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05" yWindow="-105" windowWidth="20730" windowHeight="11760"/>
  </bookViews>
  <sheets>
    <sheet name="տիտղոս" sheetId="1" r:id="rId1"/>
    <sheet name="տեղեկ" sheetId="2" r:id="rId2"/>
    <sheet name="եկամուտ" sheetId="3" r:id="rId3"/>
    <sheet name="գործառնական" sheetId="4" r:id="rId4"/>
    <sheet name="տնտեսագիտական" sheetId="5" r:id="rId5"/>
    <sheet name="հավելուրդ" sheetId="6" r:id="rId6"/>
    <sheet name="հատված6" sheetId="7" r:id="rId7"/>
    <sheet name="ծախս եռամսյակ" sheetId="8" r:id="rId8"/>
    <sheet name="եկամուտ եռամսյակ" sheetId="9" r:id="rId9"/>
  </sheets>
  <externalReferences>
    <externalReference r:id="rId10"/>
    <externalReference r:id="rId11"/>
    <externalReference r:id="rId12"/>
    <externalReference r:id="rId13"/>
  </externalReference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3" i="8"/>
  <c r="L13" s="1"/>
  <c r="G116" i="9"/>
  <c r="G115"/>
  <c r="F115"/>
  <c r="E115"/>
  <c r="D115"/>
  <c r="J114"/>
  <c r="F114" s="1"/>
  <c r="H114"/>
  <c r="D114" s="1"/>
  <c r="G114"/>
  <c r="G113"/>
  <c r="F113"/>
  <c r="E113"/>
  <c r="D113"/>
  <c r="O111"/>
  <c r="N111"/>
  <c r="M111"/>
  <c r="L111"/>
  <c r="H111"/>
  <c r="G111"/>
  <c r="G110"/>
  <c r="F110"/>
  <c r="E110"/>
  <c r="D110"/>
  <c r="G109"/>
  <c r="F109"/>
  <c r="E109"/>
  <c r="D109"/>
  <c r="O108"/>
  <c r="N108"/>
  <c r="M108"/>
  <c r="M8" s="1"/>
  <c r="M116" s="1"/>
  <c r="E116" s="1"/>
  <c r="L108"/>
  <c r="G108"/>
  <c r="F108"/>
  <c r="E108"/>
  <c r="H103"/>
  <c r="G103"/>
  <c r="D103"/>
  <c r="H102"/>
  <c r="J102" s="1"/>
  <c r="G102"/>
  <c r="F102"/>
  <c r="D102"/>
  <c r="J100"/>
  <c r="H100"/>
  <c r="I100" s="1"/>
  <c r="G100"/>
  <c r="F100"/>
  <c r="E100"/>
  <c r="D100"/>
  <c r="G99"/>
  <c r="F99"/>
  <c r="E99"/>
  <c r="D99"/>
  <c r="H98"/>
  <c r="G98"/>
  <c r="H97"/>
  <c r="G97"/>
  <c r="D97"/>
  <c r="H95"/>
  <c r="J95" s="1"/>
  <c r="F95" s="1"/>
  <c r="G95"/>
  <c r="D95"/>
  <c r="G94"/>
  <c r="F94"/>
  <c r="E94"/>
  <c r="D94"/>
  <c r="J93"/>
  <c r="F93" s="1"/>
  <c r="H93"/>
  <c r="D93" s="1"/>
  <c r="G93"/>
  <c r="H92"/>
  <c r="G92"/>
  <c r="G91"/>
  <c r="F91"/>
  <c r="E91"/>
  <c r="D91"/>
  <c r="G90"/>
  <c r="F90"/>
  <c r="E90"/>
  <c r="D90"/>
  <c r="H89"/>
  <c r="G89"/>
  <c r="D89"/>
  <c r="G88"/>
  <c r="F88"/>
  <c r="E88"/>
  <c r="D88"/>
  <c r="H87"/>
  <c r="D87" s="1"/>
  <c r="G87"/>
  <c r="G86"/>
  <c r="F86"/>
  <c r="E86"/>
  <c r="D86"/>
  <c r="G85"/>
  <c r="F85"/>
  <c r="E85"/>
  <c r="D85"/>
  <c r="J84"/>
  <c r="F84" s="1"/>
  <c r="I84"/>
  <c r="E84" s="1"/>
  <c r="H84"/>
  <c r="D84" s="1"/>
  <c r="G84"/>
  <c r="G83"/>
  <c r="F83"/>
  <c r="E83"/>
  <c r="D83"/>
  <c r="G82"/>
  <c r="F82"/>
  <c r="E82"/>
  <c r="D82"/>
  <c r="H81"/>
  <c r="G81"/>
  <c r="H80"/>
  <c r="G80"/>
  <c r="D80"/>
  <c r="H79"/>
  <c r="J79" s="1"/>
  <c r="G79"/>
  <c r="F79"/>
  <c r="D79"/>
  <c r="J78"/>
  <c r="H78"/>
  <c r="I78" s="1"/>
  <c r="G78"/>
  <c r="F78"/>
  <c r="E78"/>
  <c r="D78"/>
  <c r="G77"/>
  <c r="F77"/>
  <c r="E77"/>
  <c r="D77"/>
  <c r="G76"/>
  <c r="F76"/>
  <c r="E76"/>
  <c r="D76"/>
  <c r="G75"/>
  <c r="F75"/>
  <c r="E75"/>
  <c r="D75"/>
  <c r="G74"/>
  <c r="F74"/>
  <c r="E74"/>
  <c r="D74"/>
  <c r="I73"/>
  <c r="J73" s="1"/>
  <c r="F73" s="1"/>
  <c r="H73"/>
  <c r="G73"/>
  <c r="E73"/>
  <c r="D73"/>
  <c r="G72"/>
  <c r="F72"/>
  <c r="E72"/>
  <c r="D72"/>
  <c r="G71"/>
  <c r="F71"/>
  <c r="E71"/>
  <c r="D71"/>
  <c r="J70"/>
  <c r="F70" s="1"/>
  <c r="I70"/>
  <c r="E70" s="1"/>
  <c r="H70"/>
  <c r="G70"/>
  <c r="D70"/>
  <c r="H69"/>
  <c r="D69" s="1"/>
  <c r="G69"/>
  <c r="G68"/>
  <c r="F68"/>
  <c r="E68"/>
  <c r="D68"/>
  <c r="G67"/>
  <c r="F67"/>
  <c r="E67"/>
  <c r="D67"/>
  <c r="G66"/>
  <c r="F66"/>
  <c r="E66"/>
  <c r="D66"/>
  <c r="G65"/>
  <c r="F65"/>
  <c r="E65"/>
  <c r="D65"/>
  <c r="H64"/>
  <c r="D64" s="1"/>
  <c r="G64"/>
  <c r="G63"/>
  <c r="F63"/>
  <c r="E63"/>
  <c r="D63"/>
  <c r="G62"/>
  <c r="F62"/>
  <c r="E62"/>
  <c r="D62"/>
  <c r="G61"/>
  <c r="F61"/>
  <c r="E61"/>
  <c r="D61"/>
  <c r="G60"/>
  <c r="F60"/>
  <c r="E60"/>
  <c r="D60"/>
  <c r="G59"/>
  <c r="F59"/>
  <c r="E59"/>
  <c r="D59"/>
  <c r="G58"/>
  <c r="F58"/>
  <c r="E58"/>
  <c r="D58"/>
  <c r="G57"/>
  <c r="F57"/>
  <c r="E57"/>
  <c r="D57"/>
  <c r="G56"/>
  <c r="F56"/>
  <c r="E56"/>
  <c r="D56"/>
  <c r="H55"/>
  <c r="G55"/>
  <c r="H54"/>
  <c r="G54"/>
  <c r="D54"/>
  <c r="G53"/>
  <c r="F53"/>
  <c r="E53"/>
  <c r="D53"/>
  <c r="G52"/>
  <c r="F52"/>
  <c r="E52"/>
  <c r="D52"/>
  <c r="G51"/>
  <c r="F51"/>
  <c r="E51"/>
  <c r="D51"/>
  <c r="G50"/>
  <c r="F50"/>
  <c r="E50"/>
  <c r="D50"/>
  <c r="G49"/>
  <c r="F49"/>
  <c r="E49"/>
  <c r="D49"/>
  <c r="G48"/>
  <c r="F48"/>
  <c r="E48"/>
  <c r="D48"/>
  <c r="G47"/>
  <c r="F47"/>
  <c r="E47"/>
  <c r="D47"/>
  <c r="G46"/>
  <c r="F46"/>
  <c r="E46"/>
  <c r="D46"/>
  <c r="H45"/>
  <c r="J45" s="1"/>
  <c r="F45" s="1"/>
  <c r="G45"/>
  <c r="D45"/>
  <c r="J38"/>
  <c r="H38"/>
  <c r="I38" s="1"/>
  <c r="G38"/>
  <c r="F38"/>
  <c r="E38"/>
  <c r="D38"/>
  <c r="J37"/>
  <c r="F37" s="1"/>
  <c r="I37"/>
  <c r="H37"/>
  <c r="G37"/>
  <c r="E37"/>
  <c r="D37"/>
  <c r="J36"/>
  <c r="F36" s="1"/>
  <c r="H36"/>
  <c r="I36" s="1"/>
  <c r="E36" s="1"/>
  <c r="G36"/>
  <c r="D36"/>
  <c r="G35"/>
  <c r="F35"/>
  <c r="E35"/>
  <c r="D35"/>
  <c r="G34"/>
  <c r="F34"/>
  <c r="E34"/>
  <c r="D34"/>
  <c r="G33"/>
  <c r="F33"/>
  <c r="E33"/>
  <c r="D33"/>
  <c r="G32"/>
  <c r="F32"/>
  <c r="E32"/>
  <c r="D32"/>
  <c r="G31"/>
  <c r="F31"/>
  <c r="E31"/>
  <c r="D31"/>
  <c r="H30"/>
  <c r="J30" s="1"/>
  <c r="G30"/>
  <c r="F30"/>
  <c r="D30"/>
  <c r="J29"/>
  <c r="F29" s="1"/>
  <c r="H29"/>
  <c r="I29" s="1"/>
  <c r="E29" s="1"/>
  <c r="G29"/>
  <c r="D29"/>
  <c r="J28"/>
  <c r="F28" s="1"/>
  <c r="I28"/>
  <c r="H28"/>
  <c r="G28"/>
  <c r="E28"/>
  <c r="D28"/>
  <c r="H27"/>
  <c r="J27" s="1"/>
  <c r="F27" s="1"/>
  <c r="G27"/>
  <c r="D27"/>
  <c r="J26"/>
  <c r="F26" s="1"/>
  <c r="I26"/>
  <c r="E26" s="1"/>
  <c r="H26"/>
  <c r="D26" s="1"/>
  <c r="G26"/>
  <c r="H25"/>
  <c r="D25" s="1"/>
  <c r="G25"/>
  <c r="G24"/>
  <c r="F24"/>
  <c r="E24"/>
  <c r="D24"/>
  <c r="J23"/>
  <c r="F23" s="1"/>
  <c r="I23"/>
  <c r="H23"/>
  <c r="G23"/>
  <c r="E23"/>
  <c r="D23"/>
  <c r="H22"/>
  <c r="J22" s="1"/>
  <c r="F22" s="1"/>
  <c r="G22"/>
  <c r="D22"/>
  <c r="J21"/>
  <c r="F21" s="1"/>
  <c r="I21"/>
  <c r="E21" s="1"/>
  <c r="H21"/>
  <c r="G21"/>
  <c r="D21"/>
  <c r="G20"/>
  <c r="F20"/>
  <c r="E20"/>
  <c r="D20"/>
  <c r="J19"/>
  <c r="F19" s="1"/>
  <c r="H19"/>
  <c r="I19" s="1"/>
  <c r="G19"/>
  <c r="E19"/>
  <c r="D19"/>
  <c r="G18"/>
  <c r="F18"/>
  <c r="E18"/>
  <c r="D18"/>
  <c r="H17"/>
  <c r="D17" s="1"/>
  <c r="G17"/>
  <c r="G16"/>
  <c r="G15"/>
  <c r="G14"/>
  <c r="J13"/>
  <c r="F13" s="1"/>
  <c r="I13"/>
  <c r="H13"/>
  <c r="G13"/>
  <c r="E13"/>
  <c r="D13"/>
  <c r="I12"/>
  <c r="I10" s="1"/>
  <c r="E10" s="1"/>
  <c r="H12"/>
  <c r="G12"/>
  <c r="D12"/>
  <c r="G11"/>
  <c r="F11"/>
  <c r="E11"/>
  <c r="D11"/>
  <c r="H10"/>
  <c r="G10"/>
  <c r="D10"/>
  <c r="G9"/>
  <c r="O8"/>
  <c r="O116" s="1"/>
  <c r="N8"/>
  <c r="N116" s="1"/>
  <c r="F116" s="1"/>
  <c r="G8"/>
  <c r="F8"/>
  <c r="E8"/>
  <c r="C6" i="6"/>
  <c r="E11"/>
  <c r="D11"/>
  <c r="C11"/>
  <c r="D6"/>
  <c r="J12" i="9" l="1"/>
  <c r="D55"/>
  <c r="J55"/>
  <c r="F55" s="1"/>
  <c r="D92"/>
  <c r="J92"/>
  <c r="F92" s="1"/>
  <c r="D98"/>
  <c r="J98"/>
  <c r="F98" s="1"/>
  <c r="D111"/>
  <c r="J111"/>
  <c r="F111" s="1"/>
  <c r="I55"/>
  <c r="E55" s="1"/>
  <c r="I69"/>
  <c r="E69" s="1"/>
  <c r="D81"/>
  <c r="J81"/>
  <c r="F81" s="1"/>
  <c r="I92"/>
  <c r="E92" s="1"/>
  <c r="I98"/>
  <c r="E98" s="1"/>
  <c r="D108"/>
  <c r="L8"/>
  <c r="I111"/>
  <c r="E111" s="1"/>
  <c r="I25"/>
  <c r="E25" s="1"/>
  <c r="J69"/>
  <c r="F69" s="1"/>
  <c r="I81"/>
  <c r="E81" s="1"/>
  <c r="I87"/>
  <c r="E87" s="1"/>
  <c r="E12"/>
  <c r="I17"/>
  <c r="I22"/>
  <c r="E22" s="1"/>
  <c r="J25"/>
  <c r="F25" s="1"/>
  <c r="I27"/>
  <c r="E27" s="1"/>
  <c r="J87"/>
  <c r="F87" s="1"/>
  <c r="J17"/>
  <c r="J54"/>
  <c r="F54" s="1"/>
  <c r="I54"/>
  <c r="E54" s="1"/>
  <c r="J89"/>
  <c r="F89" s="1"/>
  <c r="I89"/>
  <c r="E89" s="1"/>
  <c r="J97"/>
  <c r="F97" s="1"/>
  <c r="I97"/>
  <c r="E97" s="1"/>
  <c r="H16"/>
  <c r="I64"/>
  <c r="J80"/>
  <c r="F80" s="1"/>
  <c r="I80"/>
  <c r="E80" s="1"/>
  <c r="I93"/>
  <c r="E93" s="1"/>
  <c r="J103"/>
  <c r="F103" s="1"/>
  <c r="I103"/>
  <c r="E103" s="1"/>
  <c r="I114"/>
  <c r="E114" s="1"/>
  <c r="I30"/>
  <c r="E30" s="1"/>
  <c r="I45"/>
  <c r="E45" s="1"/>
  <c r="I79"/>
  <c r="E79" s="1"/>
  <c r="I95"/>
  <c r="E95" s="1"/>
  <c r="I102"/>
  <c r="E102" s="1"/>
  <c r="Q309" i="8"/>
  <c r="P309"/>
  <c r="O309"/>
  <c r="N309"/>
  <c r="M309"/>
  <c r="L309"/>
  <c r="K309"/>
  <c r="J309"/>
  <c r="J307" s="1"/>
  <c r="F309"/>
  <c r="Q307"/>
  <c r="P307"/>
  <c r="O307"/>
  <c r="N307"/>
  <c r="M307"/>
  <c r="L307"/>
  <c r="K307"/>
  <c r="I307"/>
  <c r="H307"/>
  <c r="G307"/>
  <c r="F307"/>
  <c r="M306"/>
  <c r="M303" s="1"/>
  <c r="I303" s="1"/>
  <c r="H306"/>
  <c r="G306"/>
  <c r="F306"/>
  <c r="I305"/>
  <c r="H305"/>
  <c r="G305"/>
  <c r="F305"/>
  <c r="Q303"/>
  <c r="P303"/>
  <c r="H303" s="1"/>
  <c r="O303"/>
  <c r="N303"/>
  <c r="L303"/>
  <c r="K303"/>
  <c r="G303" s="1"/>
  <c r="J303"/>
  <c r="F303" s="1"/>
  <c r="I301"/>
  <c r="H301"/>
  <c r="G301"/>
  <c r="F301"/>
  <c r="Q299"/>
  <c r="P299"/>
  <c r="O299"/>
  <c r="N299"/>
  <c r="M299"/>
  <c r="L299"/>
  <c r="K299"/>
  <c r="G299" s="1"/>
  <c r="J299"/>
  <c r="F299" s="1"/>
  <c r="I299"/>
  <c r="H299"/>
  <c r="M298"/>
  <c r="M296" s="1"/>
  <c r="I296" s="1"/>
  <c r="J298"/>
  <c r="I298"/>
  <c r="Q296"/>
  <c r="P296"/>
  <c r="O296"/>
  <c r="N296"/>
  <c r="I295"/>
  <c r="H295"/>
  <c r="G295"/>
  <c r="F295"/>
  <c r="Q293"/>
  <c r="P293"/>
  <c r="O293"/>
  <c r="N293"/>
  <c r="F293" s="1"/>
  <c r="M293"/>
  <c r="I293" s="1"/>
  <c r="L293"/>
  <c r="H293" s="1"/>
  <c r="K293"/>
  <c r="J293"/>
  <c r="G293"/>
  <c r="I292"/>
  <c r="H292"/>
  <c r="G292"/>
  <c r="F292"/>
  <c r="Q290"/>
  <c r="P290"/>
  <c r="O290"/>
  <c r="N290"/>
  <c r="F290" s="1"/>
  <c r="M290"/>
  <c r="I290" s="1"/>
  <c r="L290"/>
  <c r="H290" s="1"/>
  <c r="K290"/>
  <c r="J290"/>
  <c r="G290"/>
  <c r="Q287"/>
  <c r="P287"/>
  <c r="O287"/>
  <c r="N287"/>
  <c r="M287"/>
  <c r="L287"/>
  <c r="K287"/>
  <c r="G287" s="1"/>
  <c r="J287"/>
  <c r="F287" s="1"/>
  <c r="I287"/>
  <c r="H287"/>
  <c r="M286"/>
  <c r="M284" s="1"/>
  <c r="I284" s="1"/>
  <c r="L286"/>
  <c r="L284" s="1"/>
  <c r="H284" s="1"/>
  <c r="K286"/>
  <c r="G286" s="1"/>
  <c r="J286"/>
  <c r="H286"/>
  <c r="Q284"/>
  <c r="P284"/>
  <c r="O284"/>
  <c r="N284"/>
  <c r="N275" s="1"/>
  <c r="I283"/>
  <c r="H283"/>
  <c r="G283"/>
  <c r="F283"/>
  <c r="Q281"/>
  <c r="P281"/>
  <c r="O281"/>
  <c r="N281"/>
  <c r="M281"/>
  <c r="I281" s="1"/>
  <c r="L281"/>
  <c r="H281" s="1"/>
  <c r="K281"/>
  <c r="J281"/>
  <c r="G281"/>
  <c r="F281"/>
  <c r="I280"/>
  <c r="H280"/>
  <c r="G280"/>
  <c r="F280"/>
  <c r="I279"/>
  <c r="H279"/>
  <c r="G279"/>
  <c r="F279"/>
  <c r="Q277"/>
  <c r="P277"/>
  <c r="O277"/>
  <c r="N277"/>
  <c r="M277"/>
  <c r="L277"/>
  <c r="K277"/>
  <c r="G277" s="1"/>
  <c r="J277"/>
  <c r="F277" s="1"/>
  <c r="I277"/>
  <c r="H277"/>
  <c r="O275"/>
  <c r="I274"/>
  <c r="H274"/>
  <c r="G274"/>
  <c r="F274"/>
  <c r="Q272"/>
  <c r="P272"/>
  <c r="O272"/>
  <c r="N272"/>
  <c r="F272" s="1"/>
  <c r="M272"/>
  <c r="I272" s="1"/>
  <c r="L272"/>
  <c r="H272" s="1"/>
  <c r="K272"/>
  <c r="J272"/>
  <c r="G272"/>
  <c r="I271"/>
  <c r="H271"/>
  <c r="G271"/>
  <c r="F271"/>
  <c r="Q269"/>
  <c r="P269"/>
  <c r="O269"/>
  <c r="N269"/>
  <c r="F269" s="1"/>
  <c r="M269"/>
  <c r="I269" s="1"/>
  <c r="L269"/>
  <c r="H269" s="1"/>
  <c r="K269"/>
  <c r="J269"/>
  <c r="G269"/>
  <c r="I268"/>
  <c r="H268"/>
  <c r="G268"/>
  <c r="F268"/>
  <c r="Q266"/>
  <c r="P266"/>
  <c r="O266"/>
  <c r="N266"/>
  <c r="M266"/>
  <c r="I265"/>
  <c r="H265"/>
  <c r="G265"/>
  <c r="F265"/>
  <c r="M262"/>
  <c r="L262"/>
  <c r="K262"/>
  <c r="I262"/>
  <c r="H262"/>
  <c r="G262"/>
  <c r="F262"/>
  <c r="I261"/>
  <c r="H261"/>
  <c r="G261"/>
  <c r="F261"/>
  <c r="I260"/>
  <c r="H260"/>
  <c r="G260"/>
  <c r="F260"/>
  <c r="Q258"/>
  <c r="P258"/>
  <c r="O258"/>
  <c r="N258"/>
  <c r="F258" s="1"/>
  <c r="I258"/>
  <c r="H258"/>
  <c r="G258"/>
  <c r="I257"/>
  <c r="H257"/>
  <c r="G257"/>
  <c r="F257"/>
  <c r="I256"/>
  <c r="H256"/>
  <c r="G256"/>
  <c r="F256"/>
  <c r="Q254"/>
  <c r="P254"/>
  <c r="O254"/>
  <c r="N254"/>
  <c r="F254" s="1"/>
  <c r="M254"/>
  <c r="I254" s="1"/>
  <c r="L254"/>
  <c r="H254" s="1"/>
  <c r="K254"/>
  <c r="G254" s="1"/>
  <c r="J254"/>
  <c r="I253"/>
  <c r="H253"/>
  <c r="G253"/>
  <c r="F253"/>
  <c r="I252"/>
  <c r="H252"/>
  <c r="G252"/>
  <c r="F252"/>
  <c r="Q250"/>
  <c r="P250"/>
  <c r="O250"/>
  <c r="G250" s="1"/>
  <c r="N250"/>
  <c r="M250"/>
  <c r="L250"/>
  <c r="K250"/>
  <c r="J250"/>
  <c r="F250" s="1"/>
  <c r="I250"/>
  <c r="H250"/>
  <c r="I249"/>
  <c r="H249"/>
  <c r="G249"/>
  <c r="F249"/>
  <c r="I248"/>
  <c r="H248"/>
  <c r="G248"/>
  <c r="F248"/>
  <c r="Q246"/>
  <c r="P246"/>
  <c r="O246"/>
  <c r="N246"/>
  <c r="N244" s="1"/>
  <c r="M246"/>
  <c r="L246"/>
  <c r="K246"/>
  <c r="J246"/>
  <c r="Q244"/>
  <c r="P244"/>
  <c r="O244"/>
  <c r="I243"/>
  <c r="G243"/>
  <c r="F243"/>
  <c r="Q241"/>
  <c r="Q214" s="1"/>
  <c r="P241"/>
  <c r="O241"/>
  <c r="G241" s="1"/>
  <c r="N241"/>
  <c r="M241"/>
  <c r="L241"/>
  <c r="K241"/>
  <c r="J241"/>
  <c r="I241"/>
  <c r="F241"/>
  <c r="I240"/>
  <c r="H240"/>
  <c r="G240"/>
  <c r="F240"/>
  <c r="Q238"/>
  <c r="P238"/>
  <c r="H238" s="1"/>
  <c r="O238"/>
  <c r="N238"/>
  <c r="F238" s="1"/>
  <c r="M238"/>
  <c r="I238" s="1"/>
  <c r="L238"/>
  <c r="K238"/>
  <c r="J238"/>
  <c r="G238"/>
  <c r="I237"/>
  <c r="H237"/>
  <c r="G237"/>
  <c r="F237"/>
  <c r="I236"/>
  <c r="H236"/>
  <c r="G236"/>
  <c r="F236"/>
  <c r="I235"/>
  <c r="H235"/>
  <c r="G235"/>
  <c r="F235"/>
  <c r="Q233"/>
  <c r="P233"/>
  <c r="H233" s="1"/>
  <c r="O233"/>
  <c r="G233" s="1"/>
  <c r="N233"/>
  <c r="M233"/>
  <c r="I233" s="1"/>
  <c r="L233"/>
  <c r="K233"/>
  <c r="J233"/>
  <c r="F233"/>
  <c r="I232"/>
  <c r="H232"/>
  <c r="G232"/>
  <c r="F232"/>
  <c r="M231"/>
  <c r="L231"/>
  <c r="H231" s="1"/>
  <c r="K231"/>
  <c r="G231" s="1"/>
  <c r="J231"/>
  <c r="F231" s="1"/>
  <c r="I231"/>
  <c r="M230"/>
  <c r="L230"/>
  <c r="K230"/>
  <c r="J230"/>
  <c r="I230"/>
  <c r="Q228"/>
  <c r="P228"/>
  <c r="O228"/>
  <c r="N228"/>
  <c r="M228"/>
  <c r="I228" s="1"/>
  <c r="I227"/>
  <c r="H227"/>
  <c r="G227"/>
  <c r="F227"/>
  <c r="I226"/>
  <c r="H226"/>
  <c r="G226"/>
  <c r="F226"/>
  <c r="I225"/>
  <c r="H225"/>
  <c r="G225"/>
  <c r="F225"/>
  <c r="I224"/>
  <c r="H224"/>
  <c r="G224"/>
  <c r="F224"/>
  <c r="I223"/>
  <c r="H223"/>
  <c r="G223"/>
  <c r="F223"/>
  <c r="I222"/>
  <c r="H222"/>
  <c r="G222"/>
  <c r="F222"/>
  <c r="I221"/>
  <c r="H221"/>
  <c r="G221"/>
  <c r="F221"/>
  <c r="Q219"/>
  <c r="P219"/>
  <c r="H219" s="1"/>
  <c r="O219"/>
  <c r="G219" s="1"/>
  <c r="N219"/>
  <c r="F219" s="1"/>
  <c r="M219"/>
  <c r="I219" s="1"/>
  <c r="L219"/>
  <c r="K219"/>
  <c r="J219"/>
  <c r="I218"/>
  <c r="H218"/>
  <c r="G218"/>
  <c r="F218"/>
  <c r="Q216"/>
  <c r="P216"/>
  <c r="O216"/>
  <c r="G216" s="1"/>
  <c r="N216"/>
  <c r="F216" s="1"/>
  <c r="M216"/>
  <c r="L216"/>
  <c r="K216"/>
  <c r="J216"/>
  <c r="H216"/>
  <c r="I213"/>
  <c r="H213"/>
  <c r="G213"/>
  <c r="F213"/>
  <c r="I212"/>
  <c r="H212"/>
  <c r="G212"/>
  <c r="F212"/>
  <c r="I211"/>
  <c r="H211"/>
  <c r="G211"/>
  <c r="F211"/>
  <c r="I210"/>
  <c r="H210"/>
  <c r="G210"/>
  <c r="F210"/>
  <c r="Q209"/>
  <c r="P209"/>
  <c r="O209"/>
  <c r="G209" s="1"/>
  <c r="N209"/>
  <c r="F209" s="1"/>
  <c r="M209"/>
  <c r="I209" s="1"/>
  <c r="L209"/>
  <c r="K209"/>
  <c r="J209"/>
  <c r="H209"/>
  <c r="I208"/>
  <c r="H208"/>
  <c r="G208"/>
  <c r="F208"/>
  <c r="I207"/>
  <c r="H207"/>
  <c r="G207"/>
  <c r="F207"/>
  <c r="Q206"/>
  <c r="P206"/>
  <c r="O206"/>
  <c r="N206"/>
  <c r="M206"/>
  <c r="L206"/>
  <c r="H206" s="1"/>
  <c r="K206"/>
  <c r="G206" s="1"/>
  <c r="J206"/>
  <c r="F206" s="1"/>
  <c r="I206"/>
  <c r="I205"/>
  <c r="H205"/>
  <c r="G205"/>
  <c r="F205"/>
  <c r="I204"/>
  <c r="H204"/>
  <c r="G204"/>
  <c r="F204"/>
  <c r="Q203"/>
  <c r="P203"/>
  <c r="H203" s="1"/>
  <c r="O203"/>
  <c r="G203" s="1"/>
  <c r="N203"/>
  <c r="M203"/>
  <c r="I203" s="1"/>
  <c r="L203"/>
  <c r="K203"/>
  <c r="J203"/>
  <c r="F203"/>
  <c r="I202"/>
  <c r="H202"/>
  <c r="G202"/>
  <c r="F202"/>
  <c r="I201"/>
  <c r="H201"/>
  <c r="G201"/>
  <c r="F201"/>
  <c r="I200"/>
  <c r="H200"/>
  <c r="G200"/>
  <c r="F200"/>
  <c r="I199"/>
  <c r="H199"/>
  <c r="G199"/>
  <c r="F199"/>
  <c r="I198"/>
  <c r="H198"/>
  <c r="G198"/>
  <c r="F198"/>
  <c r="Q197"/>
  <c r="P197"/>
  <c r="H197" s="1"/>
  <c r="O197"/>
  <c r="G197" s="1"/>
  <c r="N197"/>
  <c r="F197" s="1"/>
  <c r="M197"/>
  <c r="I197" s="1"/>
  <c r="L197"/>
  <c r="K197"/>
  <c r="J197"/>
  <c r="I196"/>
  <c r="H196"/>
  <c r="G196"/>
  <c r="F196"/>
  <c r="I195"/>
  <c r="H195"/>
  <c r="G195"/>
  <c r="F195"/>
  <c r="I194"/>
  <c r="H194"/>
  <c r="G194"/>
  <c r="F194"/>
  <c r="I193"/>
  <c r="H193"/>
  <c r="G193"/>
  <c r="F193"/>
  <c r="Q191"/>
  <c r="P191"/>
  <c r="O191"/>
  <c r="N191"/>
  <c r="M191"/>
  <c r="L191"/>
  <c r="H191" s="1"/>
  <c r="K191"/>
  <c r="G191" s="1"/>
  <c r="J191"/>
  <c r="F191" s="1"/>
  <c r="I191"/>
  <c r="I190"/>
  <c r="H190"/>
  <c r="G190"/>
  <c r="F190"/>
  <c r="I189"/>
  <c r="H189"/>
  <c r="G189"/>
  <c r="F189"/>
  <c r="I188"/>
  <c r="H188"/>
  <c r="G188"/>
  <c r="F188"/>
  <c r="Q186"/>
  <c r="P186"/>
  <c r="O186"/>
  <c r="N186"/>
  <c r="M186"/>
  <c r="L186"/>
  <c r="K186"/>
  <c r="J186"/>
  <c r="I186"/>
  <c r="Q184"/>
  <c r="P184"/>
  <c r="O184"/>
  <c r="N184"/>
  <c r="I183"/>
  <c r="H183"/>
  <c r="G183"/>
  <c r="F183"/>
  <c r="Q181"/>
  <c r="P181"/>
  <c r="O181"/>
  <c r="G181" s="1"/>
  <c r="N181"/>
  <c r="F181" s="1"/>
  <c r="M181"/>
  <c r="I181" s="1"/>
  <c r="L181"/>
  <c r="K181"/>
  <c r="J181"/>
  <c r="H181"/>
  <c r="I180"/>
  <c r="H180"/>
  <c r="G180"/>
  <c r="F180"/>
  <c r="M178"/>
  <c r="L178"/>
  <c r="H178" s="1"/>
  <c r="K178"/>
  <c r="G178" s="1"/>
  <c r="J178"/>
  <c r="F178" s="1"/>
  <c r="I178"/>
  <c r="I177"/>
  <c r="H177"/>
  <c r="G177"/>
  <c r="F177"/>
  <c r="F175" s="1"/>
  <c r="Q175"/>
  <c r="P175"/>
  <c r="O175"/>
  <c r="N175"/>
  <c r="M175"/>
  <c r="L175"/>
  <c r="H175" s="1"/>
  <c r="K175"/>
  <c r="G175" s="1"/>
  <c r="J175"/>
  <c r="I175"/>
  <c r="K174"/>
  <c r="K172" s="1"/>
  <c r="G172" s="1"/>
  <c r="J174"/>
  <c r="I174"/>
  <c r="H174"/>
  <c r="Q172"/>
  <c r="P172"/>
  <c r="O172"/>
  <c r="N172"/>
  <c r="M172"/>
  <c r="I172" s="1"/>
  <c r="L172"/>
  <c r="H172" s="1"/>
  <c r="I171"/>
  <c r="H171"/>
  <c r="G171"/>
  <c r="F171"/>
  <c r="Q169"/>
  <c r="P169"/>
  <c r="O169"/>
  <c r="N169"/>
  <c r="F169" s="1"/>
  <c r="M169"/>
  <c r="I169" s="1"/>
  <c r="L169"/>
  <c r="H169" s="1"/>
  <c r="K169"/>
  <c r="G169" s="1"/>
  <c r="J169"/>
  <c r="I168"/>
  <c r="H168"/>
  <c r="G168"/>
  <c r="F168"/>
  <c r="Q166"/>
  <c r="P166"/>
  <c r="O166"/>
  <c r="N166"/>
  <c r="M166"/>
  <c r="L166"/>
  <c r="K166"/>
  <c r="J166"/>
  <c r="Q164"/>
  <c r="P164"/>
  <c r="O164"/>
  <c r="K163"/>
  <c r="G163" s="1"/>
  <c r="I163"/>
  <c r="H163"/>
  <c r="F163"/>
  <c r="Q161"/>
  <c r="Q144" s="1"/>
  <c r="P161"/>
  <c r="P144" s="1"/>
  <c r="O161"/>
  <c r="N161"/>
  <c r="M161"/>
  <c r="F161"/>
  <c r="H161"/>
  <c r="I160"/>
  <c r="H160"/>
  <c r="G160"/>
  <c r="F160"/>
  <c r="M158"/>
  <c r="I158" s="1"/>
  <c r="K158"/>
  <c r="G158" s="1"/>
  <c r="J158"/>
  <c r="H158"/>
  <c r="F158"/>
  <c r="I157"/>
  <c r="H157"/>
  <c r="G157"/>
  <c r="F157"/>
  <c r="Q155"/>
  <c r="P155"/>
  <c r="O155"/>
  <c r="N155"/>
  <c r="F155" s="1"/>
  <c r="M155"/>
  <c r="I155" s="1"/>
  <c r="L155"/>
  <c r="H155" s="1"/>
  <c r="K155"/>
  <c r="G155" s="1"/>
  <c r="J155"/>
  <c r="I154"/>
  <c r="H154"/>
  <c r="G154"/>
  <c r="F154"/>
  <c r="Q152"/>
  <c r="P152"/>
  <c r="O152"/>
  <c r="N152"/>
  <c r="F152" s="1"/>
  <c r="M152"/>
  <c r="I152" s="1"/>
  <c r="L152"/>
  <c r="H152" s="1"/>
  <c r="K152"/>
  <c r="G152" s="1"/>
  <c r="J152"/>
  <c r="I151"/>
  <c r="H151"/>
  <c r="G151"/>
  <c r="F151"/>
  <c r="Q149"/>
  <c r="P149"/>
  <c r="O149"/>
  <c r="N149"/>
  <c r="M149"/>
  <c r="I149" s="1"/>
  <c r="L149"/>
  <c r="H149" s="1"/>
  <c r="K149"/>
  <c r="G149" s="1"/>
  <c r="J149"/>
  <c r="F149"/>
  <c r="I148"/>
  <c r="H148"/>
  <c r="G148"/>
  <c r="F148"/>
  <c r="Q146"/>
  <c r="M146"/>
  <c r="L146"/>
  <c r="K146"/>
  <c r="J146"/>
  <c r="I146"/>
  <c r="H146"/>
  <c r="O144"/>
  <c r="M144"/>
  <c r="L144"/>
  <c r="I143"/>
  <c r="H143"/>
  <c r="G143"/>
  <c r="F143"/>
  <c r="M141"/>
  <c r="L141"/>
  <c r="K141"/>
  <c r="G141" s="1"/>
  <c r="J141"/>
  <c r="F141" s="1"/>
  <c r="I141"/>
  <c r="H141"/>
  <c r="I140"/>
  <c r="H140"/>
  <c r="G140"/>
  <c r="F140"/>
  <c r="I139"/>
  <c r="H139"/>
  <c r="G139"/>
  <c r="F139"/>
  <c r="I138"/>
  <c r="H138"/>
  <c r="G138"/>
  <c r="F138"/>
  <c r="I137"/>
  <c r="H137"/>
  <c r="G137"/>
  <c r="F137"/>
  <c r="I136"/>
  <c r="H136"/>
  <c r="G136"/>
  <c r="F136"/>
  <c r="I135"/>
  <c r="H135"/>
  <c r="G135"/>
  <c r="F135"/>
  <c r="I134"/>
  <c r="H134"/>
  <c r="G134"/>
  <c r="F134"/>
  <c r="L132"/>
  <c r="H132" s="1"/>
  <c r="K132"/>
  <c r="G132" s="1"/>
  <c r="J132"/>
  <c r="I132"/>
  <c r="F132"/>
  <c r="I131"/>
  <c r="H131"/>
  <c r="G131"/>
  <c r="F131"/>
  <c r="I130"/>
  <c r="H130"/>
  <c r="G130"/>
  <c r="F130"/>
  <c r="I129"/>
  <c r="H129"/>
  <c r="G129"/>
  <c r="F129"/>
  <c r="I128"/>
  <c r="H128"/>
  <c r="G128"/>
  <c r="F128"/>
  <c r="Q126"/>
  <c r="P126"/>
  <c r="O126"/>
  <c r="N126"/>
  <c r="M126"/>
  <c r="L126"/>
  <c r="K126"/>
  <c r="J126"/>
  <c r="F126" s="1"/>
  <c r="I126"/>
  <c r="H126"/>
  <c r="G126"/>
  <c r="I125"/>
  <c r="H125"/>
  <c r="G125"/>
  <c r="F125"/>
  <c r="Q123"/>
  <c r="P123"/>
  <c r="O123"/>
  <c r="N123"/>
  <c r="M123"/>
  <c r="L123"/>
  <c r="K123"/>
  <c r="J123"/>
  <c r="F123" s="1"/>
  <c r="I123"/>
  <c r="H123"/>
  <c r="G123"/>
  <c r="I122"/>
  <c r="H122"/>
  <c r="G122"/>
  <c r="F122"/>
  <c r="I121"/>
  <c r="H121"/>
  <c r="G121"/>
  <c r="F121"/>
  <c r="I120"/>
  <c r="H120"/>
  <c r="G120"/>
  <c r="F120"/>
  <c r="I119"/>
  <c r="H119"/>
  <c r="G119"/>
  <c r="F119"/>
  <c r="I118"/>
  <c r="H118"/>
  <c r="G118"/>
  <c r="F118"/>
  <c r="Q116"/>
  <c r="Q89" s="1"/>
  <c r="I89" s="1"/>
  <c r="P116"/>
  <c r="O116"/>
  <c r="G116" s="1"/>
  <c r="N116"/>
  <c r="M116"/>
  <c r="L116"/>
  <c r="K116"/>
  <c r="J116"/>
  <c r="F116" s="1"/>
  <c r="I116"/>
  <c r="H116"/>
  <c r="I115"/>
  <c r="H115"/>
  <c r="G115"/>
  <c r="F115"/>
  <c r="I114"/>
  <c r="H114"/>
  <c r="G114"/>
  <c r="F114"/>
  <c r="I113"/>
  <c r="H113"/>
  <c r="G113"/>
  <c r="F113"/>
  <c r="I112"/>
  <c r="H112"/>
  <c r="G112"/>
  <c r="F112"/>
  <c r="I111"/>
  <c r="H111"/>
  <c r="G111"/>
  <c r="F111"/>
  <c r="Q109"/>
  <c r="P109"/>
  <c r="O109"/>
  <c r="N109"/>
  <c r="M109"/>
  <c r="L109"/>
  <c r="K109"/>
  <c r="J109"/>
  <c r="F109" s="1"/>
  <c r="I109"/>
  <c r="H109"/>
  <c r="G109"/>
  <c r="I108"/>
  <c r="H108"/>
  <c r="G108"/>
  <c r="F108"/>
  <c r="I107"/>
  <c r="H107"/>
  <c r="G107"/>
  <c r="F107"/>
  <c r="I106"/>
  <c r="H106"/>
  <c r="G106"/>
  <c r="F106"/>
  <c r="I105"/>
  <c r="H105"/>
  <c r="G105"/>
  <c r="F105"/>
  <c r="I104"/>
  <c r="H104"/>
  <c r="G104"/>
  <c r="F104"/>
  <c r="I103"/>
  <c r="H103"/>
  <c r="G103"/>
  <c r="F103"/>
  <c r="Q101"/>
  <c r="P101"/>
  <c r="O101"/>
  <c r="N101"/>
  <c r="F101" s="1"/>
  <c r="M101"/>
  <c r="I101" s="1"/>
  <c r="L101"/>
  <c r="H101" s="1"/>
  <c r="K101"/>
  <c r="G101" s="1"/>
  <c r="J101"/>
  <c r="I100"/>
  <c r="H100"/>
  <c r="G100"/>
  <c r="F100"/>
  <c r="I99"/>
  <c r="H99"/>
  <c r="G99"/>
  <c r="F99"/>
  <c r="I98"/>
  <c r="H98"/>
  <c r="G98"/>
  <c r="F98"/>
  <c r="I97"/>
  <c r="H97"/>
  <c r="G97"/>
  <c r="F97"/>
  <c r="Q95"/>
  <c r="I95" s="1"/>
  <c r="P95"/>
  <c r="H95" s="1"/>
  <c r="O95"/>
  <c r="G95" s="1"/>
  <c r="N95"/>
  <c r="M95"/>
  <c r="L95"/>
  <c r="K95"/>
  <c r="J95"/>
  <c r="F95" s="1"/>
  <c r="I94"/>
  <c r="H94"/>
  <c r="G94"/>
  <c r="F94"/>
  <c r="I93"/>
  <c r="H93"/>
  <c r="G93"/>
  <c r="F93"/>
  <c r="Q91"/>
  <c r="P91"/>
  <c r="O91"/>
  <c r="N91"/>
  <c r="M91"/>
  <c r="I91" s="1"/>
  <c r="L91"/>
  <c r="H91" s="1"/>
  <c r="K91"/>
  <c r="G91" s="1"/>
  <c r="J91"/>
  <c r="F91"/>
  <c r="P89"/>
  <c r="N89"/>
  <c r="M89"/>
  <c r="L89"/>
  <c r="K89"/>
  <c r="J89"/>
  <c r="F89" s="1"/>
  <c r="H89"/>
  <c r="I88"/>
  <c r="H88"/>
  <c r="G88"/>
  <c r="F88"/>
  <c r="Q86"/>
  <c r="P86"/>
  <c r="O86"/>
  <c r="N86"/>
  <c r="M86"/>
  <c r="L86"/>
  <c r="K86"/>
  <c r="J86"/>
  <c r="F86" s="1"/>
  <c r="I86"/>
  <c r="H86"/>
  <c r="G86"/>
  <c r="I85"/>
  <c r="H85"/>
  <c r="G85"/>
  <c r="F85"/>
  <c r="Q83"/>
  <c r="P83"/>
  <c r="O83"/>
  <c r="N83"/>
  <c r="M83"/>
  <c r="L83"/>
  <c r="K83"/>
  <c r="J83"/>
  <c r="F83" s="1"/>
  <c r="I83"/>
  <c r="H83"/>
  <c r="G83"/>
  <c r="I82"/>
  <c r="H82"/>
  <c r="G82"/>
  <c r="F82"/>
  <c r="Q80"/>
  <c r="P80"/>
  <c r="H80" s="1"/>
  <c r="O80"/>
  <c r="N80"/>
  <c r="M80"/>
  <c r="L80"/>
  <c r="K80"/>
  <c r="J80"/>
  <c r="F80" s="1"/>
  <c r="I80"/>
  <c r="G80"/>
  <c r="I79"/>
  <c r="H79"/>
  <c r="G79"/>
  <c r="F79"/>
  <c r="Q77"/>
  <c r="I77" s="1"/>
  <c r="P77"/>
  <c r="P63" s="1"/>
  <c r="O77"/>
  <c r="O63" s="1"/>
  <c r="N77"/>
  <c r="M77"/>
  <c r="L77"/>
  <c r="K77"/>
  <c r="J77"/>
  <c r="F77" s="1"/>
  <c r="H77"/>
  <c r="I76"/>
  <c r="H76"/>
  <c r="G76"/>
  <c r="F76"/>
  <c r="I75"/>
  <c r="H75"/>
  <c r="G75"/>
  <c r="F75"/>
  <c r="Q73"/>
  <c r="P73"/>
  <c r="O73"/>
  <c r="N73"/>
  <c r="M73"/>
  <c r="I73" s="1"/>
  <c r="L73"/>
  <c r="H73" s="1"/>
  <c r="K73"/>
  <c r="G73" s="1"/>
  <c r="J73"/>
  <c r="F73"/>
  <c r="I72"/>
  <c r="H72"/>
  <c r="G72"/>
  <c r="F72"/>
  <c r="Q70"/>
  <c r="P70"/>
  <c r="O70"/>
  <c r="N70"/>
  <c r="F70" s="1"/>
  <c r="M70"/>
  <c r="I70" s="1"/>
  <c r="L70"/>
  <c r="H70" s="1"/>
  <c r="K70"/>
  <c r="G70" s="1"/>
  <c r="J70"/>
  <c r="I69"/>
  <c r="H69"/>
  <c r="G69"/>
  <c r="F69"/>
  <c r="I68"/>
  <c r="H68"/>
  <c r="G68"/>
  <c r="F68"/>
  <c r="I67"/>
  <c r="H67"/>
  <c r="G67"/>
  <c r="F67"/>
  <c r="Q65"/>
  <c r="P65"/>
  <c r="O65"/>
  <c r="N65"/>
  <c r="M65"/>
  <c r="L65"/>
  <c r="K65"/>
  <c r="J65"/>
  <c r="I62"/>
  <c r="H62"/>
  <c r="G62"/>
  <c r="F62"/>
  <c r="Q60"/>
  <c r="P60"/>
  <c r="O60"/>
  <c r="N60"/>
  <c r="M60"/>
  <c r="L60"/>
  <c r="K60"/>
  <c r="J60"/>
  <c r="F60" s="1"/>
  <c r="I60"/>
  <c r="H60"/>
  <c r="G60"/>
  <c r="I58"/>
  <c r="H58"/>
  <c r="G58"/>
  <c r="F58"/>
  <c r="Q56"/>
  <c r="P56"/>
  <c r="O56"/>
  <c r="N56"/>
  <c r="M56"/>
  <c r="L56"/>
  <c r="K56"/>
  <c r="J56"/>
  <c r="F56" s="1"/>
  <c r="I56"/>
  <c r="H56"/>
  <c r="G56"/>
  <c r="I55"/>
  <c r="H55"/>
  <c r="G55"/>
  <c r="F55"/>
  <c r="Q53"/>
  <c r="P53"/>
  <c r="O53"/>
  <c r="N53"/>
  <c r="M53"/>
  <c r="L53"/>
  <c r="K53"/>
  <c r="K45" s="1"/>
  <c r="G45" s="1"/>
  <c r="J53"/>
  <c r="I53"/>
  <c r="H53"/>
  <c r="G53"/>
  <c r="I52"/>
  <c r="H52"/>
  <c r="G52"/>
  <c r="F52"/>
  <c r="N50"/>
  <c r="F50" s="1"/>
  <c r="M50"/>
  <c r="I50" s="1"/>
  <c r="L50"/>
  <c r="H50" s="1"/>
  <c r="K50"/>
  <c r="J50"/>
  <c r="G50"/>
  <c r="I49"/>
  <c r="H49"/>
  <c r="G49"/>
  <c r="F49"/>
  <c r="Q47"/>
  <c r="P47"/>
  <c r="O47"/>
  <c r="G47" s="1"/>
  <c r="N47"/>
  <c r="M47"/>
  <c r="I47" s="1"/>
  <c r="L47"/>
  <c r="K47"/>
  <c r="J47"/>
  <c r="F47"/>
  <c r="N45"/>
  <c r="I44"/>
  <c r="H44"/>
  <c r="G44"/>
  <c r="F44"/>
  <c r="I43"/>
  <c r="H43"/>
  <c r="G43"/>
  <c r="F43"/>
  <c r="I42"/>
  <c r="H42"/>
  <c r="G42"/>
  <c r="F42"/>
  <c r="I41"/>
  <c r="H41"/>
  <c r="G41"/>
  <c r="F41"/>
  <c r="Q39"/>
  <c r="Q37" s="1"/>
  <c r="P39"/>
  <c r="O39"/>
  <c r="N39"/>
  <c r="M39"/>
  <c r="L39"/>
  <c r="K39"/>
  <c r="J39"/>
  <c r="P37"/>
  <c r="O37"/>
  <c r="N37"/>
  <c r="M37"/>
  <c r="I36"/>
  <c r="H36"/>
  <c r="G36"/>
  <c r="F36"/>
  <c r="Q34"/>
  <c r="P34"/>
  <c r="H34" s="1"/>
  <c r="O34"/>
  <c r="N34"/>
  <c r="F34" s="1"/>
  <c r="M34"/>
  <c r="I34" s="1"/>
  <c r="L34"/>
  <c r="K34"/>
  <c r="J34"/>
  <c r="G34"/>
  <c r="I33"/>
  <c r="H33"/>
  <c r="G33"/>
  <c r="F33"/>
  <c r="Q31"/>
  <c r="P31"/>
  <c r="H31" s="1"/>
  <c r="O31"/>
  <c r="N31"/>
  <c r="M31"/>
  <c r="I31" s="1"/>
  <c r="L31"/>
  <c r="J31"/>
  <c r="G31"/>
  <c r="F31"/>
  <c r="I30"/>
  <c r="H30"/>
  <c r="F30"/>
  <c r="Q28"/>
  <c r="P28"/>
  <c r="O28"/>
  <c r="N28"/>
  <c r="F28" s="1"/>
  <c r="M28"/>
  <c r="I28" s="1"/>
  <c r="L28"/>
  <c r="H28" s="1"/>
  <c r="K28"/>
  <c r="J28"/>
  <c r="I27"/>
  <c r="H27"/>
  <c r="G27"/>
  <c r="F27"/>
  <c r="Q25"/>
  <c r="P25"/>
  <c r="O25"/>
  <c r="N25"/>
  <c r="M25"/>
  <c r="I25" s="1"/>
  <c r="L25"/>
  <c r="H25" s="1"/>
  <c r="K25"/>
  <c r="G25" s="1"/>
  <c r="J25"/>
  <c r="F25" s="1"/>
  <c r="I23"/>
  <c r="H23"/>
  <c r="G23"/>
  <c r="F23"/>
  <c r="I22"/>
  <c r="H22"/>
  <c r="G22"/>
  <c r="F22"/>
  <c r="Q20"/>
  <c r="I20" s="1"/>
  <c r="P20"/>
  <c r="O20"/>
  <c r="N20"/>
  <c r="M20"/>
  <c r="L20"/>
  <c r="K20"/>
  <c r="J20"/>
  <c r="H20"/>
  <c r="G20"/>
  <c r="F20"/>
  <c r="I19"/>
  <c r="H19"/>
  <c r="G19"/>
  <c r="F19"/>
  <c r="I18"/>
  <c r="H18"/>
  <c r="G18"/>
  <c r="F18"/>
  <c r="Q16"/>
  <c r="P16"/>
  <c r="O16"/>
  <c r="N16"/>
  <c r="M16"/>
  <c r="I16" s="1"/>
  <c r="L16"/>
  <c r="H16" s="1"/>
  <c r="K16"/>
  <c r="G16" s="1"/>
  <c r="J16"/>
  <c r="F16" s="1"/>
  <c r="I15"/>
  <c r="H15"/>
  <c r="G15"/>
  <c r="F15"/>
  <c r="H14"/>
  <c r="G14"/>
  <c r="F14"/>
  <c r="H13"/>
  <c r="H11" s="1"/>
  <c r="G13"/>
  <c r="G11" s="1"/>
  <c r="F13"/>
  <c r="F11" s="1"/>
  <c r="I13"/>
  <c r="I11" s="1"/>
  <c r="Q11"/>
  <c r="P11"/>
  <c r="O11"/>
  <c r="O9" s="1"/>
  <c r="N11"/>
  <c r="N9" s="1"/>
  <c r="M11"/>
  <c r="J11" s="1"/>
  <c r="K11" s="1"/>
  <c r="L11"/>
  <c r="Q9"/>
  <c r="I9" s="1"/>
  <c r="P9"/>
  <c r="M9"/>
  <c r="F182" i="5"/>
  <c r="F185"/>
  <c r="F177"/>
  <c r="F172"/>
  <c r="E59"/>
  <c r="F308" i="4"/>
  <c r="G308"/>
  <c r="G5295" i="7"/>
  <c r="I16" i="9" l="1"/>
  <c r="E17"/>
  <c r="E64"/>
  <c r="J64"/>
  <c r="F64" s="1"/>
  <c r="D16"/>
  <c r="H15"/>
  <c r="J16"/>
  <c r="F16" s="1"/>
  <c r="F17"/>
  <c r="L116"/>
  <c r="D116" s="1"/>
  <c r="D8"/>
  <c r="J10"/>
  <c r="F12"/>
  <c r="I306" i="8"/>
  <c r="I286"/>
  <c r="G174"/>
  <c r="G161"/>
  <c r="K63"/>
  <c r="G63" s="1"/>
  <c r="G65"/>
  <c r="F146"/>
  <c r="J144"/>
  <c r="H65"/>
  <c r="L63"/>
  <c r="H63" s="1"/>
  <c r="G146"/>
  <c r="K144"/>
  <c r="G144" s="1"/>
  <c r="K164"/>
  <c r="G164" s="1"/>
  <c r="G166"/>
  <c r="J63"/>
  <c r="F63" s="1"/>
  <c r="H144"/>
  <c r="L298"/>
  <c r="F298"/>
  <c r="J296"/>
  <c r="F296" s="1"/>
  <c r="K298"/>
  <c r="N63"/>
  <c r="I144"/>
  <c r="J9"/>
  <c r="F39"/>
  <c r="J37"/>
  <c r="F37" s="1"/>
  <c r="F9" s="1"/>
  <c r="J266"/>
  <c r="I266"/>
  <c r="G39"/>
  <c r="K37"/>
  <c r="G37" s="1"/>
  <c r="L45"/>
  <c r="H45" s="1"/>
  <c r="H47"/>
  <c r="F53"/>
  <c r="J45"/>
  <c r="F45" s="1"/>
  <c r="Q63"/>
  <c r="Q8" s="1"/>
  <c r="O89"/>
  <c r="G89" s="1"/>
  <c r="G186"/>
  <c r="K184"/>
  <c r="G184" s="1"/>
  <c r="P214"/>
  <c r="P8" s="1"/>
  <c r="H230"/>
  <c r="L228"/>
  <c r="G246"/>
  <c r="G77"/>
  <c r="I65"/>
  <c r="M63"/>
  <c r="I39"/>
  <c r="F246"/>
  <c r="M275"/>
  <c r="F174"/>
  <c r="J172"/>
  <c r="I161"/>
  <c r="H166"/>
  <c r="L164"/>
  <c r="H164" s="1"/>
  <c r="M214"/>
  <c r="I214" s="1"/>
  <c r="I216"/>
  <c r="I166"/>
  <c r="M164"/>
  <c r="I164" s="1"/>
  <c r="N214"/>
  <c r="F230"/>
  <c r="J228"/>
  <c r="N144"/>
  <c r="N164"/>
  <c r="F186"/>
  <c r="J184"/>
  <c r="F184" s="1"/>
  <c r="O214"/>
  <c r="G230"/>
  <c r="K228"/>
  <c r="H39"/>
  <c r="L37"/>
  <c r="H37" s="1"/>
  <c r="F65"/>
  <c r="M184"/>
  <c r="I184" s="1"/>
  <c r="H186"/>
  <c r="L184"/>
  <c r="H184" s="1"/>
  <c r="H246"/>
  <c r="P275"/>
  <c r="I275"/>
  <c r="I37"/>
  <c r="M45"/>
  <c r="F166"/>
  <c r="I246"/>
  <c r="M244"/>
  <c r="I244" s="1"/>
  <c r="Q275"/>
  <c r="F286"/>
  <c r="F275" s="1"/>
  <c r="J284"/>
  <c r="F284" s="1"/>
  <c r="J275"/>
  <c r="K275"/>
  <c r="K284"/>
  <c r="G284" s="1"/>
  <c r="E56" i="5"/>
  <c r="E54" s="1"/>
  <c r="E37"/>
  <c r="D37" s="1"/>
  <c r="E69"/>
  <c r="D69" s="1"/>
  <c r="D118"/>
  <c r="D114" s="1"/>
  <c r="F173"/>
  <c r="D173" s="1"/>
  <c r="E118"/>
  <c r="E114" s="1"/>
  <c r="D185"/>
  <c r="G4241" i="7"/>
  <c r="E49" i="5"/>
  <c r="E53"/>
  <c r="D53" s="1"/>
  <c r="E147"/>
  <c r="D147" s="1"/>
  <c r="F179"/>
  <c r="D179" s="1"/>
  <c r="F178"/>
  <c r="F174"/>
  <c r="D174" s="1"/>
  <c r="D164"/>
  <c r="D162" s="1"/>
  <c r="E164"/>
  <c r="E142"/>
  <c r="E130"/>
  <c r="E108"/>
  <c r="D108" s="1"/>
  <c r="E95"/>
  <c r="E92" s="1"/>
  <c r="E70"/>
  <c r="D70" s="1"/>
  <c r="E68"/>
  <c r="E66"/>
  <c r="E65"/>
  <c r="E64"/>
  <c r="D64" s="1"/>
  <c r="E63"/>
  <c r="D63" s="1"/>
  <c r="E60"/>
  <c r="D60" s="1"/>
  <c r="D59"/>
  <c r="E52"/>
  <c r="D52" s="1"/>
  <c r="E48"/>
  <c r="D48" s="1"/>
  <c r="E47"/>
  <c r="E42"/>
  <c r="E41"/>
  <c r="D41" s="1"/>
  <c r="E38"/>
  <c r="D38" s="1"/>
  <c r="E36"/>
  <c r="D36" s="1"/>
  <c r="E35"/>
  <c r="D35" s="1"/>
  <c r="E34"/>
  <c r="D34" s="1"/>
  <c r="E33"/>
  <c r="D33" s="1"/>
  <c r="E20"/>
  <c r="E19"/>
  <c r="D227"/>
  <c r="D226"/>
  <c r="D225"/>
  <c r="D224"/>
  <c r="F222"/>
  <c r="D222"/>
  <c r="D221"/>
  <c r="D219" s="1"/>
  <c r="D204" s="1"/>
  <c r="F219"/>
  <c r="F204" s="1"/>
  <c r="D218"/>
  <c r="D217"/>
  <c r="D216"/>
  <c r="F214"/>
  <c r="D214"/>
  <c r="D213"/>
  <c r="D211" s="1"/>
  <c r="F211"/>
  <c r="D210"/>
  <c r="D209"/>
  <c r="D208"/>
  <c r="F206"/>
  <c r="D206"/>
  <c r="D203"/>
  <c r="F201"/>
  <c r="D201"/>
  <c r="D200"/>
  <c r="D199"/>
  <c r="D198"/>
  <c r="D197"/>
  <c r="D195" s="1"/>
  <c r="F195"/>
  <c r="D194"/>
  <c r="F192"/>
  <c r="D192"/>
  <c r="D191"/>
  <c r="D190"/>
  <c r="D189"/>
  <c r="D188"/>
  <c r="D186" s="1"/>
  <c r="F186"/>
  <c r="D184"/>
  <c r="D183"/>
  <c r="D182"/>
  <c r="F180"/>
  <c r="D177"/>
  <c r="D172"/>
  <c r="D165"/>
  <c r="F162"/>
  <c r="F137" s="1"/>
  <c r="F13" s="1"/>
  <c r="E162"/>
  <c r="D161"/>
  <c r="E159"/>
  <c r="D159"/>
  <c r="D158"/>
  <c r="E156"/>
  <c r="D156"/>
  <c r="D155"/>
  <c r="D154"/>
  <c r="E152"/>
  <c r="D152"/>
  <c r="D151"/>
  <c r="E149"/>
  <c r="D149"/>
  <c r="D148"/>
  <c r="D146"/>
  <c r="D145"/>
  <c r="D142"/>
  <c r="D141"/>
  <c r="E139"/>
  <c r="D136"/>
  <c r="E134"/>
  <c r="D134"/>
  <c r="D132"/>
  <c r="D131"/>
  <c r="D130"/>
  <c r="D127"/>
  <c r="D126"/>
  <c r="D124" s="1"/>
  <c r="E124"/>
  <c r="D121"/>
  <c r="D120"/>
  <c r="D119"/>
  <c r="D117"/>
  <c r="D116"/>
  <c r="E113"/>
  <c r="E110" s="1"/>
  <c r="D113"/>
  <c r="D112"/>
  <c r="D111"/>
  <c r="D110" s="1"/>
  <c r="D109"/>
  <c r="D105"/>
  <c r="D104"/>
  <c r="D102" s="1"/>
  <c r="E102"/>
  <c r="D101"/>
  <c r="D100"/>
  <c r="E98"/>
  <c r="D98"/>
  <c r="D94"/>
  <c r="D91"/>
  <c r="D90"/>
  <c r="E88"/>
  <c r="D88"/>
  <c r="D85"/>
  <c r="D84"/>
  <c r="D83"/>
  <c r="E81"/>
  <c r="D81"/>
  <c r="D80"/>
  <c r="D77" s="1"/>
  <c r="D79"/>
  <c r="E77"/>
  <c r="D76"/>
  <c r="D75"/>
  <c r="E73"/>
  <c r="D73"/>
  <c r="D71" s="1"/>
  <c r="E71"/>
  <c r="D68"/>
  <c r="D67"/>
  <c r="D66"/>
  <c r="D65"/>
  <c r="D51"/>
  <c r="D50"/>
  <c r="D49"/>
  <c r="D46"/>
  <c r="D43"/>
  <c r="D42"/>
  <c r="E39"/>
  <c r="D32"/>
  <c r="D27"/>
  <c r="E25"/>
  <c r="D25"/>
  <c r="D24"/>
  <c r="D22" s="1"/>
  <c r="E22"/>
  <c r="D21"/>
  <c r="D20"/>
  <c r="D19"/>
  <c r="D17"/>
  <c r="H141" i="4"/>
  <c r="H139" s="1"/>
  <c r="G306"/>
  <c r="G304" s="1"/>
  <c r="H306"/>
  <c r="H304" s="1"/>
  <c r="F306"/>
  <c r="F304" s="1"/>
  <c r="F303"/>
  <c r="F302"/>
  <c r="F300" s="1"/>
  <c r="H300"/>
  <c r="G300"/>
  <c r="F298"/>
  <c r="H296"/>
  <c r="G296"/>
  <c r="F296"/>
  <c r="H293"/>
  <c r="F292"/>
  <c r="H290"/>
  <c r="G290"/>
  <c r="F290"/>
  <c r="F289"/>
  <c r="F287" s="1"/>
  <c r="H287"/>
  <c r="G287"/>
  <c r="H284"/>
  <c r="H281"/>
  <c r="F280"/>
  <c r="H278"/>
  <c r="G278"/>
  <c r="F278"/>
  <c r="F277"/>
  <c r="F274" s="1"/>
  <c r="F276"/>
  <c r="H274"/>
  <c r="G274"/>
  <c r="F271"/>
  <c r="F269" s="1"/>
  <c r="H269"/>
  <c r="G269"/>
  <c r="F268"/>
  <c r="H266"/>
  <c r="G266"/>
  <c r="F266"/>
  <c r="H263"/>
  <c r="F262"/>
  <c r="F258"/>
  <c r="H255"/>
  <c r="F254"/>
  <c r="F253"/>
  <c r="F251" s="1"/>
  <c r="H251"/>
  <c r="G251"/>
  <c r="F250"/>
  <c r="F249"/>
  <c r="H247"/>
  <c r="G247"/>
  <c r="F247"/>
  <c r="F246"/>
  <c r="F240"/>
  <c r="F238" s="1"/>
  <c r="H238"/>
  <c r="G238"/>
  <c r="F237"/>
  <c r="H235"/>
  <c r="G235"/>
  <c r="F235"/>
  <c r="F233"/>
  <c r="F232"/>
  <c r="H230"/>
  <c r="F229"/>
  <c r="H225"/>
  <c r="F223"/>
  <c r="F222"/>
  <c r="F219"/>
  <c r="F210"/>
  <c r="G207"/>
  <c r="F206"/>
  <c r="H204"/>
  <c r="G204"/>
  <c r="F204"/>
  <c r="F203"/>
  <c r="F201" s="1"/>
  <c r="H201"/>
  <c r="G201"/>
  <c r="F200"/>
  <c r="F199"/>
  <c r="F198"/>
  <c r="F197"/>
  <c r="H195"/>
  <c r="G195"/>
  <c r="F195"/>
  <c r="F194"/>
  <c r="F193"/>
  <c r="F192"/>
  <c r="H189"/>
  <c r="F188"/>
  <c r="F184" s="1"/>
  <c r="F187"/>
  <c r="F186"/>
  <c r="H184"/>
  <c r="G184"/>
  <c r="G179"/>
  <c r="F178"/>
  <c r="H176"/>
  <c r="G176"/>
  <c r="F176"/>
  <c r="F169"/>
  <c r="H167"/>
  <c r="G167"/>
  <c r="F167"/>
  <c r="F158"/>
  <c r="F156" s="1"/>
  <c r="H156"/>
  <c r="G156"/>
  <c r="F152"/>
  <c r="F150" s="1"/>
  <c r="H150"/>
  <c r="G150"/>
  <c r="F149"/>
  <c r="H147"/>
  <c r="G147"/>
  <c r="F147"/>
  <c r="F138"/>
  <c r="F137"/>
  <c r="F136"/>
  <c r="F135"/>
  <c r="F134"/>
  <c r="F133"/>
  <c r="F130" s="1"/>
  <c r="F132"/>
  <c r="H130"/>
  <c r="G130"/>
  <c r="F129"/>
  <c r="F128"/>
  <c r="F127"/>
  <c r="F126"/>
  <c r="F124" s="1"/>
  <c r="H124"/>
  <c r="G124"/>
  <c r="F123"/>
  <c r="H121"/>
  <c r="G121"/>
  <c r="F121"/>
  <c r="F120"/>
  <c r="F119"/>
  <c r="F118"/>
  <c r="F117"/>
  <c r="F113"/>
  <c r="F109" s="1"/>
  <c r="F112"/>
  <c r="F111"/>
  <c r="H109"/>
  <c r="G109"/>
  <c r="F107"/>
  <c r="F106"/>
  <c r="F105"/>
  <c r="F104"/>
  <c r="F103"/>
  <c r="F99"/>
  <c r="F98"/>
  <c r="F94"/>
  <c r="F93"/>
  <c r="F91" s="1"/>
  <c r="H91"/>
  <c r="G91"/>
  <c r="F88"/>
  <c r="F86" s="1"/>
  <c r="H86"/>
  <c r="G86"/>
  <c r="F85"/>
  <c r="H83"/>
  <c r="G83"/>
  <c r="F83"/>
  <c r="F82"/>
  <c r="F80" s="1"/>
  <c r="H80"/>
  <c r="G80"/>
  <c r="F79"/>
  <c r="H77"/>
  <c r="G77"/>
  <c r="F77"/>
  <c r="F76"/>
  <c r="F74" s="1"/>
  <c r="H74"/>
  <c r="G74"/>
  <c r="F73"/>
  <c r="F72"/>
  <c r="H70"/>
  <c r="G70"/>
  <c r="F70"/>
  <c r="F69"/>
  <c r="F67" s="1"/>
  <c r="H67"/>
  <c r="G67"/>
  <c r="F66"/>
  <c r="F65"/>
  <c r="F64"/>
  <c r="H62"/>
  <c r="H60" s="1"/>
  <c r="G62"/>
  <c r="G60" s="1"/>
  <c r="F62"/>
  <c r="F59"/>
  <c r="H57"/>
  <c r="G57"/>
  <c r="F57"/>
  <c r="F56"/>
  <c r="F54" s="1"/>
  <c r="H54"/>
  <c r="G54"/>
  <c r="F53"/>
  <c r="H51"/>
  <c r="G51"/>
  <c r="F51"/>
  <c r="F47"/>
  <c r="H45"/>
  <c r="G45"/>
  <c r="F45"/>
  <c r="F42"/>
  <c r="F41"/>
  <c r="H39"/>
  <c r="G39"/>
  <c r="G37" s="1"/>
  <c r="F39"/>
  <c r="F37" s="1"/>
  <c r="H37"/>
  <c r="F36"/>
  <c r="H34"/>
  <c r="G34"/>
  <c r="F34"/>
  <c r="F30"/>
  <c r="H28"/>
  <c r="G28"/>
  <c r="F28"/>
  <c r="F27"/>
  <c r="F25" s="1"/>
  <c r="H25"/>
  <c r="G25"/>
  <c r="F23"/>
  <c r="F22"/>
  <c r="F19"/>
  <c r="F18"/>
  <c r="H16"/>
  <c r="G16"/>
  <c r="F16"/>
  <c r="F15"/>
  <c r="F14"/>
  <c r="G5319" i="7"/>
  <c r="G5318"/>
  <c r="G5317"/>
  <c r="G5316"/>
  <c r="I5315"/>
  <c r="G5315" s="1"/>
  <c r="G5314"/>
  <c r="I5313"/>
  <c r="G5313" s="1"/>
  <c r="G5312"/>
  <c r="G5311"/>
  <c r="G5310"/>
  <c r="G5309"/>
  <c r="I5308"/>
  <c r="G5308" s="1"/>
  <c r="G5307"/>
  <c r="G5306"/>
  <c r="G5305"/>
  <c r="G5304"/>
  <c r="G5303"/>
  <c r="G5302"/>
  <c r="G5301"/>
  <c r="G5300"/>
  <c r="G5299"/>
  <c r="G5298"/>
  <c r="I5297"/>
  <c r="G5297"/>
  <c r="H5294"/>
  <c r="G5294" s="1"/>
  <c r="G5293"/>
  <c r="H5292"/>
  <c r="G5292" s="1"/>
  <c r="G5276" s="1"/>
  <c r="G5291"/>
  <c r="H5290"/>
  <c r="G5290" s="1"/>
  <c r="G5289"/>
  <c r="G5288"/>
  <c r="H5287"/>
  <c r="G5287"/>
  <c r="G5286"/>
  <c r="H5285"/>
  <c r="G5285" s="1"/>
  <c r="G5284"/>
  <c r="G5283"/>
  <c r="G5282"/>
  <c r="G5281"/>
  <c r="H5280"/>
  <c r="G5280" s="1"/>
  <c r="G5279"/>
  <c r="G5278"/>
  <c r="H5277"/>
  <c r="G5277" s="1"/>
  <c r="G5275"/>
  <c r="G5274"/>
  <c r="G5273"/>
  <c r="G5272"/>
  <c r="G5271"/>
  <c r="G5270"/>
  <c r="G5269"/>
  <c r="G5268"/>
  <c r="G5267"/>
  <c r="G5266"/>
  <c r="G5265"/>
  <c r="H5264"/>
  <c r="G5264"/>
  <c r="G5263"/>
  <c r="G5262"/>
  <c r="H5261"/>
  <c r="G5261"/>
  <c r="G5259"/>
  <c r="G5258"/>
  <c r="G5257"/>
  <c r="G5256"/>
  <c r="G5255"/>
  <c r="G5254"/>
  <c r="H5253"/>
  <c r="G5253"/>
  <c r="G5252"/>
  <c r="G5251"/>
  <c r="G5250"/>
  <c r="G5249"/>
  <c r="G5248"/>
  <c r="G5247"/>
  <c r="G5246"/>
  <c r="G5245"/>
  <c r="H5244"/>
  <c r="G5244"/>
  <c r="G5243"/>
  <c r="G5242"/>
  <c r="H5241"/>
  <c r="G5241" s="1"/>
  <c r="G5240"/>
  <c r="G5239"/>
  <c r="H5238"/>
  <c r="G5238"/>
  <c r="G5237"/>
  <c r="G5236"/>
  <c r="G5235"/>
  <c r="G5234"/>
  <c r="G5233"/>
  <c r="H5232"/>
  <c r="G5232" s="1"/>
  <c r="G5231"/>
  <c r="G5230"/>
  <c r="G5229"/>
  <c r="H5228"/>
  <c r="G5228" s="1"/>
  <c r="G5227"/>
  <c r="G5226"/>
  <c r="G5225"/>
  <c r="G5224"/>
  <c r="H5223"/>
  <c r="G5223" s="1"/>
  <c r="G5222"/>
  <c r="G5221"/>
  <c r="G5220"/>
  <c r="G5219"/>
  <c r="G5218"/>
  <c r="G5217"/>
  <c r="G5216"/>
  <c r="G5215"/>
  <c r="H5214"/>
  <c r="G5214"/>
  <c r="G5213"/>
  <c r="G5212"/>
  <c r="H5211"/>
  <c r="G5211" s="1"/>
  <c r="G5210"/>
  <c r="H5209"/>
  <c r="G5209" s="1"/>
  <c r="G5208"/>
  <c r="G5207"/>
  <c r="G5206"/>
  <c r="G5205"/>
  <c r="G5204"/>
  <c r="G5203"/>
  <c r="G5202"/>
  <c r="G5201"/>
  <c r="H5200"/>
  <c r="G5200" s="1"/>
  <c r="G5199"/>
  <c r="G5198"/>
  <c r="G5197"/>
  <c r="H5196"/>
  <c r="G5196" s="1"/>
  <c r="G5195"/>
  <c r="G5194"/>
  <c r="G5193"/>
  <c r="G5192"/>
  <c r="G5191"/>
  <c r="G5190"/>
  <c r="G5189"/>
  <c r="H5188"/>
  <c r="G5188" s="1"/>
  <c r="G5186"/>
  <c r="G5185"/>
  <c r="G5184"/>
  <c r="G5183"/>
  <c r="G5182"/>
  <c r="G5181"/>
  <c r="G5180"/>
  <c r="H5179"/>
  <c r="G5179" s="1"/>
  <c r="G5172"/>
  <c r="G5171"/>
  <c r="G5170"/>
  <c r="G5169"/>
  <c r="I5168"/>
  <c r="G5168" s="1"/>
  <c r="G5167"/>
  <c r="I5166"/>
  <c r="G5166" s="1"/>
  <c r="G5165"/>
  <c r="G5164"/>
  <c r="G5163"/>
  <c r="G5162"/>
  <c r="I5161"/>
  <c r="G5161" s="1"/>
  <c r="G5160"/>
  <c r="G5159"/>
  <c r="G5158"/>
  <c r="G5157"/>
  <c r="G5156"/>
  <c r="G5155"/>
  <c r="G5154"/>
  <c r="G5153"/>
  <c r="G5152"/>
  <c r="G5151"/>
  <c r="I5150"/>
  <c r="G5150"/>
  <c r="G5148"/>
  <c r="H5147"/>
  <c r="G5147" s="1"/>
  <c r="G5146"/>
  <c r="H5145"/>
  <c r="G5145" s="1"/>
  <c r="G5144"/>
  <c r="H5143"/>
  <c r="G5143" s="1"/>
  <c r="G5142"/>
  <c r="G5141"/>
  <c r="H5140"/>
  <c r="G5140"/>
  <c r="G5139"/>
  <c r="H5138"/>
  <c r="G5138" s="1"/>
  <c r="G5137"/>
  <c r="G5136"/>
  <c r="G5135"/>
  <c r="G5134"/>
  <c r="H5133"/>
  <c r="G5133"/>
  <c r="G5132"/>
  <c r="G5131"/>
  <c r="H5130"/>
  <c r="G5130" s="1"/>
  <c r="G5128"/>
  <c r="G5127"/>
  <c r="G5126"/>
  <c r="G5125"/>
  <c r="G5124"/>
  <c r="G5123"/>
  <c r="G5122"/>
  <c r="G5121"/>
  <c r="G5120"/>
  <c r="G5119"/>
  <c r="G5118"/>
  <c r="H5117"/>
  <c r="G5117" s="1"/>
  <c r="G5116"/>
  <c r="G5115"/>
  <c r="H5114"/>
  <c r="G5114" s="1"/>
  <c r="G5112"/>
  <c r="G5111"/>
  <c r="G5110"/>
  <c r="G5109"/>
  <c r="G5108"/>
  <c r="G5107"/>
  <c r="H5106"/>
  <c r="G5106" s="1"/>
  <c r="G5105"/>
  <c r="G5104"/>
  <c r="G5103"/>
  <c r="G5102"/>
  <c r="G5101"/>
  <c r="G5100"/>
  <c r="G5099"/>
  <c r="G5098"/>
  <c r="H5097"/>
  <c r="G5097" s="1"/>
  <c r="G5096"/>
  <c r="G5095"/>
  <c r="H5094"/>
  <c r="G5094"/>
  <c r="G5093"/>
  <c r="G5092"/>
  <c r="H5091"/>
  <c r="G5091" s="1"/>
  <c r="G5090"/>
  <c r="G5089"/>
  <c r="G5088"/>
  <c r="G5087"/>
  <c r="G5086"/>
  <c r="H5085"/>
  <c r="G5085" s="1"/>
  <c r="G5084"/>
  <c r="G5083"/>
  <c r="G5082"/>
  <c r="H5081"/>
  <c r="G5081"/>
  <c r="G5080"/>
  <c r="G5079"/>
  <c r="G5078"/>
  <c r="G5077"/>
  <c r="H5076"/>
  <c r="G5076" s="1"/>
  <c r="G5075"/>
  <c r="G5074"/>
  <c r="G5073"/>
  <c r="G5072"/>
  <c r="G5071"/>
  <c r="G5070"/>
  <c r="G5069"/>
  <c r="G5068"/>
  <c r="H5067"/>
  <c r="G5067"/>
  <c r="G5066"/>
  <c r="G5065"/>
  <c r="H5064"/>
  <c r="G5063"/>
  <c r="H5062"/>
  <c r="G5062" s="1"/>
  <c r="G5061"/>
  <c r="G5060"/>
  <c r="G5059"/>
  <c r="G5058"/>
  <c r="G5057"/>
  <c r="G5056"/>
  <c r="G5055"/>
  <c r="G5054"/>
  <c r="H5053"/>
  <c r="G5053" s="1"/>
  <c r="G5052"/>
  <c r="G5051"/>
  <c r="G5050"/>
  <c r="H5049"/>
  <c r="G5049" s="1"/>
  <c r="G5048"/>
  <c r="G5047"/>
  <c r="G5046"/>
  <c r="G5045"/>
  <c r="G5044"/>
  <c r="G5043"/>
  <c r="G5042"/>
  <c r="H5041"/>
  <c r="G5041" s="1"/>
  <c r="G5039"/>
  <c r="G5038"/>
  <c r="G5037"/>
  <c r="G5036"/>
  <c r="G5035"/>
  <c r="G5034"/>
  <c r="G5033"/>
  <c r="H5032"/>
  <c r="G5032" s="1"/>
  <c r="G5020"/>
  <c r="G5019"/>
  <c r="G5018"/>
  <c r="G5017"/>
  <c r="I5016"/>
  <c r="G5016" s="1"/>
  <c r="G5015"/>
  <c r="I5014"/>
  <c r="G5014" s="1"/>
  <c r="G5013"/>
  <c r="G5012"/>
  <c r="G5011"/>
  <c r="G5010"/>
  <c r="I5009"/>
  <c r="G5009"/>
  <c r="G5008"/>
  <c r="G5007"/>
  <c r="G5006"/>
  <c r="G5005"/>
  <c r="G5004"/>
  <c r="G5003"/>
  <c r="G5002"/>
  <c r="G5001"/>
  <c r="G5000"/>
  <c r="G4999"/>
  <c r="I4998"/>
  <c r="G4998" s="1"/>
  <c r="G4996"/>
  <c r="H4995"/>
  <c r="G4995"/>
  <c r="G4994"/>
  <c r="H4993"/>
  <c r="G4993" s="1"/>
  <c r="G4992"/>
  <c r="H4991"/>
  <c r="G4991"/>
  <c r="G4990"/>
  <c r="G4989"/>
  <c r="H4988"/>
  <c r="G4988" s="1"/>
  <c r="G4987"/>
  <c r="H4986"/>
  <c r="G4986" s="1"/>
  <c r="G4985"/>
  <c r="G4984"/>
  <c r="G4983"/>
  <c r="G4982"/>
  <c r="H4981"/>
  <c r="G4981" s="1"/>
  <c r="G4980"/>
  <c r="G4979"/>
  <c r="H4978"/>
  <c r="G4978" s="1"/>
  <c r="G4977"/>
  <c r="G4976"/>
  <c r="G4975"/>
  <c r="G4974"/>
  <c r="G4973"/>
  <c r="G4972"/>
  <c r="G4971"/>
  <c r="G4970"/>
  <c r="G4969"/>
  <c r="G4968"/>
  <c r="G4967"/>
  <c r="G4966"/>
  <c r="H4965"/>
  <c r="G4964"/>
  <c r="G4963"/>
  <c r="H4962"/>
  <c r="G4962"/>
  <c r="G4960"/>
  <c r="G4959"/>
  <c r="G4958"/>
  <c r="G4957"/>
  <c r="G4956"/>
  <c r="G4955"/>
  <c r="H4954"/>
  <c r="G4954"/>
  <c r="G4953"/>
  <c r="G4952"/>
  <c r="G4951"/>
  <c r="G4950"/>
  <c r="G4949"/>
  <c r="G4948"/>
  <c r="G4947"/>
  <c r="G4946"/>
  <c r="H4945"/>
  <c r="G4945" s="1"/>
  <c r="G4944"/>
  <c r="G4943"/>
  <c r="H4942"/>
  <c r="G4942" s="1"/>
  <c r="G4941"/>
  <c r="G4940"/>
  <c r="H4939"/>
  <c r="G4939" s="1"/>
  <c r="G4938"/>
  <c r="G4937"/>
  <c r="G4936"/>
  <c r="G4935"/>
  <c r="G4934"/>
  <c r="H4933"/>
  <c r="G4933" s="1"/>
  <c r="G4932"/>
  <c r="G4931"/>
  <c r="G4930"/>
  <c r="H4929"/>
  <c r="G4929" s="1"/>
  <c r="G4928"/>
  <c r="G4927"/>
  <c r="G4926"/>
  <c r="G4925"/>
  <c r="H4924"/>
  <c r="G4924" s="1"/>
  <c r="G4923"/>
  <c r="G4922"/>
  <c r="G4921"/>
  <c r="G4920"/>
  <c r="G4919"/>
  <c r="G4918"/>
  <c r="G4917"/>
  <c r="G4916"/>
  <c r="H4915"/>
  <c r="G4915"/>
  <c r="G4914"/>
  <c r="G4913"/>
  <c r="H4912"/>
  <c r="G4912" s="1"/>
  <c r="G4911"/>
  <c r="H4910"/>
  <c r="G4910" s="1"/>
  <c r="G4909"/>
  <c r="G4908"/>
  <c r="G4907"/>
  <c r="G4906"/>
  <c r="G4905"/>
  <c r="G4904"/>
  <c r="G4903"/>
  <c r="G4902"/>
  <c r="H4901"/>
  <c r="G4901"/>
  <c r="G4900"/>
  <c r="G4899"/>
  <c r="G4898"/>
  <c r="H4897"/>
  <c r="G4897" s="1"/>
  <c r="G4896"/>
  <c r="G4895"/>
  <c r="G4894"/>
  <c r="G4893"/>
  <c r="G4892"/>
  <c r="G4891"/>
  <c r="G4890"/>
  <c r="H4889"/>
  <c r="G4889" s="1"/>
  <c r="G4887"/>
  <c r="G4886"/>
  <c r="G4885"/>
  <c r="G4884"/>
  <c r="G4883"/>
  <c r="G4882"/>
  <c r="G4881"/>
  <c r="H4880"/>
  <c r="G4869"/>
  <c r="G4868"/>
  <c r="G4867"/>
  <c r="G4866"/>
  <c r="I4865"/>
  <c r="G4865" s="1"/>
  <c r="G4864"/>
  <c r="I4863"/>
  <c r="G4863" s="1"/>
  <c r="G4862"/>
  <c r="G4861"/>
  <c r="G4860"/>
  <c r="G4859"/>
  <c r="I4858"/>
  <c r="G4858" s="1"/>
  <c r="G4857"/>
  <c r="G4856"/>
  <c r="G4855"/>
  <c r="G4854"/>
  <c r="G4853"/>
  <c r="G4852"/>
  <c r="G4851"/>
  <c r="G4850"/>
  <c r="G4849"/>
  <c r="G4848"/>
  <c r="I4847"/>
  <c r="G4845"/>
  <c r="H4844"/>
  <c r="G4844"/>
  <c r="G4843"/>
  <c r="H4842"/>
  <c r="G4842" s="1"/>
  <c r="G4841"/>
  <c r="H4840"/>
  <c r="G4840" s="1"/>
  <c r="G4839"/>
  <c r="G4838"/>
  <c r="H4837"/>
  <c r="G4837" s="1"/>
  <c r="G4836"/>
  <c r="H4835"/>
  <c r="G4835"/>
  <c r="G4834"/>
  <c r="G4833"/>
  <c r="G4832"/>
  <c r="G4831"/>
  <c r="H4830"/>
  <c r="G4830" s="1"/>
  <c r="G4829"/>
  <c r="G4828"/>
  <c r="H4827"/>
  <c r="G4827"/>
  <c r="G4826"/>
  <c r="G4825"/>
  <c r="G4824"/>
  <c r="G4823"/>
  <c r="G4822"/>
  <c r="G4821"/>
  <c r="G4820"/>
  <c r="G4819"/>
  <c r="G4818"/>
  <c r="G4817"/>
  <c r="G4816"/>
  <c r="G4815"/>
  <c r="H4814"/>
  <c r="G4814"/>
  <c r="G4813"/>
  <c r="G4812"/>
  <c r="H4811"/>
  <c r="G4811" s="1"/>
  <c r="G4809"/>
  <c r="G4808"/>
  <c r="G4807"/>
  <c r="G4806"/>
  <c r="G4805"/>
  <c r="G4804"/>
  <c r="H4803"/>
  <c r="G4803" s="1"/>
  <c r="G4802"/>
  <c r="G4801"/>
  <c r="G4800"/>
  <c r="G4799"/>
  <c r="G4798"/>
  <c r="G4797"/>
  <c r="G4796"/>
  <c r="G4795"/>
  <c r="H4794"/>
  <c r="G4794" s="1"/>
  <c r="G4793"/>
  <c r="G4792"/>
  <c r="H4791"/>
  <c r="G4791"/>
  <c r="G4790"/>
  <c r="G4789"/>
  <c r="H4788"/>
  <c r="G4788" s="1"/>
  <c r="G4787"/>
  <c r="G4786"/>
  <c r="G4785"/>
  <c r="G4784"/>
  <c r="G4783"/>
  <c r="H4782"/>
  <c r="G4782" s="1"/>
  <c r="G4781"/>
  <c r="G4780"/>
  <c r="G4779"/>
  <c r="H4778"/>
  <c r="G4778"/>
  <c r="G4777"/>
  <c r="G4776"/>
  <c r="G4775"/>
  <c r="G4774"/>
  <c r="H4773"/>
  <c r="G4773" s="1"/>
  <c r="G4772"/>
  <c r="G4771"/>
  <c r="G4770"/>
  <c r="G4769"/>
  <c r="G4768"/>
  <c r="G4767"/>
  <c r="G4766"/>
  <c r="G4765"/>
  <c r="H4764"/>
  <c r="G4764" s="1"/>
  <c r="G4763"/>
  <c r="G4762"/>
  <c r="H4761"/>
  <c r="G4761"/>
  <c r="G4760"/>
  <c r="H4759"/>
  <c r="G4759" s="1"/>
  <c r="G4758"/>
  <c r="G4757"/>
  <c r="G4756"/>
  <c r="G4755"/>
  <c r="G4754"/>
  <c r="G4753"/>
  <c r="G4752"/>
  <c r="G4751"/>
  <c r="H4750"/>
  <c r="G4750"/>
  <c r="G4749"/>
  <c r="G4748"/>
  <c r="G4747"/>
  <c r="H4746"/>
  <c r="G4746" s="1"/>
  <c r="G4745"/>
  <c r="G4744"/>
  <c r="G4743"/>
  <c r="G4742"/>
  <c r="G4741"/>
  <c r="G4740"/>
  <c r="G4739"/>
  <c r="H4738"/>
  <c r="G4738" s="1"/>
  <c r="G4736"/>
  <c r="G4735"/>
  <c r="G4734"/>
  <c r="G4733"/>
  <c r="G4732"/>
  <c r="G4731"/>
  <c r="G4730"/>
  <c r="H4729"/>
  <c r="G4729" s="1"/>
  <c r="G4723"/>
  <c r="G4722"/>
  <c r="G4721"/>
  <c r="G4720"/>
  <c r="I4719"/>
  <c r="G4719" s="1"/>
  <c r="G4718"/>
  <c r="I4717"/>
  <c r="G4717" s="1"/>
  <c r="G4716"/>
  <c r="G4715"/>
  <c r="G4714"/>
  <c r="G4713"/>
  <c r="I4712"/>
  <c r="G4712" s="1"/>
  <c r="G4711"/>
  <c r="G4710"/>
  <c r="G4709"/>
  <c r="G4708"/>
  <c r="G4707"/>
  <c r="G4706"/>
  <c r="G4705"/>
  <c r="G4704"/>
  <c r="G4703"/>
  <c r="G4702"/>
  <c r="I4701"/>
  <c r="G4701" s="1"/>
  <c r="G4699"/>
  <c r="H4698"/>
  <c r="G4698" s="1"/>
  <c r="G4697"/>
  <c r="H4696"/>
  <c r="G4696" s="1"/>
  <c r="G4695"/>
  <c r="H4694"/>
  <c r="G4694" s="1"/>
  <c r="G4693"/>
  <c r="G4692"/>
  <c r="H4691"/>
  <c r="G4691" s="1"/>
  <c r="G4690"/>
  <c r="H4689"/>
  <c r="G4689" s="1"/>
  <c r="G4688"/>
  <c r="G4687"/>
  <c r="G4686"/>
  <c r="G4685"/>
  <c r="H4684"/>
  <c r="G4684" s="1"/>
  <c r="G4683"/>
  <c r="G4682"/>
  <c r="H4681"/>
  <c r="G4681" s="1"/>
  <c r="G4680"/>
  <c r="G4679"/>
  <c r="G4678"/>
  <c r="G4677"/>
  <c r="G4676"/>
  <c r="G4675"/>
  <c r="G4674"/>
  <c r="G4673"/>
  <c r="G4672"/>
  <c r="G4671"/>
  <c r="G4670"/>
  <c r="G4669"/>
  <c r="H4668"/>
  <c r="G4668" s="1"/>
  <c r="G4667"/>
  <c r="G4666"/>
  <c r="H4665"/>
  <c r="G4665"/>
  <c r="G4663"/>
  <c r="G4662"/>
  <c r="G4661"/>
  <c r="G4660"/>
  <c r="G4659"/>
  <c r="G4658"/>
  <c r="H4657"/>
  <c r="G4657" s="1"/>
  <c r="G4656"/>
  <c r="G4655"/>
  <c r="G4654"/>
  <c r="G4653"/>
  <c r="G4652"/>
  <c r="G4651"/>
  <c r="G4650"/>
  <c r="G4649"/>
  <c r="H4648"/>
  <c r="G4648"/>
  <c r="G4647"/>
  <c r="G4646"/>
  <c r="H4645"/>
  <c r="G4645" s="1"/>
  <c r="G4644"/>
  <c r="G4643"/>
  <c r="H4642"/>
  <c r="G4642"/>
  <c r="G4641"/>
  <c r="G4640"/>
  <c r="G4639"/>
  <c r="G4638"/>
  <c r="G4637"/>
  <c r="H4636"/>
  <c r="G4636"/>
  <c r="G4635"/>
  <c r="G4634"/>
  <c r="G4633"/>
  <c r="H4632"/>
  <c r="G4632" s="1"/>
  <c r="G4631"/>
  <c r="G4630"/>
  <c r="G4629"/>
  <c r="G4628"/>
  <c r="H4627"/>
  <c r="G4627" s="1"/>
  <c r="G4626"/>
  <c r="G4625"/>
  <c r="G4624"/>
  <c r="G4623"/>
  <c r="G4622"/>
  <c r="G4621"/>
  <c r="G4620"/>
  <c r="G4619"/>
  <c r="H4618"/>
  <c r="G4618" s="1"/>
  <c r="G4617"/>
  <c r="G4616"/>
  <c r="H4615"/>
  <c r="G4615"/>
  <c r="G4614"/>
  <c r="H4613"/>
  <c r="G4613" s="1"/>
  <c r="G4612"/>
  <c r="G4611"/>
  <c r="G4610"/>
  <c r="G4609"/>
  <c r="G4608"/>
  <c r="G4607"/>
  <c r="G4606"/>
  <c r="G4605"/>
  <c r="H4604"/>
  <c r="G4604" s="1"/>
  <c r="G4603"/>
  <c r="G4602"/>
  <c r="G4601"/>
  <c r="H4600"/>
  <c r="G4600" s="1"/>
  <c r="G4599"/>
  <c r="G4598"/>
  <c r="G4597"/>
  <c r="G4596"/>
  <c r="G4595"/>
  <c r="G4594"/>
  <c r="G4593"/>
  <c r="H4592"/>
  <c r="G4592" s="1"/>
  <c r="G4590"/>
  <c r="G4589"/>
  <c r="G4588"/>
  <c r="G4587"/>
  <c r="G4586"/>
  <c r="G4585"/>
  <c r="G4584"/>
  <c r="H4583"/>
  <c r="G4583" s="1"/>
  <c r="G4550"/>
  <c r="G4549"/>
  <c r="G4548"/>
  <c r="G4547"/>
  <c r="G4546"/>
  <c r="G4545"/>
  <c r="I4544"/>
  <c r="G4544" s="1"/>
  <c r="G4543"/>
  <c r="I4542"/>
  <c r="G4542" s="1"/>
  <c r="G4541"/>
  <c r="G4540"/>
  <c r="G4539"/>
  <c r="G4538"/>
  <c r="I4537"/>
  <c r="G4537"/>
  <c r="G4536"/>
  <c r="G4535"/>
  <c r="G4534"/>
  <c r="G4533"/>
  <c r="G4532"/>
  <c r="G4531"/>
  <c r="G4530"/>
  <c r="G4529"/>
  <c r="G4528"/>
  <c r="G4527"/>
  <c r="I4526"/>
  <c r="G4526" s="1"/>
  <c r="G4524"/>
  <c r="H4523"/>
  <c r="G4523"/>
  <c r="G4522"/>
  <c r="H4521"/>
  <c r="G4521" s="1"/>
  <c r="G4520"/>
  <c r="H4519"/>
  <c r="G4519" s="1"/>
  <c r="G4518"/>
  <c r="G4517"/>
  <c r="H4516"/>
  <c r="G4516"/>
  <c r="G4515"/>
  <c r="H4514"/>
  <c r="G4514" s="1"/>
  <c r="G4513"/>
  <c r="G4512"/>
  <c r="G4511"/>
  <c r="G4510"/>
  <c r="H4509"/>
  <c r="G4509"/>
  <c r="G4508"/>
  <c r="G4507"/>
  <c r="H4506"/>
  <c r="G4506" s="1"/>
  <c r="G4505"/>
  <c r="G4504"/>
  <c r="G4503"/>
  <c r="G4502"/>
  <c r="G4501"/>
  <c r="G4500"/>
  <c r="G4499"/>
  <c r="G4498"/>
  <c r="G4497"/>
  <c r="G4496"/>
  <c r="G4495"/>
  <c r="G4494"/>
  <c r="H4493"/>
  <c r="G4493" s="1"/>
  <c r="G4492"/>
  <c r="G4491"/>
  <c r="H4490"/>
  <c r="G4488"/>
  <c r="G4487"/>
  <c r="G4486"/>
  <c r="G4485"/>
  <c r="G4484"/>
  <c r="G4483"/>
  <c r="H4482"/>
  <c r="G4482" s="1"/>
  <c r="G4481"/>
  <c r="G4480"/>
  <c r="G4479"/>
  <c r="G4478"/>
  <c r="G4477"/>
  <c r="G4476"/>
  <c r="G4475"/>
  <c r="G4474"/>
  <c r="H4473"/>
  <c r="G4473" s="1"/>
  <c r="G4472"/>
  <c r="G4471"/>
  <c r="H4470"/>
  <c r="G4470" s="1"/>
  <c r="G4469"/>
  <c r="G4468"/>
  <c r="H4467"/>
  <c r="G4467" s="1"/>
  <c r="G4466"/>
  <c r="G4465"/>
  <c r="G4464"/>
  <c r="G4463"/>
  <c r="G4462"/>
  <c r="H4461"/>
  <c r="G4461" s="1"/>
  <c r="G4460"/>
  <c r="G4459"/>
  <c r="G4458"/>
  <c r="H4457"/>
  <c r="G4457" s="1"/>
  <c r="G4456"/>
  <c r="G4455"/>
  <c r="G4454"/>
  <c r="G4453"/>
  <c r="H4452"/>
  <c r="G4452" s="1"/>
  <c r="G4451"/>
  <c r="G4450"/>
  <c r="G4449"/>
  <c r="G4448"/>
  <c r="G4447"/>
  <c r="G4446"/>
  <c r="G4445"/>
  <c r="G4444"/>
  <c r="H4443"/>
  <c r="G4443" s="1"/>
  <c r="G4442"/>
  <c r="G4441"/>
  <c r="H4440"/>
  <c r="G4440" s="1"/>
  <c r="G4439"/>
  <c r="H4438"/>
  <c r="G4438" s="1"/>
  <c r="G4437"/>
  <c r="G4436"/>
  <c r="G4435"/>
  <c r="G4434"/>
  <c r="G4433"/>
  <c r="G4432"/>
  <c r="G4431"/>
  <c r="G4430"/>
  <c r="H4429"/>
  <c r="G4429" s="1"/>
  <c r="G4428"/>
  <c r="G4427"/>
  <c r="G4426"/>
  <c r="H4425"/>
  <c r="G4425" s="1"/>
  <c r="G4424"/>
  <c r="G4423"/>
  <c r="G4422"/>
  <c r="G4421"/>
  <c r="G4420"/>
  <c r="G4419"/>
  <c r="G4418"/>
  <c r="H4417"/>
  <c r="G4417"/>
  <c r="G4415"/>
  <c r="G4414"/>
  <c r="G4413"/>
  <c r="G4412"/>
  <c r="G4411"/>
  <c r="G4410"/>
  <c r="G4409"/>
  <c r="H4408"/>
  <c r="G4408" s="1"/>
  <c r="G4398"/>
  <c r="G4397"/>
  <c r="G4396"/>
  <c r="G4395"/>
  <c r="I4394"/>
  <c r="G4394"/>
  <c r="G4393"/>
  <c r="I4392"/>
  <c r="G4392" s="1"/>
  <c r="G4391"/>
  <c r="G4390"/>
  <c r="G4389"/>
  <c r="G4388"/>
  <c r="I4387"/>
  <c r="G4387" s="1"/>
  <c r="G4386"/>
  <c r="G4385"/>
  <c r="G4384"/>
  <c r="G4383"/>
  <c r="G4382"/>
  <c r="G4381"/>
  <c r="G4380"/>
  <c r="G4379"/>
  <c r="G4378"/>
  <c r="G4377"/>
  <c r="I4376"/>
  <c r="G4376" s="1"/>
  <c r="G4374"/>
  <c r="H4373"/>
  <c r="G4373" s="1"/>
  <c r="G4372"/>
  <c r="H4371"/>
  <c r="G4371"/>
  <c r="G4370"/>
  <c r="H4369"/>
  <c r="G4369" s="1"/>
  <c r="G4368"/>
  <c r="G4367"/>
  <c r="H4366"/>
  <c r="G4366"/>
  <c r="G4365"/>
  <c r="H4364"/>
  <c r="G4364" s="1"/>
  <c r="G4363"/>
  <c r="G4362"/>
  <c r="G4361"/>
  <c r="G4360"/>
  <c r="H4359"/>
  <c r="G4359"/>
  <c r="G4358"/>
  <c r="G4357"/>
  <c r="H4356"/>
  <c r="G4356" s="1"/>
  <c r="G4355"/>
  <c r="G4354"/>
  <c r="G4353"/>
  <c r="G4352"/>
  <c r="G4351"/>
  <c r="G4350"/>
  <c r="G4349"/>
  <c r="G4348"/>
  <c r="G4347"/>
  <c r="G4346"/>
  <c r="G4345"/>
  <c r="G4344"/>
  <c r="H4343"/>
  <c r="H4339" s="1"/>
  <c r="G4339" s="1"/>
  <c r="G4342"/>
  <c r="G4341"/>
  <c r="H4340"/>
  <c r="G4340" s="1"/>
  <c r="G4338"/>
  <c r="G4337"/>
  <c r="G4336"/>
  <c r="G4335"/>
  <c r="G4334"/>
  <c r="G4333"/>
  <c r="H4332"/>
  <c r="G4332" s="1"/>
  <c r="G4331"/>
  <c r="G4330"/>
  <c r="G4329"/>
  <c r="G4328"/>
  <c r="G4327"/>
  <c r="G4326"/>
  <c r="G4325"/>
  <c r="G4324"/>
  <c r="H4323"/>
  <c r="G4323"/>
  <c r="G4322"/>
  <c r="G4321"/>
  <c r="H4320"/>
  <c r="G4320" s="1"/>
  <c r="G4319"/>
  <c r="G4318"/>
  <c r="H4317"/>
  <c r="G4317"/>
  <c r="H4316"/>
  <c r="G4316"/>
  <c r="G4315"/>
  <c r="G4314"/>
  <c r="G4313"/>
  <c r="G4312"/>
  <c r="H4311"/>
  <c r="G4311"/>
  <c r="G4310"/>
  <c r="G4309"/>
  <c r="G4308"/>
  <c r="H4307"/>
  <c r="G4307" s="1"/>
  <c r="G4306"/>
  <c r="G4305"/>
  <c r="G4304"/>
  <c r="G4303"/>
  <c r="H4302"/>
  <c r="G4302"/>
  <c r="G4301"/>
  <c r="G4300"/>
  <c r="G4299"/>
  <c r="G4298"/>
  <c r="G4297"/>
  <c r="G4296"/>
  <c r="G4295"/>
  <c r="G4294"/>
  <c r="H4293"/>
  <c r="G4293" s="1"/>
  <c r="G4292"/>
  <c r="G4291"/>
  <c r="H4290"/>
  <c r="G4290"/>
  <c r="G4289"/>
  <c r="H4288"/>
  <c r="G4288" s="1"/>
  <c r="G4287"/>
  <c r="G4286"/>
  <c r="G4285"/>
  <c r="G4284"/>
  <c r="G4283"/>
  <c r="G4282"/>
  <c r="G4281"/>
  <c r="G4280"/>
  <c r="H4279"/>
  <c r="G4279" s="1"/>
  <c r="G4278"/>
  <c r="G4277"/>
  <c r="G4276"/>
  <c r="H4275"/>
  <c r="G4275"/>
  <c r="G4274"/>
  <c r="G4273"/>
  <c r="G4272"/>
  <c r="G4271"/>
  <c r="G4270"/>
  <c r="G4269"/>
  <c r="G4268"/>
  <c r="H4267"/>
  <c r="G4267" s="1"/>
  <c r="G4265"/>
  <c r="G4264"/>
  <c r="G4263"/>
  <c r="G4262"/>
  <c r="G4261"/>
  <c r="G4260"/>
  <c r="G4259"/>
  <c r="H4258"/>
  <c r="G4253"/>
  <c r="G4252"/>
  <c r="G4251"/>
  <c r="G4250"/>
  <c r="I4249"/>
  <c r="G4249" s="1"/>
  <c r="G4248"/>
  <c r="I4247"/>
  <c r="G4247"/>
  <c r="G4246"/>
  <c r="G4245"/>
  <c r="G4244"/>
  <c r="G4243"/>
  <c r="I4242"/>
  <c r="G4242"/>
  <c r="G4240"/>
  <c r="G4239"/>
  <c r="G4238"/>
  <c r="G4237"/>
  <c r="G4236"/>
  <c r="G4235"/>
  <c r="G4234"/>
  <c r="G4233"/>
  <c r="G4232"/>
  <c r="I4231"/>
  <c r="G4231" s="1"/>
  <c r="G4229"/>
  <c r="H4228"/>
  <c r="G4228" s="1"/>
  <c r="G4227"/>
  <c r="H4226"/>
  <c r="G4226"/>
  <c r="G4225"/>
  <c r="H4224"/>
  <c r="G4224"/>
  <c r="G4223"/>
  <c r="G4222"/>
  <c r="H4221"/>
  <c r="G4221" s="1"/>
  <c r="G4220"/>
  <c r="H4219"/>
  <c r="G4219" s="1"/>
  <c r="G4218"/>
  <c r="G4217"/>
  <c r="G4216"/>
  <c r="G4215"/>
  <c r="H4214"/>
  <c r="G4214" s="1"/>
  <c r="G4213"/>
  <c r="G4212"/>
  <c r="H4211"/>
  <c r="G4211"/>
  <c r="G4210"/>
  <c r="G4209"/>
  <c r="G4208"/>
  <c r="G4207"/>
  <c r="G4206"/>
  <c r="G4205"/>
  <c r="G4204"/>
  <c r="G4203"/>
  <c r="G4202"/>
  <c r="G4201"/>
  <c r="G4200"/>
  <c r="G4199"/>
  <c r="H4198"/>
  <c r="G4198" s="1"/>
  <c r="G4197"/>
  <c r="G4196"/>
  <c r="H4195"/>
  <c r="G4195" s="1"/>
  <c r="G4193"/>
  <c r="G4192"/>
  <c r="G4191"/>
  <c r="G4190"/>
  <c r="G4189"/>
  <c r="G4188"/>
  <c r="H4187"/>
  <c r="G4187" s="1"/>
  <c r="G4186"/>
  <c r="G4185"/>
  <c r="G4184"/>
  <c r="G4183"/>
  <c r="G4182"/>
  <c r="G4181"/>
  <c r="G4180"/>
  <c r="G4179"/>
  <c r="H4178"/>
  <c r="G4178"/>
  <c r="G4177"/>
  <c r="G4176"/>
  <c r="H4175"/>
  <c r="G4175"/>
  <c r="G4174"/>
  <c r="G4173"/>
  <c r="H4172"/>
  <c r="G4172"/>
  <c r="G4171"/>
  <c r="G4170"/>
  <c r="G4169"/>
  <c r="G4168"/>
  <c r="G4167"/>
  <c r="H4166"/>
  <c r="G4166" s="1"/>
  <c r="G4165"/>
  <c r="G4164"/>
  <c r="G4163"/>
  <c r="H4162"/>
  <c r="G4162" s="1"/>
  <c r="G4161"/>
  <c r="G4160"/>
  <c r="G4159"/>
  <c r="G4158"/>
  <c r="H4157"/>
  <c r="G4157" s="1"/>
  <c r="G4156"/>
  <c r="G4155"/>
  <c r="G4154"/>
  <c r="G4153"/>
  <c r="G4152"/>
  <c r="G4151"/>
  <c r="G4150"/>
  <c r="G4149"/>
  <c r="H4148"/>
  <c r="G4148" s="1"/>
  <c r="G4147"/>
  <c r="G4146"/>
  <c r="H4145"/>
  <c r="G4145" s="1"/>
  <c r="G4144"/>
  <c r="H4143"/>
  <c r="G4143" s="1"/>
  <c r="G4142"/>
  <c r="G4141"/>
  <c r="G4140"/>
  <c r="G4139"/>
  <c r="G4138"/>
  <c r="G4137"/>
  <c r="G4136"/>
  <c r="G4135"/>
  <c r="H4134"/>
  <c r="G4134" s="1"/>
  <c r="G4133"/>
  <c r="G4132"/>
  <c r="G4131"/>
  <c r="H4130"/>
  <c r="G4129"/>
  <c r="G4128"/>
  <c r="G4127"/>
  <c r="G4126"/>
  <c r="G4125"/>
  <c r="G4124"/>
  <c r="G4123"/>
  <c r="H4122"/>
  <c r="G4122" s="1"/>
  <c r="G4120"/>
  <c r="G4119"/>
  <c r="G4118"/>
  <c r="G4117"/>
  <c r="G4116"/>
  <c r="G4115"/>
  <c r="G4114"/>
  <c r="H4113"/>
  <c r="G4113" s="1"/>
  <c r="G4084"/>
  <c r="G4083"/>
  <c r="G4082"/>
  <c r="G4081"/>
  <c r="I4080"/>
  <c r="G4080" s="1"/>
  <c r="G4079"/>
  <c r="I4078"/>
  <c r="G4078" s="1"/>
  <c r="G4077"/>
  <c r="G4076"/>
  <c r="G4075"/>
  <c r="G4074"/>
  <c r="I4073"/>
  <c r="G4073" s="1"/>
  <c r="G4072"/>
  <c r="G4071"/>
  <c r="G4070"/>
  <c r="G4069"/>
  <c r="G4068"/>
  <c r="G4067"/>
  <c r="G4066"/>
  <c r="G4065"/>
  <c r="G4064"/>
  <c r="G4063"/>
  <c r="I4062"/>
  <c r="G4062"/>
  <c r="G4060"/>
  <c r="H4059"/>
  <c r="G4059" s="1"/>
  <c r="G4058"/>
  <c r="H4057"/>
  <c r="G4057"/>
  <c r="G4056"/>
  <c r="H4055"/>
  <c r="G4055"/>
  <c r="G4054"/>
  <c r="G4053"/>
  <c r="H4052"/>
  <c r="G4052" s="1"/>
  <c r="G4051"/>
  <c r="H4050"/>
  <c r="G4050" s="1"/>
  <c r="G4049"/>
  <c r="G4048"/>
  <c r="G4047"/>
  <c r="G4046"/>
  <c r="H4045"/>
  <c r="G4045" s="1"/>
  <c r="G4044"/>
  <c r="G4043"/>
  <c r="H4042"/>
  <c r="G4042"/>
  <c r="G4041"/>
  <c r="G4040"/>
  <c r="G4039"/>
  <c r="G4038"/>
  <c r="G4037"/>
  <c r="G4036"/>
  <c r="G4035"/>
  <c r="G4034"/>
  <c r="G4033"/>
  <c r="G4032"/>
  <c r="G4031"/>
  <c r="G4030"/>
  <c r="H4029"/>
  <c r="G4028"/>
  <c r="G4027"/>
  <c r="H4026"/>
  <c r="G4026" s="1"/>
  <c r="G4024"/>
  <c r="G4023"/>
  <c r="G4022"/>
  <c r="G4021"/>
  <c r="G4020"/>
  <c r="G4019"/>
  <c r="H4018"/>
  <c r="G4018"/>
  <c r="G4017"/>
  <c r="G4016"/>
  <c r="G4015"/>
  <c r="G4014"/>
  <c r="G4013"/>
  <c r="G4012"/>
  <c r="G4011"/>
  <c r="G4010"/>
  <c r="H4009"/>
  <c r="G4009"/>
  <c r="G4008"/>
  <c r="G4007"/>
  <c r="H4006"/>
  <c r="G4006" s="1"/>
  <c r="G4005"/>
  <c r="G4004"/>
  <c r="H4003"/>
  <c r="G4003"/>
  <c r="H4002"/>
  <c r="G4002" s="1"/>
  <c r="G4001"/>
  <c r="G4000"/>
  <c r="G3999"/>
  <c r="G3998"/>
  <c r="H3997"/>
  <c r="G3997"/>
  <c r="G3996"/>
  <c r="G3995"/>
  <c r="G3994"/>
  <c r="H3993"/>
  <c r="G3993" s="1"/>
  <c r="G3992"/>
  <c r="G3991"/>
  <c r="G3990"/>
  <c r="G3989"/>
  <c r="H3988"/>
  <c r="G3988" s="1"/>
  <c r="G3987"/>
  <c r="G3986"/>
  <c r="G3985"/>
  <c r="G3984"/>
  <c r="G3983"/>
  <c r="G3982"/>
  <c r="G3981"/>
  <c r="G3980"/>
  <c r="H3979"/>
  <c r="G3979" s="1"/>
  <c r="G3978"/>
  <c r="G3977"/>
  <c r="H3976"/>
  <c r="G3976"/>
  <c r="G3975"/>
  <c r="H3974"/>
  <c r="G3974" s="1"/>
  <c r="G3973"/>
  <c r="G3972"/>
  <c r="G3971"/>
  <c r="G3970"/>
  <c r="G3969"/>
  <c r="G3968"/>
  <c r="G3967"/>
  <c r="G3966"/>
  <c r="H3965"/>
  <c r="G3965" s="1"/>
  <c r="G3964"/>
  <c r="G3963"/>
  <c r="G3962"/>
  <c r="H3961"/>
  <c r="G3961"/>
  <c r="G3960"/>
  <c r="G3959"/>
  <c r="G3958"/>
  <c r="G3957"/>
  <c r="G3956"/>
  <c r="G3955"/>
  <c r="G3954"/>
  <c r="H3953"/>
  <c r="G3953" s="1"/>
  <c r="G3951"/>
  <c r="G3950"/>
  <c r="G3949"/>
  <c r="G3948"/>
  <c r="G3947"/>
  <c r="G3946"/>
  <c r="G3945"/>
  <c r="H3944"/>
  <c r="G3925"/>
  <c r="G3924"/>
  <c r="G3923"/>
  <c r="G3922"/>
  <c r="I3921"/>
  <c r="G3921" s="1"/>
  <c r="G3920"/>
  <c r="I3919"/>
  <c r="G3919"/>
  <c r="G3918"/>
  <c r="G3917"/>
  <c r="G3916"/>
  <c r="G3915"/>
  <c r="I3914"/>
  <c r="G3914" s="1"/>
  <c r="G3913"/>
  <c r="G3912"/>
  <c r="G3911"/>
  <c r="G3910"/>
  <c r="G3909"/>
  <c r="G3908"/>
  <c r="G3907"/>
  <c r="G3906"/>
  <c r="G3905"/>
  <c r="G3904"/>
  <c r="I3903"/>
  <c r="G3903"/>
  <c r="G3901"/>
  <c r="H3900"/>
  <c r="G3900" s="1"/>
  <c r="G3899"/>
  <c r="H3898"/>
  <c r="G3898" s="1"/>
  <c r="G3897"/>
  <c r="H3896"/>
  <c r="G3896"/>
  <c r="G3895"/>
  <c r="G3894"/>
  <c r="H3893"/>
  <c r="G3893" s="1"/>
  <c r="G3892"/>
  <c r="H3891"/>
  <c r="G3891"/>
  <c r="G3890"/>
  <c r="G3889"/>
  <c r="G3888"/>
  <c r="G3887"/>
  <c r="H3886"/>
  <c r="G3886" s="1"/>
  <c r="G3885"/>
  <c r="G3884"/>
  <c r="H3883"/>
  <c r="G3883" s="1"/>
  <c r="G3882"/>
  <c r="G3881"/>
  <c r="G3880"/>
  <c r="G3879"/>
  <c r="G3878"/>
  <c r="G3877"/>
  <c r="G3876"/>
  <c r="G3875"/>
  <c r="G3874"/>
  <c r="G3873"/>
  <c r="G3872"/>
  <c r="G3871"/>
  <c r="H3870"/>
  <c r="G3870" s="1"/>
  <c r="G3869"/>
  <c r="G3868"/>
  <c r="H3867"/>
  <c r="G3865"/>
  <c r="G3864"/>
  <c r="G3863"/>
  <c r="G3862"/>
  <c r="G3861"/>
  <c r="G3860"/>
  <c r="H3859"/>
  <c r="G3859"/>
  <c r="G3858"/>
  <c r="G3857"/>
  <c r="G3856"/>
  <c r="G3855"/>
  <c r="G3854"/>
  <c r="G3853"/>
  <c r="G3852"/>
  <c r="G3851"/>
  <c r="H3850"/>
  <c r="G3850" s="1"/>
  <c r="G3849"/>
  <c r="G3848"/>
  <c r="H3847"/>
  <c r="G3847" s="1"/>
  <c r="G3846"/>
  <c r="G3845"/>
  <c r="H3844"/>
  <c r="G3844"/>
  <c r="G3843"/>
  <c r="G3842"/>
  <c r="G3841"/>
  <c r="G3840"/>
  <c r="G3839"/>
  <c r="H3838"/>
  <c r="G3838" s="1"/>
  <c r="G3837"/>
  <c r="G3836"/>
  <c r="G3835"/>
  <c r="H3834"/>
  <c r="G3834" s="1"/>
  <c r="G3833"/>
  <c r="G3832"/>
  <c r="G3831"/>
  <c r="G3830"/>
  <c r="H3829"/>
  <c r="G3829" s="1"/>
  <c r="G3828"/>
  <c r="G3827"/>
  <c r="G3826"/>
  <c r="G3825"/>
  <c r="G3824"/>
  <c r="G3823"/>
  <c r="G3822"/>
  <c r="G3821"/>
  <c r="H3820"/>
  <c r="G3820"/>
  <c r="G3819"/>
  <c r="G3818"/>
  <c r="H3817"/>
  <c r="G3817"/>
  <c r="G3816"/>
  <c r="H3815"/>
  <c r="G3815"/>
  <c r="G3814"/>
  <c r="G3813"/>
  <c r="G3812"/>
  <c r="G3811"/>
  <c r="G3810"/>
  <c r="G3809"/>
  <c r="G3808"/>
  <c r="G3807"/>
  <c r="H3806"/>
  <c r="G3806" s="1"/>
  <c r="G3805"/>
  <c r="G3804"/>
  <c r="G3803"/>
  <c r="H3802"/>
  <c r="G3802"/>
  <c r="G3801"/>
  <c r="G3800"/>
  <c r="G3799"/>
  <c r="G3798"/>
  <c r="G3797"/>
  <c r="G3796"/>
  <c r="G3795"/>
  <c r="H3794"/>
  <c r="G3794" s="1"/>
  <c r="G3792"/>
  <c r="G3791"/>
  <c r="G3790"/>
  <c r="G3789"/>
  <c r="G3788"/>
  <c r="G3787"/>
  <c r="G3786"/>
  <c r="H3785"/>
  <c r="G3785"/>
  <c r="G3771"/>
  <c r="G3770"/>
  <c r="G3769"/>
  <c r="G3768"/>
  <c r="I3767"/>
  <c r="G3767"/>
  <c r="G3766"/>
  <c r="I3765"/>
  <c r="G3765" s="1"/>
  <c r="G3764"/>
  <c r="G3763"/>
  <c r="G3762"/>
  <c r="G3761"/>
  <c r="I3760"/>
  <c r="G3760" s="1"/>
  <c r="G3759"/>
  <c r="G3758"/>
  <c r="G3757"/>
  <c r="G3756"/>
  <c r="G3755"/>
  <c r="G3754"/>
  <c r="G3753"/>
  <c r="G3752"/>
  <c r="G3751"/>
  <c r="G3750"/>
  <c r="I3749"/>
  <c r="G3749" s="1"/>
  <c r="G3747"/>
  <c r="H3746"/>
  <c r="G3746" s="1"/>
  <c r="G3745"/>
  <c r="H3744"/>
  <c r="G3744" s="1"/>
  <c r="G3743"/>
  <c r="H3742"/>
  <c r="G3742"/>
  <c r="G3741"/>
  <c r="G3740"/>
  <c r="H3739"/>
  <c r="G3739"/>
  <c r="G3738"/>
  <c r="H3737"/>
  <c r="G3737"/>
  <c r="G3736"/>
  <c r="G3735"/>
  <c r="G3734"/>
  <c r="G3733"/>
  <c r="H3732"/>
  <c r="G3732" s="1"/>
  <c r="G3731"/>
  <c r="G3730"/>
  <c r="H3729"/>
  <c r="G3729"/>
  <c r="G3728"/>
  <c r="G3727"/>
  <c r="G3726"/>
  <c r="G3725"/>
  <c r="G3724"/>
  <c r="G3723"/>
  <c r="G3722"/>
  <c r="G3721"/>
  <c r="G3720"/>
  <c r="G3719"/>
  <c r="G3718"/>
  <c r="G3717"/>
  <c r="H3716"/>
  <c r="G3716" s="1"/>
  <c r="G3715"/>
  <c r="G3714"/>
  <c r="H3713"/>
  <c r="G3713"/>
  <c r="G3711"/>
  <c r="G3710"/>
  <c r="G3709"/>
  <c r="G3708"/>
  <c r="G3707"/>
  <c r="G3706"/>
  <c r="H3705"/>
  <c r="G3705" s="1"/>
  <c r="G3704"/>
  <c r="G3703"/>
  <c r="G3702"/>
  <c r="G3701"/>
  <c r="G3700"/>
  <c r="G3699"/>
  <c r="G3698"/>
  <c r="G3697"/>
  <c r="H3696"/>
  <c r="G3696"/>
  <c r="G3695"/>
  <c r="G3694"/>
  <c r="H3693"/>
  <c r="G3693" s="1"/>
  <c r="G3692"/>
  <c r="G3691"/>
  <c r="H3690"/>
  <c r="G3690"/>
  <c r="G3689"/>
  <c r="G3688"/>
  <c r="G3687"/>
  <c r="G3686"/>
  <c r="G3685"/>
  <c r="H3684"/>
  <c r="G3684"/>
  <c r="G3683"/>
  <c r="G3682"/>
  <c r="G3681"/>
  <c r="H3680"/>
  <c r="G3680" s="1"/>
  <c r="G3679"/>
  <c r="G3678"/>
  <c r="G3677"/>
  <c r="G3676"/>
  <c r="H3675"/>
  <c r="G3675" s="1"/>
  <c r="G3674"/>
  <c r="G3673"/>
  <c r="G3672"/>
  <c r="G3671"/>
  <c r="G3670"/>
  <c r="G3669"/>
  <c r="G3668"/>
  <c r="G3667"/>
  <c r="H3666"/>
  <c r="G3666" s="1"/>
  <c r="G3665"/>
  <c r="G3664"/>
  <c r="H3663"/>
  <c r="G3663" s="1"/>
  <c r="G3662"/>
  <c r="H3661"/>
  <c r="G3661"/>
  <c r="G3660"/>
  <c r="G3659"/>
  <c r="G3658"/>
  <c r="G3657"/>
  <c r="G3656"/>
  <c r="G3655"/>
  <c r="G3654"/>
  <c r="G3653"/>
  <c r="H3652"/>
  <c r="G3652" s="1"/>
  <c r="G3651"/>
  <c r="G3650"/>
  <c r="G3649"/>
  <c r="H3648"/>
  <c r="G3647"/>
  <c r="G3646"/>
  <c r="G3645"/>
  <c r="G3644"/>
  <c r="G3643"/>
  <c r="G3642"/>
  <c r="G3641"/>
  <c r="H3640"/>
  <c r="G3640"/>
  <c r="G3638"/>
  <c r="G3637"/>
  <c r="G3636"/>
  <c r="G3635"/>
  <c r="G3634"/>
  <c r="G3633"/>
  <c r="G3632"/>
  <c r="H3631"/>
  <c r="G3631" s="1"/>
  <c r="G3628"/>
  <c r="G3627"/>
  <c r="G3626"/>
  <c r="G3625"/>
  <c r="I3624"/>
  <c r="G3624" s="1"/>
  <c r="G3623"/>
  <c r="I3622"/>
  <c r="G3622" s="1"/>
  <c r="G3621"/>
  <c r="G3620"/>
  <c r="G3619"/>
  <c r="G3618"/>
  <c r="I3617"/>
  <c r="G3617" s="1"/>
  <c r="G3616"/>
  <c r="G3615"/>
  <c r="G3614"/>
  <c r="G3613"/>
  <c r="G3612"/>
  <c r="G3611"/>
  <c r="G3610"/>
  <c r="G3609"/>
  <c r="G3608"/>
  <c r="G3607"/>
  <c r="I3606"/>
  <c r="G3606"/>
  <c r="G3604"/>
  <c r="H3603"/>
  <c r="G3603"/>
  <c r="G3602"/>
  <c r="H3601"/>
  <c r="G3601" s="1"/>
  <c r="G3600"/>
  <c r="H3599"/>
  <c r="G3599"/>
  <c r="G3598"/>
  <c r="G3597"/>
  <c r="H3596"/>
  <c r="G3596" s="1"/>
  <c r="G3595"/>
  <c r="H3594"/>
  <c r="G3594" s="1"/>
  <c r="G3593"/>
  <c r="G3592"/>
  <c r="G3591"/>
  <c r="G3590"/>
  <c r="H3589"/>
  <c r="G3589" s="1"/>
  <c r="G3588"/>
  <c r="G3587"/>
  <c r="H3586"/>
  <c r="G3586"/>
  <c r="G3585"/>
  <c r="G3584"/>
  <c r="G3583"/>
  <c r="G3582"/>
  <c r="G3581"/>
  <c r="G3580"/>
  <c r="G3579"/>
  <c r="G3578"/>
  <c r="G3577"/>
  <c r="G3576"/>
  <c r="G3575"/>
  <c r="G3574"/>
  <c r="H3573"/>
  <c r="G3573" s="1"/>
  <c r="G3572"/>
  <c r="G3571"/>
  <c r="H3570"/>
  <c r="G3570" s="1"/>
  <c r="G3568"/>
  <c r="G3567"/>
  <c r="G3566"/>
  <c r="G3565"/>
  <c r="G3564"/>
  <c r="G3563"/>
  <c r="H3562"/>
  <c r="G3562"/>
  <c r="G3561"/>
  <c r="G3560"/>
  <c r="G3559"/>
  <c r="G3558"/>
  <c r="G3557"/>
  <c r="G3556"/>
  <c r="G3555"/>
  <c r="G3554"/>
  <c r="H3553"/>
  <c r="G3553" s="1"/>
  <c r="G3552"/>
  <c r="G3551"/>
  <c r="H3550"/>
  <c r="G3550"/>
  <c r="G3549"/>
  <c r="G3548"/>
  <c r="H3547"/>
  <c r="G3547" s="1"/>
  <c r="G3546"/>
  <c r="G3545"/>
  <c r="G3544"/>
  <c r="G3543"/>
  <c r="G3542"/>
  <c r="H3541"/>
  <c r="G3541"/>
  <c r="G3540"/>
  <c r="G3539"/>
  <c r="G3538"/>
  <c r="H3537"/>
  <c r="G3537" s="1"/>
  <c r="G3536"/>
  <c r="G3535"/>
  <c r="G3534"/>
  <c r="G3533"/>
  <c r="H3532"/>
  <c r="G3532" s="1"/>
  <c r="G3531"/>
  <c r="G3530"/>
  <c r="G3529"/>
  <c r="G3528"/>
  <c r="G3527"/>
  <c r="G3526"/>
  <c r="G3525"/>
  <c r="G3524"/>
  <c r="H3523"/>
  <c r="G3523"/>
  <c r="G3522"/>
  <c r="G3521"/>
  <c r="H3520"/>
  <c r="G3520" s="1"/>
  <c r="G3519"/>
  <c r="H3518"/>
  <c r="G3518" s="1"/>
  <c r="G3517"/>
  <c r="G3516"/>
  <c r="G3515"/>
  <c r="G3514"/>
  <c r="G3513"/>
  <c r="G3512"/>
  <c r="G3511"/>
  <c r="G3510"/>
  <c r="H3509"/>
  <c r="G3509" s="1"/>
  <c r="G3508"/>
  <c r="G3507"/>
  <c r="G3506"/>
  <c r="H3505"/>
  <c r="G3505"/>
  <c r="G3504"/>
  <c r="G3503"/>
  <c r="G3502"/>
  <c r="G3501"/>
  <c r="G3500"/>
  <c r="G3499"/>
  <c r="G3498"/>
  <c r="H3497"/>
  <c r="G3495"/>
  <c r="G3494"/>
  <c r="G3493"/>
  <c r="G3492"/>
  <c r="G3491"/>
  <c r="G3490"/>
  <c r="G3489"/>
  <c r="H3488"/>
  <c r="G3488"/>
  <c r="G3483"/>
  <c r="G3482"/>
  <c r="G3481"/>
  <c r="G3480"/>
  <c r="I3479"/>
  <c r="G3479" s="1"/>
  <c r="G3478"/>
  <c r="I3477"/>
  <c r="G3477"/>
  <c r="G3476"/>
  <c r="G3475"/>
  <c r="G3474"/>
  <c r="G3473"/>
  <c r="I3472"/>
  <c r="G3472"/>
  <c r="G3471"/>
  <c r="G3470"/>
  <c r="G3469"/>
  <c r="G3468"/>
  <c r="G3467"/>
  <c r="G3466"/>
  <c r="G3465"/>
  <c r="G3464"/>
  <c r="G3463"/>
  <c r="G3462"/>
  <c r="I3461"/>
  <c r="G3461" s="1"/>
  <c r="G3459"/>
  <c r="H3458"/>
  <c r="G3458" s="1"/>
  <c r="G3457"/>
  <c r="H3456"/>
  <c r="G3456" s="1"/>
  <c r="G3455"/>
  <c r="H3454"/>
  <c r="G3454"/>
  <c r="G3453"/>
  <c r="G3452"/>
  <c r="H3451"/>
  <c r="G3451"/>
  <c r="G3450"/>
  <c r="H3449"/>
  <c r="G3449"/>
  <c r="G3448"/>
  <c r="G3447"/>
  <c r="G3446"/>
  <c r="G3445"/>
  <c r="H3444"/>
  <c r="G3444" s="1"/>
  <c r="G3443"/>
  <c r="G3442"/>
  <c r="H3441"/>
  <c r="G3441"/>
  <c r="G3440"/>
  <c r="G3439"/>
  <c r="G3438"/>
  <c r="G3437"/>
  <c r="G3436"/>
  <c r="G3435"/>
  <c r="G3434"/>
  <c r="G3433"/>
  <c r="G3432"/>
  <c r="G3431"/>
  <c r="G3430"/>
  <c r="G3429"/>
  <c r="H3428"/>
  <c r="G3428"/>
  <c r="G3427"/>
  <c r="G3426"/>
  <c r="H3425"/>
  <c r="G3423"/>
  <c r="G3422"/>
  <c r="G3421"/>
  <c r="G3420"/>
  <c r="G3419"/>
  <c r="G3418"/>
  <c r="H3417"/>
  <c r="G3417" s="1"/>
  <c r="G3416"/>
  <c r="G3415"/>
  <c r="G3414"/>
  <c r="G3413"/>
  <c r="G3412"/>
  <c r="G3411"/>
  <c r="G3410"/>
  <c r="G3409"/>
  <c r="H3408"/>
  <c r="G3408"/>
  <c r="G3407"/>
  <c r="G3406"/>
  <c r="H3405"/>
  <c r="G3405" s="1"/>
  <c r="G3404"/>
  <c r="G3403"/>
  <c r="H3402"/>
  <c r="G3402" s="1"/>
  <c r="G3401"/>
  <c r="G3400"/>
  <c r="G3399"/>
  <c r="G3398"/>
  <c r="G3397"/>
  <c r="H3396"/>
  <c r="G3396" s="1"/>
  <c r="G3395"/>
  <c r="G3394"/>
  <c r="G3393"/>
  <c r="H3392"/>
  <c r="G3392" s="1"/>
  <c r="G3391"/>
  <c r="G3390"/>
  <c r="G3389"/>
  <c r="G3388"/>
  <c r="H3387"/>
  <c r="G3387" s="1"/>
  <c r="G3386"/>
  <c r="G3385"/>
  <c r="G3384"/>
  <c r="G3383"/>
  <c r="G3382"/>
  <c r="G3381"/>
  <c r="G3380"/>
  <c r="G3379"/>
  <c r="H3378"/>
  <c r="G3378" s="1"/>
  <c r="G3377"/>
  <c r="G3376"/>
  <c r="H3375"/>
  <c r="G3375"/>
  <c r="G3374"/>
  <c r="H3373"/>
  <c r="G3373" s="1"/>
  <c r="G3372"/>
  <c r="G3371"/>
  <c r="G3370"/>
  <c r="G3369"/>
  <c r="G3368"/>
  <c r="G3367"/>
  <c r="G3366"/>
  <c r="G3365"/>
  <c r="H3364"/>
  <c r="G3364" s="1"/>
  <c r="G3363"/>
  <c r="G3362"/>
  <c r="G3361"/>
  <c r="H3360"/>
  <c r="G3360"/>
  <c r="G3359"/>
  <c r="G3358"/>
  <c r="G3357"/>
  <c r="G3356"/>
  <c r="G3355"/>
  <c r="G3354"/>
  <c r="G3353"/>
  <c r="H3352"/>
  <c r="G3350"/>
  <c r="G3349"/>
  <c r="G3348"/>
  <c r="G3347"/>
  <c r="G3346"/>
  <c r="G3345"/>
  <c r="G3344"/>
  <c r="H3343"/>
  <c r="G3343"/>
  <c r="G3334"/>
  <c r="G3333"/>
  <c r="G3332"/>
  <c r="G3331"/>
  <c r="I3330"/>
  <c r="G3330" s="1"/>
  <c r="G3329"/>
  <c r="I3328"/>
  <c r="G3328"/>
  <c r="G3327"/>
  <c r="G3326"/>
  <c r="G3325"/>
  <c r="G3324"/>
  <c r="I3323"/>
  <c r="G3323"/>
  <c r="G3322"/>
  <c r="G3321"/>
  <c r="G3320"/>
  <c r="G3319"/>
  <c r="G3318"/>
  <c r="G3317"/>
  <c r="G3316"/>
  <c r="G3315"/>
  <c r="G3314"/>
  <c r="G3313"/>
  <c r="I3312"/>
  <c r="G3312" s="1"/>
  <c r="G3310"/>
  <c r="H3309"/>
  <c r="G3309"/>
  <c r="G3308"/>
  <c r="H3307"/>
  <c r="G3307" s="1"/>
  <c r="G3306"/>
  <c r="H3305"/>
  <c r="G3305" s="1"/>
  <c r="G3304"/>
  <c r="G3303"/>
  <c r="H3302"/>
  <c r="G3302"/>
  <c r="G3301"/>
  <c r="H3300"/>
  <c r="G3300"/>
  <c r="G3299"/>
  <c r="G3298"/>
  <c r="G3297"/>
  <c r="G3296"/>
  <c r="H3295"/>
  <c r="G3295" s="1"/>
  <c r="G3294"/>
  <c r="G3293"/>
  <c r="H3292"/>
  <c r="G3292" s="1"/>
  <c r="G3291"/>
  <c r="G3290"/>
  <c r="G3289"/>
  <c r="G3288"/>
  <c r="G3287"/>
  <c r="G3286"/>
  <c r="G3285"/>
  <c r="G3284"/>
  <c r="G3283"/>
  <c r="G3282"/>
  <c r="G3281"/>
  <c r="G3280"/>
  <c r="H3279"/>
  <c r="H3275" s="1"/>
  <c r="G3275" s="1"/>
  <c r="G3278"/>
  <c r="G3277"/>
  <c r="H3276"/>
  <c r="G3276"/>
  <c r="G3274"/>
  <c r="G3273"/>
  <c r="G3272"/>
  <c r="G3271"/>
  <c r="G3270"/>
  <c r="G3269"/>
  <c r="H3268"/>
  <c r="G3268"/>
  <c r="G3267"/>
  <c r="G3266"/>
  <c r="G3265"/>
  <c r="G3264"/>
  <c r="G3263"/>
  <c r="G3262"/>
  <c r="G3261"/>
  <c r="G3260"/>
  <c r="H3259"/>
  <c r="G3259" s="1"/>
  <c r="G3258"/>
  <c r="G3257"/>
  <c r="H3256"/>
  <c r="G3256"/>
  <c r="G3255"/>
  <c r="G3254"/>
  <c r="H3253"/>
  <c r="G3253" s="1"/>
  <c r="G3251"/>
  <c r="G3250"/>
  <c r="G3249"/>
  <c r="G3248"/>
  <c r="H3247"/>
  <c r="G3247" s="1"/>
  <c r="G3246"/>
  <c r="G3245"/>
  <c r="G3244"/>
  <c r="H3243"/>
  <c r="G3243"/>
  <c r="G3242"/>
  <c r="G3241"/>
  <c r="G3240"/>
  <c r="G3239"/>
  <c r="H3238"/>
  <c r="G3238" s="1"/>
  <c r="G3237"/>
  <c r="G3236"/>
  <c r="G3235"/>
  <c r="G3234"/>
  <c r="G3233"/>
  <c r="G3232"/>
  <c r="G3231"/>
  <c r="G3230"/>
  <c r="H3229"/>
  <c r="G3229"/>
  <c r="G3228"/>
  <c r="G3227"/>
  <c r="H3226"/>
  <c r="G3226" s="1"/>
  <c r="G3225"/>
  <c r="H3224"/>
  <c r="G3224" s="1"/>
  <c r="G3223"/>
  <c r="G3222"/>
  <c r="G3221"/>
  <c r="G3220"/>
  <c r="G3219"/>
  <c r="G3218"/>
  <c r="G3217"/>
  <c r="G3216"/>
  <c r="G3215"/>
  <c r="G3214"/>
  <c r="G3213"/>
  <c r="G3212"/>
  <c r="H3211"/>
  <c r="G3211"/>
  <c r="G3210"/>
  <c r="G3209"/>
  <c r="G3208"/>
  <c r="G3207"/>
  <c r="G3206"/>
  <c r="G3205"/>
  <c r="G3204"/>
  <c r="H3203"/>
  <c r="G3203" s="1"/>
  <c r="G3201"/>
  <c r="G3200"/>
  <c r="G3199"/>
  <c r="G3198"/>
  <c r="G3197"/>
  <c r="G3196"/>
  <c r="G3195"/>
  <c r="H3194"/>
  <c r="G3194" s="1"/>
  <c r="G3191"/>
  <c r="G3190"/>
  <c r="G3189"/>
  <c r="G3188"/>
  <c r="I3187"/>
  <c r="G3187" s="1"/>
  <c r="G3186"/>
  <c r="I3185"/>
  <c r="G3185" s="1"/>
  <c r="G3184"/>
  <c r="G3183"/>
  <c r="G3182"/>
  <c r="G3181"/>
  <c r="I3180"/>
  <c r="G3180" s="1"/>
  <c r="G3179"/>
  <c r="G3178"/>
  <c r="G3177"/>
  <c r="G3176"/>
  <c r="G3175"/>
  <c r="G3174"/>
  <c r="G3173"/>
  <c r="G3172"/>
  <c r="G3171"/>
  <c r="G3170"/>
  <c r="I3169"/>
  <c r="G3169"/>
  <c r="G3167"/>
  <c r="H3166"/>
  <c r="G3166" s="1"/>
  <c r="G3165"/>
  <c r="H3164"/>
  <c r="G3164"/>
  <c r="G3163"/>
  <c r="H3162"/>
  <c r="G3162"/>
  <c r="G3161"/>
  <c r="G3160"/>
  <c r="H3159"/>
  <c r="G3159" s="1"/>
  <c r="G3158"/>
  <c r="H3157"/>
  <c r="G3157" s="1"/>
  <c r="G3156"/>
  <c r="G3155"/>
  <c r="G3154"/>
  <c r="G3153"/>
  <c r="H3152"/>
  <c r="G3152" s="1"/>
  <c r="G3151"/>
  <c r="G3150"/>
  <c r="H3149"/>
  <c r="G3149" s="1"/>
  <c r="G3148"/>
  <c r="G3147"/>
  <c r="G3146"/>
  <c r="G3145"/>
  <c r="G3144"/>
  <c r="G3143"/>
  <c r="G3142"/>
  <c r="G3141"/>
  <c r="G3140"/>
  <c r="G3139"/>
  <c r="G3138"/>
  <c r="G3137"/>
  <c r="H3136"/>
  <c r="G3136" s="1"/>
  <c r="G3135"/>
  <c r="G3134"/>
  <c r="H3133"/>
  <c r="G3133" s="1"/>
  <c r="G3131"/>
  <c r="G3130"/>
  <c r="G3129"/>
  <c r="G3128"/>
  <c r="G3127"/>
  <c r="G3126"/>
  <c r="H3125"/>
  <c r="G3125" s="1"/>
  <c r="G3124"/>
  <c r="G3123"/>
  <c r="G3122"/>
  <c r="G3121"/>
  <c r="G3120"/>
  <c r="G3119"/>
  <c r="G3118"/>
  <c r="G3117"/>
  <c r="H3116"/>
  <c r="G3115"/>
  <c r="G3114"/>
  <c r="H3113"/>
  <c r="G3113"/>
  <c r="G3112"/>
  <c r="G3111"/>
  <c r="H3110"/>
  <c r="G3110" s="1"/>
  <c r="G3108"/>
  <c r="G3107"/>
  <c r="G3106"/>
  <c r="G3105"/>
  <c r="H3104"/>
  <c r="G3104" s="1"/>
  <c r="G3103"/>
  <c r="G3102"/>
  <c r="G3101"/>
  <c r="H3100"/>
  <c r="G3100"/>
  <c r="G3099"/>
  <c r="G3098"/>
  <c r="G3097"/>
  <c r="G3096"/>
  <c r="H3095"/>
  <c r="G3095" s="1"/>
  <c r="G3094"/>
  <c r="G3093"/>
  <c r="G3092"/>
  <c r="G3091"/>
  <c r="G3090"/>
  <c r="G3089"/>
  <c r="G3088"/>
  <c r="G3087"/>
  <c r="H3086"/>
  <c r="G3086" s="1"/>
  <c r="G3085"/>
  <c r="G3084"/>
  <c r="H3083"/>
  <c r="G3083" s="1"/>
  <c r="G3082"/>
  <c r="H3081"/>
  <c r="G3081"/>
  <c r="G3080"/>
  <c r="G3079"/>
  <c r="G3078"/>
  <c r="G3077"/>
  <c r="G3076"/>
  <c r="G3075"/>
  <c r="G3074"/>
  <c r="G3073"/>
  <c r="H3072"/>
  <c r="G3072" s="1"/>
  <c r="G3071"/>
  <c r="G3070"/>
  <c r="G3069"/>
  <c r="H3068"/>
  <c r="G3068" s="1"/>
  <c r="G3067"/>
  <c r="G3066"/>
  <c r="G3065"/>
  <c r="G3064"/>
  <c r="G3063"/>
  <c r="G3062"/>
  <c r="G3061"/>
  <c r="H3060"/>
  <c r="G3060" s="1"/>
  <c r="G3058"/>
  <c r="G3057"/>
  <c r="G3056"/>
  <c r="G3055"/>
  <c r="G3054"/>
  <c r="G3053"/>
  <c r="G3052"/>
  <c r="H3051"/>
  <c r="G3051"/>
  <c r="G3044"/>
  <c r="G3043"/>
  <c r="G3042"/>
  <c r="G3041"/>
  <c r="I3040"/>
  <c r="G3040" s="1"/>
  <c r="G3039"/>
  <c r="I3038"/>
  <c r="G3038" s="1"/>
  <c r="G3037"/>
  <c r="G3036"/>
  <c r="G3035"/>
  <c r="G3034"/>
  <c r="I3033"/>
  <c r="G3032"/>
  <c r="G3031"/>
  <c r="G3030"/>
  <c r="G3029"/>
  <c r="G3028"/>
  <c r="G3027"/>
  <c r="G3026"/>
  <c r="G3025"/>
  <c r="G3024"/>
  <c r="G3023"/>
  <c r="I3022"/>
  <c r="G3022"/>
  <c r="G3020"/>
  <c r="H3019"/>
  <c r="G3019"/>
  <c r="G3018"/>
  <c r="H3017"/>
  <c r="G3017"/>
  <c r="G3016"/>
  <c r="H3015"/>
  <c r="G3015" s="1"/>
  <c r="G3014"/>
  <c r="G3013"/>
  <c r="H3012"/>
  <c r="G3012"/>
  <c r="G3011"/>
  <c r="H3010"/>
  <c r="G3010" s="1"/>
  <c r="G3009"/>
  <c r="G3008"/>
  <c r="G3007"/>
  <c r="G3006"/>
  <c r="H3005"/>
  <c r="G3005"/>
  <c r="G3004"/>
  <c r="G3003"/>
  <c r="H3002"/>
  <c r="G3002"/>
  <c r="G3001"/>
  <c r="G3000"/>
  <c r="G2999"/>
  <c r="G2998"/>
  <c r="G2997"/>
  <c r="G2996"/>
  <c r="G2995"/>
  <c r="G2994"/>
  <c r="G2993"/>
  <c r="G2992"/>
  <c r="G2991"/>
  <c r="G2990"/>
  <c r="H2989"/>
  <c r="G2989" s="1"/>
  <c r="G2988"/>
  <c r="G2987"/>
  <c r="H2986"/>
  <c r="G2984"/>
  <c r="G2983"/>
  <c r="G2982"/>
  <c r="G2981"/>
  <c r="G2980"/>
  <c r="G2979"/>
  <c r="H2978"/>
  <c r="G2978" s="1"/>
  <c r="G2977"/>
  <c r="G2976"/>
  <c r="G2975"/>
  <c r="G2974"/>
  <c r="G2973"/>
  <c r="G2972"/>
  <c r="G2971"/>
  <c r="G2970"/>
  <c r="H2969"/>
  <c r="G2969"/>
  <c r="G2968"/>
  <c r="G2967"/>
  <c r="H2966"/>
  <c r="G2966" s="1"/>
  <c r="G2965"/>
  <c r="G2964"/>
  <c r="H2963"/>
  <c r="G2963"/>
  <c r="H2962"/>
  <c r="G2962"/>
  <c r="G2961"/>
  <c r="G2960"/>
  <c r="G2959"/>
  <c r="G2958"/>
  <c r="H2957"/>
  <c r="G2957"/>
  <c r="G2956"/>
  <c r="G2955"/>
  <c r="G2954"/>
  <c r="H2953"/>
  <c r="G2953" s="1"/>
  <c r="G2952"/>
  <c r="G2951"/>
  <c r="G2950"/>
  <c r="G2949"/>
  <c r="H2948"/>
  <c r="G2948"/>
  <c r="G2947"/>
  <c r="G2946"/>
  <c r="G2945"/>
  <c r="G2944"/>
  <c r="G2943"/>
  <c r="G2942"/>
  <c r="G2941"/>
  <c r="G2940"/>
  <c r="H2939"/>
  <c r="G2939" s="1"/>
  <c r="G2938"/>
  <c r="G2937"/>
  <c r="H2936"/>
  <c r="G2936"/>
  <c r="G2935"/>
  <c r="H2934"/>
  <c r="G2934" s="1"/>
  <c r="G2933"/>
  <c r="G2932"/>
  <c r="G2931"/>
  <c r="G2930"/>
  <c r="G2929"/>
  <c r="G2928"/>
  <c r="G2927"/>
  <c r="G2926"/>
  <c r="H2925"/>
  <c r="G2924"/>
  <c r="G2923"/>
  <c r="G2922"/>
  <c r="H2921"/>
  <c r="G2921"/>
  <c r="G2920"/>
  <c r="G2919"/>
  <c r="G2918"/>
  <c r="G2917"/>
  <c r="G2916"/>
  <c r="G2915"/>
  <c r="G2914"/>
  <c r="H2913"/>
  <c r="G2913" s="1"/>
  <c r="G2911"/>
  <c r="G2910"/>
  <c r="G2909"/>
  <c r="G2908"/>
  <c r="G2907"/>
  <c r="G2906"/>
  <c r="G2905"/>
  <c r="H2904"/>
  <c r="G2904"/>
  <c r="G2899"/>
  <c r="G2898"/>
  <c r="G2897"/>
  <c r="G2896"/>
  <c r="I2895"/>
  <c r="G2895" s="1"/>
  <c r="G2894"/>
  <c r="I2893"/>
  <c r="G2893"/>
  <c r="G2892"/>
  <c r="G2891"/>
  <c r="G2890"/>
  <c r="G2889"/>
  <c r="I2888"/>
  <c r="G2888" s="1"/>
  <c r="G2887"/>
  <c r="G2886"/>
  <c r="G2885"/>
  <c r="G2884"/>
  <c r="G2883"/>
  <c r="G2882"/>
  <c r="G2881"/>
  <c r="G2880"/>
  <c r="G2879"/>
  <c r="G2878"/>
  <c r="I2877"/>
  <c r="G2875"/>
  <c r="H2874"/>
  <c r="G2874"/>
  <c r="G2873"/>
  <c r="H2872"/>
  <c r="G2872" s="1"/>
  <c r="G2871"/>
  <c r="H2870"/>
  <c r="G2870"/>
  <c r="G2869"/>
  <c r="G2868"/>
  <c r="H2867"/>
  <c r="G2867" s="1"/>
  <c r="G2866"/>
  <c r="H2865"/>
  <c r="G2865" s="1"/>
  <c r="G2864"/>
  <c r="G2863"/>
  <c r="G2862"/>
  <c r="G2861"/>
  <c r="H2860"/>
  <c r="G2860" s="1"/>
  <c r="G2859"/>
  <c r="G2858"/>
  <c r="H2857"/>
  <c r="G2857" s="1"/>
  <c r="G2856"/>
  <c r="G2855"/>
  <c r="G2854"/>
  <c r="G2853"/>
  <c r="G2852"/>
  <c r="G2851"/>
  <c r="G2850"/>
  <c r="G2849"/>
  <c r="G2848"/>
  <c r="G2847"/>
  <c r="G2846"/>
  <c r="G2845"/>
  <c r="H2844"/>
  <c r="G2844" s="1"/>
  <c r="G2843"/>
  <c r="G2842"/>
  <c r="H2841"/>
  <c r="G2841"/>
  <c r="G2839"/>
  <c r="G2838"/>
  <c r="G2837"/>
  <c r="G2836"/>
  <c r="G2835"/>
  <c r="G2834"/>
  <c r="H2833"/>
  <c r="G2833"/>
  <c r="G2832"/>
  <c r="G2831"/>
  <c r="G2830"/>
  <c r="G2829"/>
  <c r="G2828"/>
  <c r="G2827"/>
  <c r="G2826"/>
  <c r="G2825"/>
  <c r="H2824"/>
  <c r="G2824"/>
  <c r="G2823"/>
  <c r="G2822"/>
  <c r="H2821"/>
  <c r="G2821" s="1"/>
  <c r="G2820"/>
  <c r="G2819"/>
  <c r="H2818"/>
  <c r="G2818"/>
  <c r="G2817"/>
  <c r="G2816"/>
  <c r="G2815"/>
  <c r="G2814"/>
  <c r="G2813"/>
  <c r="H2812"/>
  <c r="G2812"/>
  <c r="G2811"/>
  <c r="G2810"/>
  <c r="G2809"/>
  <c r="H2808"/>
  <c r="G2808" s="1"/>
  <c r="G2807"/>
  <c r="G2806"/>
  <c r="G2805"/>
  <c r="G2804"/>
  <c r="H2803"/>
  <c r="G2803" s="1"/>
  <c r="G2802"/>
  <c r="G2801"/>
  <c r="G2800"/>
  <c r="G2799"/>
  <c r="G2798"/>
  <c r="G2797"/>
  <c r="G2796"/>
  <c r="G2795"/>
  <c r="H2794"/>
  <c r="G2794" s="1"/>
  <c r="G2793"/>
  <c r="G2792"/>
  <c r="H2791"/>
  <c r="G2791" s="1"/>
  <c r="G2790"/>
  <c r="H2789"/>
  <c r="G2789"/>
  <c r="G2788"/>
  <c r="G2787"/>
  <c r="G2786"/>
  <c r="G2785"/>
  <c r="G2784"/>
  <c r="G2783"/>
  <c r="G2782"/>
  <c r="G2781"/>
  <c r="H2780"/>
  <c r="G2780" s="1"/>
  <c r="G2779"/>
  <c r="G2778"/>
  <c r="G2777"/>
  <c r="H2776"/>
  <c r="G2775"/>
  <c r="G2774"/>
  <c r="G2773"/>
  <c r="G2772"/>
  <c r="G2771"/>
  <c r="G2770"/>
  <c r="G2769"/>
  <c r="H2768"/>
  <c r="G2768" s="1"/>
  <c r="G2766"/>
  <c r="G2765"/>
  <c r="G2764"/>
  <c r="G2763"/>
  <c r="G2762"/>
  <c r="G2761"/>
  <c r="G2760"/>
  <c r="H2759"/>
  <c r="G2759"/>
  <c r="G2752"/>
  <c r="G2751"/>
  <c r="G2750"/>
  <c r="G2749"/>
  <c r="I2748"/>
  <c r="G2748"/>
  <c r="G2747"/>
  <c r="I2746"/>
  <c r="G2746"/>
  <c r="G2745"/>
  <c r="G2744"/>
  <c r="G2743"/>
  <c r="G2742"/>
  <c r="I2741"/>
  <c r="G2741" s="1"/>
  <c r="G2740"/>
  <c r="G2739"/>
  <c r="G2738"/>
  <c r="G2737"/>
  <c r="G2736"/>
  <c r="G2735"/>
  <c r="G2734"/>
  <c r="G2733"/>
  <c r="G2732"/>
  <c r="G2731"/>
  <c r="I2730"/>
  <c r="G2728"/>
  <c r="H2727"/>
  <c r="G2727" s="1"/>
  <c r="G2726"/>
  <c r="H2725"/>
  <c r="G2725" s="1"/>
  <c r="G2724"/>
  <c r="H2723"/>
  <c r="G2723"/>
  <c r="G2722"/>
  <c r="G2721"/>
  <c r="H2720"/>
  <c r="G2720"/>
  <c r="G2719"/>
  <c r="H2718"/>
  <c r="G2718" s="1"/>
  <c r="G2717"/>
  <c r="G2716"/>
  <c r="G2715"/>
  <c r="G2714"/>
  <c r="H2713"/>
  <c r="G2713" s="1"/>
  <c r="G2712"/>
  <c r="G2711"/>
  <c r="H2710"/>
  <c r="G2710"/>
  <c r="G2709"/>
  <c r="G2708"/>
  <c r="G2707"/>
  <c r="G2706"/>
  <c r="G2705"/>
  <c r="G2704"/>
  <c r="G2703"/>
  <c r="G2702"/>
  <c r="G2701"/>
  <c r="G2700"/>
  <c r="G2699"/>
  <c r="G2698"/>
  <c r="H2697"/>
  <c r="G2697" s="1"/>
  <c r="G2696"/>
  <c r="G2695"/>
  <c r="H2694"/>
  <c r="G2694"/>
  <c r="G2692"/>
  <c r="G2691"/>
  <c r="G2690"/>
  <c r="G2689"/>
  <c r="G2688"/>
  <c r="G2687"/>
  <c r="H2686"/>
  <c r="G2686"/>
  <c r="G2685"/>
  <c r="G2684"/>
  <c r="G2683"/>
  <c r="G2682"/>
  <c r="G2681"/>
  <c r="G2680"/>
  <c r="G2679"/>
  <c r="G2678"/>
  <c r="H2677"/>
  <c r="G2677" s="1"/>
  <c r="G2676"/>
  <c r="G2675"/>
  <c r="H2674"/>
  <c r="G2674"/>
  <c r="G2673"/>
  <c r="G2672"/>
  <c r="H2671"/>
  <c r="G2671" s="1"/>
  <c r="G2670"/>
  <c r="G2669"/>
  <c r="G2668"/>
  <c r="G2667"/>
  <c r="G2666"/>
  <c r="H2665"/>
  <c r="G2665"/>
  <c r="G2664"/>
  <c r="G2663"/>
  <c r="G2662"/>
  <c r="H2661"/>
  <c r="G2661"/>
  <c r="G2660"/>
  <c r="G2659"/>
  <c r="G2658"/>
  <c r="G2657"/>
  <c r="H2656"/>
  <c r="G2656" s="1"/>
  <c r="G2655"/>
  <c r="G2654"/>
  <c r="G2653"/>
  <c r="G2652"/>
  <c r="G2651"/>
  <c r="G2650"/>
  <c r="G2649"/>
  <c r="G2648"/>
  <c r="H2647"/>
  <c r="G2647"/>
  <c r="G2646"/>
  <c r="G2645"/>
  <c r="H2644"/>
  <c r="G2644" s="1"/>
  <c r="G2643"/>
  <c r="H2642"/>
  <c r="G2642" s="1"/>
  <c r="G2641"/>
  <c r="G2640"/>
  <c r="G2639"/>
  <c r="G2638"/>
  <c r="G2637"/>
  <c r="G2636"/>
  <c r="G2635"/>
  <c r="G2634"/>
  <c r="H2633"/>
  <c r="G2633"/>
  <c r="G2632"/>
  <c r="G2631"/>
  <c r="G2630"/>
  <c r="H2629"/>
  <c r="G2629"/>
  <c r="G2628"/>
  <c r="G2627"/>
  <c r="G2626"/>
  <c r="G2625"/>
  <c r="G2624"/>
  <c r="G2623"/>
  <c r="G2622"/>
  <c r="H2621"/>
  <c r="G2619"/>
  <c r="G2618"/>
  <c r="G2617"/>
  <c r="G2616"/>
  <c r="G2615"/>
  <c r="G2614"/>
  <c r="G2613"/>
  <c r="H2612"/>
  <c r="G2612" s="1"/>
  <c r="G2575"/>
  <c r="G2574"/>
  <c r="G2573"/>
  <c r="G2572"/>
  <c r="I2571"/>
  <c r="G2571" s="1"/>
  <c r="G2570"/>
  <c r="I2569"/>
  <c r="G2569"/>
  <c r="G2568"/>
  <c r="G2567"/>
  <c r="G2566"/>
  <c r="G2565"/>
  <c r="I2564"/>
  <c r="G2564" s="1"/>
  <c r="G2563"/>
  <c r="G2562"/>
  <c r="G2561"/>
  <c r="G2560"/>
  <c r="G2559"/>
  <c r="G2558"/>
  <c r="G2557"/>
  <c r="G2556"/>
  <c r="G2555"/>
  <c r="G2554"/>
  <c r="I2553"/>
  <c r="G2553" s="1"/>
  <c r="G2551"/>
  <c r="H2550"/>
  <c r="G2550"/>
  <c r="G2549"/>
  <c r="H2548"/>
  <c r="G2548" s="1"/>
  <c r="G2547"/>
  <c r="H2546"/>
  <c r="G2546" s="1"/>
  <c r="G2545"/>
  <c r="G2544"/>
  <c r="H2543"/>
  <c r="G2543"/>
  <c r="G2542"/>
  <c r="H2541"/>
  <c r="G2541"/>
  <c r="G2540"/>
  <c r="G2539"/>
  <c r="G2538"/>
  <c r="G2537"/>
  <c r="H2536"/>
  <c r="G2536" s="1"/>
  <c r="G2535"/>
  <c r="G2534"/>
  <c r="H2533"/>
  <c r="G2533" s="1"/>
  <c r="G2532"/>
  <c r="G2531"/>
  <c r="G2530"/>
  <c r="G2529"/>
  <c r="G2528"/>
  <c r="G2527"/>
  <c r="G2526"/>
  <c r="G2525"/>
  <c r="G2524"/>
  <c r="G2523"/>
  <c r="G2522"/>
  <c r="G2521"/>
  <c r="H2520"/>
  <c r="G2519"/>
  <c r="G2518"/>
  <c r="H2517"/>
  <c r="G2517" s="1"/>
  <c r="G2515"/>
  <c r="G2514"/>
  <c r="G2513"/>
  <c r="G2512"/>
  <c r="G2511"/>
  <c r="G2510"/>
  <c r="H2509"/>
  <c r="G2509" s="1"/>
  <c r="G2508"/>
  <c r="G2507"/>
  <c r="G2506"/>
  <c r="G2505"/>
  <c r="G2504"/>
  <c r="G2503"/>
  <c r="G2502"/>
  <c r="G2501"/>
  <c r="H2500"/>
  <c r="G2500" s="1"/>
  <c r="G2499"/>
  <c r="G2498"/>
  <c r="H2497"/>
  <c r="G2497"/>
  <c r="G2496"/>
  <c r="G2495"/>
  <c r="H2494"/>
  <c r="G2494" s="1"/>
  <c r="H2493"/>
  <c r="G2493" s="1"/>
  <c r="G2492"/>
  <c r="G2491"/>
  <c r="G2490"/>
  <c r="G2489"/>
  <c r="H2488"/>
  <c r="G2488"/>
  <c r="G2487"/>
  <c r="G2486"/>
  <c r="G2485"/>
  <c r="H2484"/>
  <c r="G2484" s="1"/>
  <c r="G2483"/>
  <c r="G2482"/>
  <c r="G2481"/>
  <c r="G2480"/>
  <c r="H2479"/>
  <c r="G2479"/>
  <c r="G2478"/>
  <c r="G2477"/>
  <c r="G2476"/>
  <c r="G2475"/>
  <c r="G2474"/>
  <c r="G2473"/>
  <c r="G2472"/>
  <c r="G2471"/>
  <c r="H2470"/>
  <c r="G2470"/>
  <c r="G2469"/>
  <c r="G2468"/>
  <c r="H2467"/>
  <c r="G2466"/>
  <c r="H2465"/>
  <c r="G2465"/>
  <c r="G2464"/>
  <c r="G2463"/>
  <c r="G2462"/>
  <c r="G2461"/>
  <c r="G2460"/>
  <c r="G2459"/>
  <c r="G2458"/>
  <c r="G2457"/>
  <c r="H2456"/>
  <c r="G2456"/>
  <c r="G2455"/>
  <c r="G2454"/>
  <c r="G2453"/>
  <c r="H2452"/>
  <c r="G2452" s="1"/>
  <c r="G2451"/>
  <c r="G2450"/>
  <c r="G2449"/>
  <c r="G2448"/>
  <c r="G2447"/>
  <c r="G2446"/>
  <c r="G2445"/>
  <c r="H2444"/>
  <c r="G2444" s="1"/>
  <c r="G2442"/>
  <c r="G2441"/>
  <c r="G2440"/>
  <c r="G2439"/>
  <c r="G2438"/>
  <c r="G2437"/>
  <c r="G2436"/>
  <c r="H2435"/>
  <c r="G2435"/>
  <c r="G2417"/>
  <c r="G2416"/>
  <c r="G2415"/>
  <c r="G2414"/>
  <c r="I2413"/>
  <c r="G2413" s="1"/>
  <c r="G2412"/>
  <c r="I2411"/>
  <c r="G2411" s="1"/>
  <c r="G2410"/>
  <c r="G2409"/>
  <c r="G2408"/>
  <c r="G2407"/>
  <c r="I2406"/>
  <c r="G2405"/>
  <c r="G2404"/>
  <c r="G2403"/>
  <c r="G2402"/>
  <c r="G2401"/>
  <c r="G2400"/>
  <c r="G2399"/>
  <c r="G2398"/>
  <c r="G2397"/>
  <c r="G2396"/>
  <c r="I2395"/>
  <c r="G2395" s="1"/>
  <c r="G2393"/>
  <c r="H2392"/>
  <c r="G2392"/>
  <c r="G2391"/>
  <c r="H2390"/>
  <c r="G2390"/>
  <c r="G2389"/>
  <c r="H2388"/>
  <c r="G2388" s="1"/>
  <c r="G2387"/>
  <c r="G2386"/>
  <c r="H2385"/>
  <c r="G2385" s="1"/>
  <c r="G2384"/>
  <c r="H2383"/>
  <c r="G2383"/>
  <c r="G2382"/>
  <c r="G2381"/>
  <c r="G2380"/>
  <c r="G2379"/>
  <c r="H2378"/>
  <c r="G2378" s="1"/>
  <c r="G2377"/>
  <c r="G2376"/>
  <c r="H2375"/>
  <c r="G2375" s="1"/>
  <c r="G2374"/>
  <c r="G2373"/>
  <c r="G2372"/>
  <c r="G2371"/>
  <c r="G2370"/>
  <c r="G2369"/>
  <c r="G2368"/>
  <c r="G2367"/>
  <c r="G2366"/>
  <c r="G2365"/>
  <c r="G2364"/>
  <c r="G2363"/>
  <c r="H2362"/>
  <c r="G2362" s="1"/>
  <c r="G2361"/>
  <c r="G2360"/>
  <c r="H2359"/>
  <c r="G2359" s="1"/>
  <c r="G2357"/>
  <c r="G2356"/>
  <c r="G2355"/>
  <c r="G2354"/>
  <c r="G2353"/>
  <c r="G2352"/>
  <c r="H2351"/>
  <c r="G2351" s="1"/>
  <c r="G2350"/>
  <c r="G2349"/>
  <c r="G2348"/>
  <c r="G2347"/>
  <c r="G2346"/>
  <c r="G2345"/>
  <c r="G2344"/>
  <c r="G2343"/>
  <c r="H2342"/>
  <c r="G2342" s="1"/>
  <c r="G2341"/>
  <c r="G2340"/>
  <c r="H2339"/>
  <c r="G2339"/>
  <c r="G2338"/>
  <c r="G2337"/>
  <c r="H2336"/>
  <c r="G2336" s="1"/>
  <c r="G2335"/>
  <c r="G2334"/>
  <c r="G2333"/>
  <c r="G2332"/>
  <c r="G2331"/>
  <c r="H2330"/>
  <c r="G2330"/>
  <c r="G2329"/>
  <c r="G2328"/>
  <c r="G2327"/>
  <c r="H2326"/>
  <c r="G2326"/>
  <c r="G2325"/>
  <c r="G2324"/>
  <c r="G2323"/>
  <c r="G2322"/>
  <c r="H2321"/>
  <c r="G2321"/>
  <c r="G2320"/>
  <c r="G2319"/>
  <c r="G2318"/>
  <c r="G2317"/>
  <c r="G2316"/>
  <c r="G2315"/>
  <c r="G2314"/>
  <c r="G2313"/>
  <c r="H2312"/>
  <c r="G2312"/>
  <c r="G2311"/>
  <c r="G2310"/>
  <c r="H2309"/>
  <c r="G2309" s="1"/>
  <c r="G2308"/>
  <c r="H2307"/>
  <c r="G2307" s="1"/>
  <c r="G2306"/>
  <c r="G2305"/>
  <c r="G2304"/>
  <c r="G2303"/>
  <c r="G2302"/>
  <c r="G2301"/>
  <c r="G2300"/>
  <c r="G2299"/>
  <c r="H2298"/>
  <c r="G2298" s="1"/>
  <c r="G2297"/>
  <c r="G2296"/>
  <c r="G2295"/>
  <c r="H2294"/>
  <c r="G2294" s="1"/>
  <c r="G2293"/>
  <c r="G2292"/>
  <c r="G2291"/>
  <c r="G2290"/>
  <c r="G2289"/>
  <c r="G2288"/>
  <c r="G2287"/>
  <c r="H2286"/>
  <c r="G2286" s="1"/>
  <c r="G2284"/>
  <c r="G2283"/>
  <c r="G2282"/>
  <c r="G2281"/>
  <c r="G2280"/>
  <c r="G2279"/>
  <c r="G2278"/>
  <c r="H2277"/>
  <c r="G2277" s="1"/>
  <c r="G2266"/>
  <c r="G2265"/>
  <c r="G2264"/>
  <c r="G2263"/>
  <c r="I2262"/>
  <c r="G2262"/>
  <c r="G2261"/>
  <c r="I2260"/>
  <c r="G2260" s="1"/>
  <c r="G2259"/>
  <c r="G2258"/>
  <c r="G2257"/>
  <c r="G2256"/>
  <c r="I2255"/>
  <c r="G2255"/>
  <c r="G2254"/>
  <c r="G2253"/>
  <c r="G2252"/>
  <c r="G2251"/>
  <c r="G2250"/>
  <c r="G2249"/>
  <c r="G2248"/>
  <c r="G2247"/>
  <c r="G2246"/>
  <c r="G2245"/>
  <c r="I2244"/>
  <c r="G2244"/>
  <c r="G2242"/>
  <c r="H2241"/>
  <c r="G2241" s="1"/>
  <c r="G2240"/>
  <c r="H2239"/>
  <c r="G2239" s="1"/>
  <c r="G2238"/>
  <c r="H2237"/>
  <c r="G2237" s="1"/>
  <c r="G2236"/>
  <c r="G2235"/>
  <c r="H2234"/>
  <c r="G2234"/>
  <c r="G2233"/>
  <c r="H2232"/>
  <c r="G2232" s="1"/>
  <c r="G2231"/>
  <c r="G2230"/>
  <c r="G2229"/>
  <c r="G2228"/>
  <c r="H2227"/>
  <c r="G2227" s="1"/>
  <c r="G2226"/>
  <c r="G2225"/>
  <c r="H2224"/>
  <c r="G2224" s="1"/>
  <c r="G2223"/>
  <c r="G2222"/>
  <c r="G2221"/>
  <c r="G2220"/>
  <c r="G2219"/>
  <c r="G2218"/>
  <c r="G2217"/>
  <c r="G2216"/>
  <c r="G2215"/>
  <c r="G2214"/>
  <c r="G2213"/>
  <c r="G2212"/>
  <c r="H2211"/>
  <c r="G2211"/>
  <c r="G2210"/>
  <c r="G2209"/>
  <c r="H2208"/>
  <c r="G2206"/>
  <c r="G2205"/>
  <c r="G2204"/>
  <c r="G2203"/>
  <c r="G2202"/>
  <c r="G2201"/>
  <c r="H2200"/>
  <c r="G2200" s="1"/>
  <c r="G2199"/>
  <c r="G2198"/>
  <c r="G2197"/>
  <c r="G2196"/>
  <c r="G2195"/>
  <c r="G2194"/>
  <c r="G2193"/>
  <c r="G2192"/>
  <c r="H2191"/>
  <c r="G2191"/>
  <c r="G2190"/>
  <c r="G2189"/>
  <c r="H2188"/>
  <c r="G2188" s="1"/>
  <c r="G2187"/>
  <c r="G2186"/>
  <c r="H2185"/>
  <c r="G2185"/>
  <c r="H2184"/>
  <c r="G2184" s="1"/>
  <c r="G2183"/>
  <c r="G2182"/>
  <c r="G2181"/>
  <c r="G2180"/>
  <c r="H2179"/>
  <c r="G2179" s="1"/>
  <c r="G2178"/>
  <c r="G2177"/>
  <c r="G2176"/>
  <c r="H2175"/>
  <c r="G2175"/>
  <c r="G2174"/>
  <c r="G2173"/>
  <c r="G2172"/>
  <c r="G2171"/>
  <c r="H2170"/>
  <c r="G2170" s="1"/>
  <c r="G2169"/>
  <c r="G2168"/>
  <c r="G2167"/>
  <c r="G2166"/>
  <c r="G2165"/>
  <c r="G2164"/>
  <c r="G2163"/>
  <c r="G2162"/>
  <c r="H2161"/>
  <c r="G2161" s="1"/>
  <c r="G2160"/>
  <c r="G2159"/>
  <c r="H2158"/>
  <c r="G2158" s="1"/>
  <c r="G2157"/>
  <c r="H2156"/>
  <c r="G2156" s="1"/>
  <c r="G2155"/>
  <c r="G2154"/>
  <c r="G2153"/>
  <c r="G2152"/>
  <c r="G2151"/>
  <c r="G2150"/>
  <c r="G2149"/>
  <c r="G2148"/>
  <c r="H2147"/>
  <c r="G2147"/>
  <c r="G2146"/>
  <c r="G2145"/>
  <c r="G2144"/>
  <c r="H2143"/>
  <c r="G2143" s="1"/>
  <c r="G2142"/>
  <c r="G2141"/>
  <c r="G2140"/>
  <c r="G2139"/>
  <c r="G2138"/>
  <c r="G2137"/>
  <c r="G2136"/>
  <c r="H2135"/>
  <c r="G2133"/>
  <c r="G2132"/>
  <c r="G2131"/>
  <c r="G2130"/>
  <c r="G2129"/>
  <c r="G2128"/>
  <c r="G2127"/>
  <c r="H2126"/>
  <c r="G2126" s="1"/>
  <c r="G2122"/>
  <c r="G2121"/>
  <c r="G2120"/>
  <c r="G2119"/>
  <c r="I2118"/>
  <c r="G2118" s="1"/>
  <c r="G2117"/>
  <c r="I2116"/>
  <c r="G2116"/>
  <c r="G2115"/>
  <c r="G2114"/>
  <c r="G2113"/>
  <c r="G2112"/>
  <c r="I2111"/>
  <c r="G2111" s="1"/>
  <c r="G2110"/>
  <c r="G2109"/>
  <c r="G2108"/>
  <c r="G2107"/>
  <c r="G2106"/>
  <c r="G2105"/>
  <c r="G2104"/>
  <c r="G2103"/>
  <c r="G2102"/>
  <c r="G2101"/>
  <c r="I2100"/>
  <c r="G2100"/>
  <c r="G2098"/>
  <c r="H2097"/>
  <c r="G2097" s="1"/>
  <c r="G2096"/>
  <c r="H2095"/>
  <c r="G2095"/>
  <c r="G2094"/>
  <c r="H2093"/>
  <c r="G2093" s="1"/>
  <c r="G2092"/>
  <c r="G2091"/>
  <c r="H2090"/>
  <c r="G2090" s="1"/>
  <c r="G2089"/>
  <c r="H2088"/>
  <c r="G2088"/>
  <c r="G2087"/>
  <c r="G2086"/>
  <c r="G2085"/>
  <c r="G2084"/>
  <c r="H2083"/>
  <c r="G2083"/>
  <c r="G2082"/>
  <c r="G2081"/>
  <c r="H2080"/>
  <c r="G2080" s="1"/>
  <c r="G2079"/>
  <c r="G2078"/>
  <c r="G2077"/>
  <c r="G2076"/>
  <c r="G2075"/>
  <c r="G2074"/>
  <c r="G2073"/>
  <c r="G2072"/>
  <c r="G2071"/>
  <c r="G2070"/>
  <c r="G2069"/>
  <c r="G2068"/>
  <c r="H2067"/>
  <c r="G2067" s="1"/>
  <c r="G2066"/>
  <c r="G2065"/>
  <c r="H2064"/>
  <c r="G2064"/>
  <c r="G2062"/>
  <c r="G2061"/>
  <c r="G2060"/>
  <c r="G2059"/>
  <c r="G2058"/>
  <c r="G2057"/>
  <c r="H2056"/>
  <c r="G2056"/>
  <c r="G2055"/>
  <c r="G2054"/>
  <c r="G2053"/>
  <c r="G2052"/>
  <c r="G2051"/>
  <c r="G2050"/>
  <c r="G2049"/>
  <c r="G2048"/>
  <c r="H2047"/>
  <c r="G2047" s="1"/>
  <c r="G2046"/>
  <c r="G2045"/>
  <c r="H2044"/>
  <c r="G2044"/>
  <c r="G2043"/>
  <c r="G2042"/>
  <c r="H2041"/>
  <c r="G2041" s="1"/>
  <c r="G2039"/>
  <c r="G2038"/>
  <c r="G2037"/>
  <c r="G2036"/>
  <c r="H2035"/>
  <c r="G2035"/>
  <c r="G2034"/>
  <c r="G2033"/>
  <c r="G2032"/>
  <c r="H2031"/>
  <c r="G2031" s="1"/>
  <c r="G2030"/>
  <c r="G2029"/>
  <c r="G2028"/>
  <c r="G2027"/>
  <c r="H2026"/>
  <c r="G2026" s="1"/>
  <c r="G2025"/>
  <c r="G2024"/>
  <c r="G2023"/>
  <c r="G2022"/>
  <c r="G2021"/>
  <c r="G2020"/>
  <c r="G2019"/>
  <c r="G2018"/>
  <c r="H2017"/>
  <c r="G2017" s="1"/>
  <c r="G2016"/>
  <c r="G2015"/>
  <c r="H2014"/>
  <c r="G2013"/>
  <c r="H2012"/>
  <c r="G2012" s="1"/>
  <c r="G2011"/>
  <c r="G2010"/>
  <c r="G2009"/>
  <c r="G2008"/>
  <c r="G2007"/>
  <c r="G2006"/>
  <c r="G2005"/>
  <c r="G2004"/>
  <c r="H2003"/>
  <c r="G2003" s="1"/>
  <c r="G2002"/>
  <c r="G2001"/>
  <c r="G2000"/>
  <c r="H1999"/>
  <c r="G1999"/>
  <c r="G1998"/>
  <c r="G1997"/>
  <c r="G1996"/>
  <c r="G1995"/>
  <c r="G1994"/>
  <c r="G1993"/>
  <c r="G1992"/>
  <c r="H1991"/>
  <c r="G1991" s="1"/>
  <c r="G1989"/>
  <c r="G1988"/>
  <c r="G1987"/>
  <c r="G1986"/>
  <c r="G1985"/>
  <c r="G1984"/>
  <c r="G1983"/>
  <c r="H1982"/>
  <c r="G1982" s="1"/>
  <c r="G1971"/>
  <c r="G1970"/>
  <c r="G1969"/>
  <c r="G1968"/>
  <c r="I1967"/>
  <c r="G1967"/>
  <c r="G1966"/>
  <c r="I1965"/>
  <c r="G1965"/>
  <c r="G1964"/>
  <c r="G1963"/>
  <c r="G1962"/>
  <c r="G1961"/>
  <c r="I1960"/>
  <c r="G1960"/>
  <c r="G1959"/>
  <c r="G1958"/>
  <c r="G1957"/>
  <c r="G1956"/>
  <c r="G1955"/>
  <c r="G1954"/>
  <c r="G1953"/>
  <c r="G1952"/>
  <c r="G1951"/>
  <c r="G1950"/>
  <c r="I1949"/>
  <c r="G1949" s="1"/>
  <c r="G1947"/>
  <c r="H1946"/>
  <c r="G1946"/>
  <c r="G1945"/>
  <c r="H1944"/>
  <c r="G1944"/>
  <c r="G1943"/>
  <c r="H1942"/>
  <c r="G1942"/>
  <c r="G1941"/>
  <c r="G1940"/>
  <c r="H1939"/>
  <c r="G1939" s="1"/>
  <c r="G1938"/>
  <c r="H1937"/>
  <c r="G1937" s="1"/>
  <c r="G1936"/>
  <c r="G1935"/>
  <c r="G1934"/>
  <c r="G1933"/>
  <c r="H1932"/>
  <c r="G1932"/>
  <c r="G1931"/>
  <c r="G1930"/>
  <c r="H1929"/>
  <c r="G1929" s="1"/>
  <c r="G1928"/>
  <c r="G1927"/>
  <c r="G1926"/>
  <c r="G1925"/>
  <c r="G1924"/>
  <c r="G1923"/>
  <c r="G1922"/>
  <c r="G1921"/>
  <c r="G1920"/>
  <c r="G1919"/>
  <c r="G1918"/>
  <c r="G1917"/>
  <c r="H1916"/>
  <c r="G1916" s="1"/>
  <c r="G1915"/>
  <c r="G1914"/>
  <c r="H1913"/>
  <c r="G1913" s="1"/>
  <c r="G1911"/>
  <c r="G1910"/>
  <c r="G1909"/>
  <c r="G1908"/>
  <c r="G1907"/>
  <c r="G1906"/>
  <c r="H1905"/>
  <c r="G1905" s="1"/>
  <c r="G1904"/>
  <c r="G1903"/>
  <c r="G1902"/>
  <c r="G1901"/>
  <c r="G1900"/>
  <c r="G1899"/>
  <c r="G1898"/>
  <c r="G1897"/>
  <c r="H1896"/>
  <c r="G1896" s="1"/>
  <c r="G1895"/>
  <c r="G1894"/>
  <c r="H1893"/>
  <c r="G1893"/>
  <c r="G1892"/>
  <c r="G1891"/>
  <c r="H1890"/>
  <c r="G1890" s="1"/>
  <c r="G1889"/>
  <c r="G1888"/>
  <c r="G1887"/>
  <c r="G1886"/>
  <c r="G1885"/>
  <c r="H1884"/>
  <c r="G1884" s="1"/>
  <c r="G1883"/>
  <c r="G1882"/>
  <c r="G1881"/>
  <c r="H1880"/>
  <c r="G1880"/>
  <c r="G1879"/>
  <c r="G1878"/>
  <c r="G1877"/>
  <c r="G1876"/>
  <c r="H1875"/>
  <c r="G1875" s="1"/>
  <c r="G1874"/>
  <c r="G1873"/>
  <c r="G1872"/>
  <c r="G1871"/>
  <c r="G1870"/>
  <c r="G1869"/>
  <c r="G1868"/>
  <c r="G1867"/>
  <c r="H1866"/>
  <c r="G1866"/>
  <c r="G1865"/>
  <c r="G1864"/>
  <c r="H1863"/>
  <c r="G1862"/>
  <c r="H1861"/>
  <c r="G1861" s="1"/>
  <c r="G1860"/>
  <c r="G1859"/>
  <c r="G1858"/>
  <c r="G1857"/>
  <c r="G1856"/>
  <c r="G1855"/>
  <c r="G1854"/>
  <c r="G1853"/>
  <c r="H1852"/>
  <c r="G1852" s="1"/>
  <c r="G1851"/>
  <c r="G1850"/>
  <c r="G1849"/>
  <c r="H1848"/>
  <c r="G1848" s="1"/>
  <c r="G1847"/>
  <c r="G1846"/>
  <c r="G1845"/>
  <c r="G1844"/>
  <c r="G1843"/>
  <c r="G1842"/>
  <c r="G1841"/>
  <c r="H1840"/>
  <c r="G1840" s="1"/>
  <c r="G1838"/>
  <c r="G1837"/>
  <c r="G1836"/>
  <c r="G1835"/>
  <c r="G1834"/>
  <c r="G1833"/>
  <c r="G1832"/>
  <c r="H1831"/>
  <c r="G1831" s="1"/>
  <c r="G1824"/>
  <c r="G1823"/>
  <c r="G1822"/>
  <c r="G1821"/>
  <c r="I1820"/>
  <c r="G1820" s="1"/>
  <c r="G1819"/>
  <c r="I1818"/>
  <c r="G1818" s="1"/>
  <c r="G1817"/>
  <c r="G1816"/>
  <c r="G1815"/>
  <c r="G1814"/>
  <c r="I1813"/>
  <c r="G1812"/>
  <c r="G1811"/>
  <c r="G1810"/>
  <c r="G1809"/>
  <c r="G1808"/>
  <c r="G1807"/>
  <c r="G1806"/>
  <c r="G1805"/>
  <c r="G1804"/>
  <c r="G1803"/>
  <c r="I1802"/>
  <c r="G1802" s="1"/>
  <c r="G1800"/>
  <c r="H1799"/>
  <c r="G1799" s="1"/>
  <c r="G1798"/>
  <c r="H1797"/>
  <c r="G1797" s="1"/>
  <c r="G1796"/>
  <c r="H1795"/>
  <c r="G1795"/>
  <c r="G1794"/>
  <c r="G1793"/>
  <c r="H1792"/>
  <c r="G1792"/>
  <c r="G1791"/>
  <c r="H1790"/>
  <c r="G1790" s="1"/>
  <c r="G1789"/>
  <c r="G1788"/>
  <c r="G1787"/>
  <c r="G1786"/>
  <c r="H1785"/>
  <c r="G1785" s="1"/>
  <c r="G1784"/>
  <c r="G1783"/>
  <c r="H1782"/>
  <c r="G1782"/>
  <c r="G1781"/>
  <c r="G1780"/>
  <c r="G1779"/>
  <c r="G1778"/>
  <c r="G1777"/>
  <c r="G1776"/>
  <c r="G1775"/>
  <c r="G1774"/>
  <c r="G1773"/>
  <c r="G1772"/>
  <c r="G1771"/>
  <c r="G1770"/>
  <c r="H1769"/>
  <c r="G1769"/>
  <c r="G1768"/>
  <c r="G1767"/>
  <c r="H1766"/>
  <c r="G1764"/>
  <c r="G1763"/>
  <c r="G1762"/>
  <c r="G1761"/>
  <c r="G1760"/>
  <c r="G1759"/>
  <c r="H1758"/>
  <c r="G1758" s="1"/>
  <c r="G1757"/>
  <c r="G1756"/>
  <c r="G1755"/>
  <c r="G1754"/>
  <c r="G1753"/>
  <c r="G1752"/>
  <c r="G1751"/>
  <c r="G1750"/>
  <c r="H1749"/>
  <c r="G1749" s="1"/>
  <c r="G1748"/>
  <c r="G1747"/>
  <c r="H1746"/>
  <c r="G1746" s="1"/>
  <c r="G1745"/>
  <c r="G1744"/>
  <c r="H1743"/>
  <c r="G1743"/>
  <c r="G1742"/>
  <c r="G1741"/>
  <c r="G1740"/>
  <c r="G1739"/>
  <c r="G1738"/>
  <c r="H1737"/>
  <c r="G1737" s="1"/>
  <c r="G1736"/>
  <c r="G1735"/>
  <c r="G1734"/>
  <c r="H1733"/>
  <c r="G1733" s="1"/>
  <c r="G1732"/>
  <c r="G1731"/>
  <c r="G1730"/>
  <c r="G1729"/>
  <c r="H1728"/>
  <c r="G1728" s="1"/>
  <c r="G1727"/>
  <c r="G1726"/>
  <c r="G1725"/>
  <c r="G1724"/>
  <c r="G1723"/>
  <c r="G1722"/>
  <c r="G1721"/>
  <c r="G1720"/>
  <c r="H1719"/>
  <c r="G1719" s="1"/>
  <c r="G1718"/>
  <c r="G1717"/>
  <c r="H1716"/>
  <c r="G1716" s="1"/>
  <c r="G1715"/>
  <c r="H1714"/>
  <c r="G1714" s="1"/>
  <c r="G1713"/>
  <c r="G1712"/>
  <c r="G1711"/>
  <c r="G1710"/>
  <c r="G1709"/>
  <c r="G1708"/>
  <c r="G1707"/>
  <c r="G1706"/>
  <c r="H1705"/>
  <c r="G1705" s="1"/>
  <c r="G1704"/>
  <c r="G1703"/>
  <c r="G1702"/>
  <c r="H1701"/>
  <c r="G1701" s="1"/>
  <c r="G1700"/>
  <c r="G1699"/>
  <c r="G1698"/>
  <c r="G1697"/>
  <c r="G1696"/>
  <c r="G1695"/>
  <c r="G1694"/>
  <c r="H1693"/>
  <c r="G1693" s="1"/>
  <c r="G1691"/>
  <c r="G1690"/>
  <c r="G1689"/>
  <c r="G1688"/>
  <c r="G1687"/>
  <c r="G1686"/>
  <c r="G1685"/>
  <c r="H1684"/>
  <c r="G1684" s="1"/>
  <c r="G1673"/>
  <c r="G1672"/>
  <c r="G1671"/>
  <c r="G1670"/>
  <c r="I1669"/>
  <c r="G1669" s="1"/>
  <c r="G1668"/>
  <c r="I1667"/>
  <c r="G1667" s="1"/>
  <c r="G1666"/>
  <c r="G1665"/>
  <c r="G1664"/>
  <c r="G1663"/>
  <c r="I1662"/>
  <c r="G1662"/>
  <c r="G1661"/>
  <c r="G1660"/>
  <c r="G1659"/>
  <c r="G1658"/>
  <c r="G1657"/>
  <c r="G1656"/>
  <c r="G1655"/>
  <c r="G1654"/>
  <c r="G1653"/>
  <c r="G1652"/>
  <c r="I1651"/>
  <c r="G1651" s="1"/>
  <c r="G1649"/>
  <c r="H1648"/>
  <c r="G1648" s="1"/>
  <c r="G1647"/>
  <c r="H1646"/>
  <c r="G1646"/>
  <c r="G1645"/>
  <c r="H1644"/>
  <c r="G1644" s="1"/>
  <c r="G1643"/>
  <c r="G1642"/>
  <c r="H1641"/>
  <c r="G1641"/>
  <c r="G1640"/>
  <c r="H1639"/>
  <c r="G1639" s="1"/>
  <c r="G1638"/>
  <c r="G1637"/>
  <c r="G1636"/>
  <c r="G1635"/>
  <c r="H1634"/>
  <c r="G1634"/>
  <c r="G1633"/>
  <c r="G1632"/>
  <c r="H1631"/>
  <c r="G1631" s="1"/>
  <c r="G1630"/>
  <c r="G1629"/>
  <c r="G1628"/>
  <c r="G1627"/>
  <c r="G1626"/>
  <c r="G1625"/>
  <c r="G1624"/>
  <c r="G1623"/>
  <c r="G1622"/>
  <c r="G1621"/>
  <c r="G1620"/>
  <c r="G1619"/>
  <c r="H1618"/>
  <c r="G1618" s="1"/>
  <c r="G1617"/>
  <c r="G1616"/>
  <c r="H1615"/>
  <c r="G1615" s="1"/>
  <c r="G1613"/>
  <c r="G1612"/>
  <c r="G1611"/>
  <c r="G1610"/>
  <c r="G1609"/>
  <c r="G1608"/>
  <c r="H1607"/>
  <c r="G1607"/>
  <c r="G1606"/>
  <c r="G1605"/>
  <c r="G1604"/>
  <c r="G1603"/>
  <c r="G1602"/>
  <c r="G1601"/>
  <c r="G1600"/>
  <c r="G1599"/>
  <c r="H1598"/>
  <c r="G1598"/>
  <c r="G1597"/>
  <c r="G1596"/>
  <c r="H1595"/>
  <c r="G1595"/>
  <c r="G1594"/>
  <c r="G1593"/>
  <c r="H1592"/>
  <c r="G1592"/>
  <c r="H1591"/>
  <c r="G1591" s="1"/>
  <c r="G1590"/>
  <c r="G1589"/>
  <c r="G1588"/>
  <c r="G1587"/>
  <c r="H1586"/>
  <c r="G1586" s="1"/>
  <c r="G1585"/>
  <c r="G1584"/>
  <c r="G1583"/>
  <c r="H1582"/>
  <c r="G1582" s="1"/>
  <c r="G1581"/>
  <c r="G1580"/>
  <c r="G1579"/>
  <c r="G1578"/>
  <c r="H1577"/>
  <c r="G1577" s="1"/>
  <c r="G1576"/>
  <c r="G1575"/>
  <c r="G1574"/>
  <c r="G1573"/>
  <c r="G1572"/>
  <c r="G1571"/>
  <c r="G1570"/>
  <c r="G1569"/>
  <c r="H1568"/>
  <c r="G1568"/>
  <c r="G1567"/>
  <c r="G1566"/>
  <c r="H1565"/>
  <c r="G1565"/>
  <c r="G1564"/>
  <c r="H1563"/>
  <c r="G1563"/>
  <c r="G1562"/>
  <c r="G1561"/>
  <c r="G1560"/>
  <c r="G1559"/>
  <c r="G1558"/>
  <c r="G1557"/>
  <c r="G1556"/>
  <c r="G1555"/>
  <c r="H1554"/>
  <c r="G1554" s="1"/>
  <c r="G1553"/>
  <c r="G1552"/>
  <c r="G1551"/>
  <c r="H1550"/>
  <c r="G1549"/>
  <c r="G1548"/>
  <c r="G1547"/>
  <c r="G1546"/>
  <c r="G1545"/>
  <c r="G1544"/>
  <c r="G1543"/>
  <c r="H1542"/>
  <c r="G1542" s="1"/>
  <c r="G1540"/>
  <c r="G1539"/>
  <c r="G1538"/>
  <c r="G1537"/>
  <c r="G1536"/>
  <c r="G1535"/>
  <c r="G1534"/>
  <c r="H1533"/>
  <c r="G1533" s="1"/>
  <c r="G1518"/>
  <c r="G1517"/>
  <c r="G1516"/>
  <c r="G1515"/>
  <c r="I1514"/>
  <c r="G1514" s="1"/>
  <c r="G1513"/>
  <c r="I1512"/>
  <c r="G1512" s="1"/>
  <c r="G1511"/>
  <c r="G1510"/>
  <c r="G1509"/>
  <c r="G1508"/>
  <c r="I1507"/>
  <c r="G1507" s="1"/>
  <c r="G1506"/>
  <c r="G1505"/>
  <c r="G1504"/>
  <c r="G1503"/>
  <c r="G1502"/>
  <c r="G1501"/>
  <c r="G1500"/>
  <c r="G1499"/>
  <c r="G1498"/>
  <c r="G1497"/>
  <c r="I1496"/>
  <c r="G1496"/>
  <c r="G1494"/>
  <c r="H1493"/>
  <c r="G1493"/>
  <c r="G1492"/>
  <c r="H1491"/>
  <c r="G1491" s="1"/>
  <c r="G1490"/>
  <c r="H1489"/>
  <c r="G1489" s="1"/>
  <c r="G1488"/>
  <c r="G1487"/>
  <c r="H1486"/>
  <c r="G1486" s="1"/>
  <c r="G1485"/>
  <c r="H1484"/>
  <c r="G1484" s="1"/>
  <c r="G1483"/>
  <c r="G1482"/>
  <c r="G1481"/>
  <c r="G1480"/>
  <c r="H1479"/>
  <c r="G1479" s="1"/>
  <c r="G1478"/>
  <c r="G1477"/>
  <c r="H1476"/>
  <c r="G1476"/>
  <c r="G1475"/>
  <c r="G1474"/>
  <c r="G1473"/>
  <c r="G1472"/>
  <c r="G1471"/>
  <c r="G1470"/>
  <c r="G1469"/>
  <c r="G1468"/>
  <c r="G1467"/>
  <c r="G1466"/>
  <c r="G1465"/>
  <c r="G1464"/>
  <c r="H1463"/>
  <c r="G1463"/>
  <c r="G1462"/>
  <c r="G1461"/>
  <c r="H1460"/>
  <c r="G1460"/>
  <c r="G1458"/>
  <c r="G1457"/>
  <c r="G1456"/>
  <c r="G1455"/>
  <c r="G1454"/>
  <c r="G1453"/>
  <c r="H1452"/>
  <c r="G1452"/>
  <c r="G1451"/>
  <c r="G1450"/>
  <c r="G1449"/>
  <c r="G1448"/>
  <c r="G1447"/>
  <c r="G1446"/>
  <c r="G1445"/>
  <c r="G1444"/>
  <c r="H1443"/>
  <c r="H1436" s="1"/>
  <c r="G1436" s="1"/>
  <c r="G1442"/>
  <c r="G1441"/>
  <c r="H1440"/>
  <c r="G1440" s="1"/>
  <c r="G1439"/>
  <c r="G1438"/>
  <c r="H1437"/>
  <c r="G1437" s="1"/>
  <c r="G1435"/>
  <c r="G1434"/>
  <c r="G1433"/>
  <c r="G1432"/>
  <c r="H1431"/>
  <c r="G1431" s="1"/>
  <c r="G1430"/>
  <c r="G1429"/>
  <c r="G1428"/>
  <c r="H1427"/>
  <c r="G1427"/>
  <c r="G1426"/>
  <c r="G1425"/>
  <c r="G1424"/>
  <c r="G1423"/>
  <c r="H1422"/>
  <c r="G1422" s="1"/>
  <c r="G1421"/>
  <c r="G1420"/>
  <c r="G1419"/>
  <c r="G1418"/>
  <c r="G1417"/>
  <c r="G1416"/>
  <c r="G1415"/>
  <c r="G1414"/>
  <c r="H1413"/>
  <c r="G1413" s="1"/>
  <c r="G1412"/>
  <c r="G1411"/>
  <c r="H1410"/>
  <c r="G1409"/>
  <c r="H1408"/>
  <c r="G1408" s="1"/>
  <c r="G1407"/>
  <c r="G1406"/>
  <c r="G1405"/>
  <c r="G1404"/>
  <c r="G1403"/>
  <c r="G1402"/>
  <c r="G1401"/>
  <c r="G1400"/>
  <c r="H1399"/>
  <c r="G1399"/>
  <c r="G1398"/>
  <c r="G1397"/>
  <c r="G1396"/>
  <c r="H1395"/>
  <c r="G1395"/>
  <c r="G1394"/>
  <c r="G1393"/>
  <c r="G1392"/>
  <c r="G1391"/>
  <c r="G1390"/>
  <c r="G1389"/>
  <c r="G1388"/>
  <c r="H1387"/>
  <c r="G1387" s="1"/>
  <c r="G1385"/>
  <c r="G1384"/>
  <c r="G1383"/>
  <c r="G1382"/>
  <c r="G1381"/>
  <c r="G1380"/>
  <c r="G1379"/>
  <c r="H1378"/>
  <c r="G1378" s="1"/>
  <c r="I1368"/>
  <c r="I1366" s="1"/>
  <c r="H1368"/>
  <c r="H1366" s="1"/>
  <c r="G1368"/>
  <c r="G1366" s="1"/>
  <c r="G1316"/>
  <c r="G1315"/>
  <c r="G1314"/>
  <c r="G1313"/>
  <c r="I1312"/>
  <c r="G1312" s="1"/>
  <c r="G1311"/>
  <c r="I1310"/>
  <c r="G1310" s="1"/>
  <c r="G1309"/>
  <c r="G1308"/>
  <c r="G1307"/>
  <c r="G1306"/>
  <c r="I1305"/>
  <c r="G1305"/>
  <c r="G1304"/>
  <c r="G1303"/>
  <c r="G1302"/>
  <c r="G1301"/>
  <c r="G1300"/>
  <c r="G1299"/>
  <c r="G1298"/>
  <c r="G1297"/>
  <c r="G1296"/>
  <c r="G1295"/>
  <c r="I1294"/>
  <c r="G1292"/>
  <c r="H1291"/>
  <c r="G1291"/>
  <c r="G1290"/>
  <c r="H1289"/>
  <c r="G1289" s="1"/>
  <c r="G1288"/>
  <c r="H1287"/>
  <c r="G1287" s="1"/>
  <c r="G1286"/>
  <c r="G1285"/>
  <c r="H1284"/>
  <c r="G1284" s="1"/>
  <c r="G1283"/>
  <c r="H1282"/>
  <c r="G1282"/>
  <c r="G1281"/>
  <c r="G1280"/>
  <c r="G1279"/>
  <c r="G1278"/>
  <c r="H1277"/>
  <c r="G1277" s="1"/>
  <c r="G1276"/>
  <c r="G1275"/>
  <c r="H1274"/>
  <c r="G1274" s="1"/>
  <c r="G1273"/>
  <c r="G1272"/>
  <c r="G1271"/>
  <c r="G1270"/>
  <c r="G1269"/>
  <c r="G1268"/>
  <c r="G1267"/>
  <c r="G1266"/>
  <c r="G1265"/>
  <c r="G1264"/>
  <c r="G1263"/>
  <c r="G1262"/>
  <c r="H1261"/>
  <c r="G1261"/>
  <c r="G1260"/>
  <c r="G1259"/>
  <c r="H1258"/>
  <c r="G1258"/>
  <c r="G1256"/>
  <c r="G1255"/>
  <c r="G1254"/>
  <c r="G1253"/>
  <c r="G1252"/>
  <c r="G1251"/>
  <c r="H1250"/>
  <c r="G1250" s="1"/>
  <c r="G1249"/>
  <c r="G1248"/>
  <c r="G1247"/>
  <c r="G1246"/>
  <c r="G1245"/>
  <c r="G1244"/>
  <c r="G1243"/>
  <c r="G1242"/>
  <c r="H1241"/>
  <c r="G1241" s="1"/>
  <c r="G1240"/>
  <c r="G1239"/>
  <c r="H1238"/>
  <c r="G1238"/>
  <c r="G1237"/>
  <c r="G1236"/>
  <c r="H1235"/>
  <c r="G1235" s="1"/>
  <c r="G1233"/>
  <c r="G1232"/>
  <c r="G1231"/>
  <c r="G1230"/>
  <c r="H1229"/>
  <c r="G1229" s="1"/>
  <c r="G1228"/>
  <c r="G1227"/>
  <c r="G1226"/>
  <c r="H1225"/>
  <c r="G1225" s="1"/>
  <c r="G1224"/>
  <c r="G1223"/>
  <c r="G1222"/>
  <c r="G1221"/>
  <c r="H1220"/>
  <c r="G1220"/>
  <c r="G1219"/>
  <c r="G1218"/>
  <c r="G1217"/>
  <c r="G1216"/>
  <c r="G1215"/>
  <c r="G1214"/>
  <c r="G1213"/>
  <c r="G1212"/>
  <c r="H1211"/>
  <c r="G1211" s="1"/>
  <c r="G1210"/>
  <c r="G1209"/>
  <c r="H1208"/>
  <c r="G1208"/>
  <c r="G1207"/>
  <c r="H1206"/>
  <c r="G1206"/>
  <c r="G1205"/>
  <c r="G1204"/>
  <c r="G1203"/>
  <c r="G1202"/>
  <c r="G1201"/>
  <c r="G1200"/>
  <c r="G1199"/>
  <c r="G1198"/>
  <c r="H1197"/>
  <c r="G1196"/>
  <c r="G1195"/>
  <c r="G1194"/>
  <c r="H1193"/>
  <c r="G1193"/>
  <c r="G1192"/>
  <c r="G1191"/>
  <c r="G1190"/>
  <c r="G1189"/>
  <c r="G1188"/>
  <c r="G1187"/>
  <c r="G1186"/>
  <c r="H1185"/>
  <c r="G1185"/>
  <c r="G1183"/>
  <c r="G1182"/>
  <c r="G1181"/>
  <c r="G1180"/>
  <c r="G1179"/>
  <c r="G1178"/>
  <c r="G1177"/>
  <c r="H1176"/>
  <c r="G1176"/>
  <c r="G1161"/>
  <c r="G1160"/>
  <c r="G1159"/>
  <c r="G1158"/>
  <c r="I1157"/>
  <c r="G1157"/>
  <c r="G1156"/>
  <c r="I1155"/>
  <c r="G1155" s="1"/>
  <c r="G1154"/>
  <c r="G1153"/>
  <c r="G1152"/>
  <c r="G1151"/>
  <c r="I1150"/>
  <c r="G1149"/>
  <c r="G1148"/>
  <c r="G1147"/>
  <c r="G1146"/>
  <c r="G1145"/>
  <c r="G1144"/>
  <c r="G1143"/>
  <c r="G1142"/>
  <c r="G1141"/>
  <c r="G1140"/>
  <c r="I1139"/>
  <c r="G1139" s="1"/>
  <c r="G1137"/>
  <c r="H1136"/>
  <c r="G1136" s="1"/>
  <c r="G1135"/>
  <c r="H1134"/>
  <c r="G1134"/>
  <c r="G1133"/>
  <c r="H1132"/>
  <c r="G1132" s="1"/>
  <c r="G1131"/>
  <c r="G1130"/>
  <c r="H1129"/>
  <c r="G1129"/>
  <c r="G1128"/>
  <c r="H1127"/>
  <c r="G1127"/>
  <c r="G1126"/>
  <c r="G1125"/>
  <c r="G1124"/>
  <c r="G1123"/>
  <c r="H1122"/>
  <c r="G1122"/>
  <c r="G1121"/>
  <c r="G1120"/>
  <c r="H1119"/>
  <c r="G1119" s="1"/>
  <c r="G1118"/>
  <c r="G1117"/>
  <c r="G1116"/>
  <c r="G1115"/>
  <c r="G1114"/>
  <c r="G1113"/>
  <c r="G1112"/>
  <c r="G1111"/>
  <c r="G1110"/>
  <c r="G1109"/>
  <c r="G1108"/>
  <c r="G1107"/>
  <c r="H1106"/>
  <c r="G1106"/>
  <c r="G1105"/>
  <c r="G1104"/>
  <c r="H1103"/>
  <c r="G1101"/>
  <c r="G1100"/>
  <c r="G1099"/>
  <c r="G1098"/>
  <c r="G1097"/>
  <c r="G1096"/>
  <c r="H1095"/>
  <c r="G1095"/>
  <c r="G1094"/>
  <c r="G1093"/>
  <c r="G1092"/>
  <c r="G1091"/>
  <c r="G1090"/>
  <c r="G1089"/>
  <c r="G1088"/>
  <c r="G1087"/>
  <c r="H1086"/>
  <c r="G1086" s="1"/>
  <c r="G1085"/>
  <c r="G1084"/>
  <c r="H1083"/>
  <c r="G1083" s="1"/>
  <c r="G1082"/>
  <c r="G1081"/>
  <c r="H1080"/>
  <c r="G1080"/>
  <c r="G1078"/>
  <c r="G1077"/>
  <c r="G1076"/>
  <c r="G1075"/>
  <c r="H1074"/>
  <c r="G1074" s="1"/>
  <c r="G1073"/>
  <c r="G1072"/>
  <c r="G1071"/>
  <c r="H1070"/>
  <c r="G1070"/>
  <c r="G1069"/>
  <c r="G1068"/>
  <c r="G1067"/>
  <c r="G1066"/>
  <c r="H1065"/>
  <c r="G1065"/>
  <c r="G1064"/>
  <c r="G1063"/>
  <c r="G1062"/>
  <c r="G1061"/>
  <c r="G1060"/>
  <c r="G1059"/>
  <c r="G1058"/>
  <c r="G1057"/>
  <c r="H1056"/>
  <c r="G1056" s="1"/>
  <c r="G1055"/>
  <c r="G1054"/>
  <c r="H1053"/>
  <c r="G1053" s="1"/>
  <c r="G1052"/>
  <c r="H1051"/>
  <c r="G1051" s="1"/>
  <c r="G1050"/>
  <c r="G1049"/>
  <c r="G1048"/>
  <c r="G1047"/>
  <c r="G1046"/>
  <c r="G1045"/>
  <c r="G1044"/>
  <c r="G1043"/>
  <c r="H1042"/>
  <c r="G1042" s="1"/>
  <c r="G1041"/>
  <c r="G1040"/>
  <c r="G1039"/>
  <c r="H1038"/>
  <c r="G1038" s="1"/>
  <c r="G1037"/>
  <c r="G1036"/>
  <c r="G1035"/>
  <c r="G1034"/>
  <c r="G1033"/>
  <c r="G1032"/>
  <c r="G1031"/>
  <c r="H1030"/>
  <c r="G1028"/>
  <c r="G1027"/>
  <c r="G1026"/>
  <c r="G1025"/>
  <c r="G1024"/>
  <c r="G1023"/>
  <c r="G1022"/>
  <c r="H1021"/>
  <c r="G1021" s="1"/>
  <c r="G1008"/>
  <c r="G1007"/>
  <c r="G1006"/>
  <c r="G1005"/>
  <c r="I1004"/>
  <c r="G1004" s="1"/>
  <c r="G1003"/>
  <c r="I1002"/>
  <c r="G1002"/>
  <c r="G1001"/>
  <c r="G1000"/>
  <c r="G999"/>
  <c r="G998"/>
  <c r="I997"/>
  <c r="G997" s="1"/>
  <c r="G996"/>
  <c r="G995"/>
  <c r="G994"/>
  <c r="G993"/>
  <c r="G992"/>
  <c r="G991"/>
  <c r="G990"/>
  <c r="G989"/>
  <c r="G988"/>
  <c r="G987"/>
  <c r="I986"/>
  <c r="G986" s="1"/>
  <c r="G984"/>
  <c r="H983"/>
  <c r="G983"/>
  <c r="G982"/>
  <c r="H981"/>
  <c r="G981" s="1"/>
  <c r="G980"/>
  <c r="H979"/>
  <c r="G979"/>
  <c r="G978"/>
  <c r="G977"/>
  <c r="H976"/>
  <c r="G976" s="1"/>
  <c r="G975"/>
  <c r="H974"/>
  <c r="G974" s="1"/>
  <c r="G973"/>
  <c r="G972"/>
  <c r="G971"/>
  <c r="G970"/>
  <c r="H969"/>
  <c r="G969"/>
  <c r="G968"/>
  <c r="G967"/>
  <c r="H966"/>
  <c r="G966" s="1"/>
  <c r="G965"/>
  <c r="G964"/>
  <c r="G963"/>
  <c r="G962"/>
  <c r="G961"/>
  <c r="G960"/>
  <c r="G959"/>
  <c r="G958"/>
  <c r="G957"/>
  <c r="G956"/>
  <c r="G955"/>
  <c r="G954"/>
  <c r="H953"/>
  <c r="G952"/>
  <c r="G951"/>
  <c r="H950"/>
  <c r="G950" s="1"/>
  <c r="G948"/>
  <c r="G947"/>
  <c r="G946"/>
  <c r="G945"/>
  <c r="G944"/>
  <c r="G943"/>
  <c r="H942"/>
  <c r="G942" s="1"/>
  <c r="G941"/>
  <c r="G940"/>
  <c r="G939"/>
  <c r="G938"/>
  <c r="G937"/>
  <c r="G936"/>
  <c r="G935"/>
  <c r="G934"/>
  <c r="H933"/>
  <c r="G933" s="1"/>
  <c r="G932"/>
  <c r="G931"/>
  <c r="H930"/>
  <c r="G930" s="1"/>
  <c r="G929"/>
  <c r="G928"/>
  <c r="H927"/>
  <c r="G927"/>
  <c r="G926"/>
  <c r="G925"/>
  <c r="G924"/>
  <c r="G923"/>
  <c r="G922"/>
  <c r="H921"/>
  <c r="G921" s="1"/>
  <c r="G920"/>
  <c r="G919"/>
  <c r="G918"/>
  <c r="H917"/>
  <c r="G917" s="1"/>
  <c r="G916"/>
  <c r="G915"/>
  <c r="G914"/>
  <c r="G913"/>
  <c r="H912"/>
  <c r="G912" s="1"/>
  <c r="G911"/>
  <c r="G910"/>
  <c r="G909"/>
  <c r="G908"/>
  <c r="G907"/>
  <c r="G906"/>
  <c r="G905"/>
  <c r="G904"/>
  <c r="H903"/>
  <c r="G903" s="1"/>
  <c r="G902"/>
  <c r="G901"/>
  <c r="H900"/>
  <c r="G900" s="1"/>
  <c r="G899"/>
  <c r="H898"/>
  <c r="G898"/>
  <c r="G897"/>
  <c r="G896"/>
  <c r="G895"/>
  <c r="G894"/>
  <c r="G893"/>
  <c r="G892"/>
  <c r="G891"/>
  <c r="G890"/>
  <c r="H889"/>
  <c r="G889"/>
  <c r="G888"/>
  <c r="G887"/>
  <c r="G886"/>
  <c r="H885"/>
  <c r="G884"/>
  <c r="G883"/>
  <c r="G882"/>
  <c r="G881"/>
  <c r="G880"/>
  <c r="G879"/>
  <c r="G878"/>
  <c r="H877"/>
  <c r="G877" s="1"/>
  <c r="G875"/>
  <c r="G874"/>
  <c r="G873"/>
  <c r="G872"/>
  <c r="G871"/>
  <c r="G870"/>
  <c r="G869"/>
  <c r="H868"/>
  <c r="G868" s="1"/>
  <c r="G859"/>
  <c r="G858"/>
  <c r="G857"/>
  <c r="G856"/>
  <c r="I855"/>
  <c r="G855" s="1"/>
  <c r="G854"/>
  <c r="I853"/>
  <c r="G853" s="1"/>
  <c r="G852"/>
  <c r="G851"/>
  <c r="G850"/>
  <c r="G849"/>
  <c r="I848"/>
  <c r="G848" s="1"/>
  <c r="G847"/>
  <c r="G846"/>
  <c r="G845"/>
  <c r="G844"/>
  <c r="G843"/>
  <c r="G842"/>
  <c r="G841"/>
  <c r="G840"/>
  <c r="G839"/>
  <c r="G838"/>
  <c r="I837"/>
  <c r="G837" s="1"/>
  <c r="G835"/>
  <c r="H834"/>
  <c r="G834" s="1"/>
  <c r="G833"/>
  <c r="H832"/>
  <c r="G832" s="1"/>
  <c r="G831"/>
  <c r="H830"/>
  <c r="G830" s="1"/>
  <c r="G829"/>
  <c r="G828"/>
  <c r="H827"/>
  <c r="G827"/>
  <c r="G826"/>
  <c r="H825"/>
  <c r="G825"/>
  <c r="G824"/>
  <c r="G823"/>
  <c r="G822"/>
  <c r="G821"/>
  <c r="H820"/>
  <c r="G820" s="1"/>
  <c r="G819"/>
  <c r="G818"/>
  <c r="H817"/>
  <c r="G817" s="1"/>
  <c r="G816"/>
  <c r="G815"/>
  <c r="G814"/>
  <c r="G813"/>
  <c r="G812"/>
  <c r="G811"/>
  <c r="G810"/>
  <c r="G809"/>
  <c r="G808"/>
  <c r="G807"/>
  <c r="G806"/>
  <c r="G805"/>
  <c r="H804"/>
  <c r="G804" s="1"/>
  <c r="G803"/>
  <c r="G802"/>
  <c r="H801"/>
  <c r="G799"/>
  <c r="G798"/>
  <c r="G797"/>
  <c r="G796"/>
  <c r="G795"/>
  <c r="G794"/>
  <c r="H793"/>
  <c r="G793" s="1"/>
  <c r="G792"/>
  <c r="G791"/>
  <c r="G790"/>
  <c r="G789"/>
  <c r="G788"/>
  <c r="G787"/>
  <c r="G786"/>
  <c r="G785"/>
  <c r="H784"/>
  <c r="G784"/>
  <c r="G783"/>
  <c r="G782"/>
  <c r="H781"/>
  <c r="G781" s="1"/>
  <c r="G780"/>
  <c r="G779"/>
  <c r="H778"/>
  <c r="G778"/>
  <c r="G776"/>
  <c r="G775"/>
  <c r="G774"/>
  <c r="G773"/>
  <c r="H772"/>
  <c r="G772" s="1"/>
  <c r="G771"/>
  <c r="G770"/>
  <c r="G769"/>
  <c r="H768"/>
  <c r="G768"/>
  <c r="G767"/>
  <c r="G766"/>
  <c r="G765"/>
  <c r="G764"/>
  <c r="H763"/>
  <c r="G763"/>
  <c r="G762"/>
  <c r="G761"/>
  <c r="G760"/>
  <c r="G759"/>
  <c r="G758"/>
  <c r="G757"/>
  <c r="G756"/>
  <c r="G755"/>
  <c r="H754"/>
  <c r="G754"/>
  <c r="G753"/>
  <c r="G752"/>
  <c r="H751"/>
  <c r="G751"/>
  <c r="G750"/>
  <c r="H749"/>
  <c r="G749" s="1"/>
  <c r="G748"/>
  <c r="G747"/>
  <c r="G746"/>
  <c r="G745"/>
  <c r="G744"/>
  <c r="G743"/>
  <c r="G742"/>
  <c r="G741"/>
  <c r="H740"/>
  <c r="G740"/>
  <c r="G739"/>
  <c r="G738"/>
  <c r="G737"/>
  <c r="H736"/>
  <c r="G736"/>
  <c r="G735"/>
  <c r="G734"/>
  <c r="G733"/>
  <c r="G732"/>
  <c r="G731"/>
  <c r="G730"/>
  <c r="G729"/>
  <c r="H728"/>
  <c r="G726"/>
  <c r="G725"/>
  <c r="G724"/>
  <c r="G723"/>
  <c r="G722"/>
  <c r="G721"/>
  <c r="G720"/>
  <c r="H719"/>
  <c r="G719" s="1"/>
  <c r="G642"/>
  <c r="G641"/>
  <c r="G640"/>
  <c r="G639"/>
  <c r="I638"/>
  <c r="G638" s="1"/>
  <c r="G637"/>
  <c r="I636"/>
  <c r="G636"/>
  <c r="G635"/>
  <c r="G634"/>
  <c r="G633"/>
  <c r="G632"/>
  <c r="I631"/>
  <c r="G631"/>
  <c r="G630"/>
  <c r="G629"/>
  <c r="G628"/>
  <c r="G627"/>
  <c r="G626"/>
  <c r="G625"/>
  <c r="G624"/>
  <c r="G623"/>
  <c r="G622"/>
  <c r="G621"/>
  <c r="I620"/>
  <c r="G620"/>
  <c r="G618"/>
  <c r="H617"/>
  <c r="G617" s="1"/>
  <c r="G616"/>
  <c r="H615"/>
  <c r="G615" s="1"/>
  <c r="G614"/>
  <c r="H613"/>
  <c r="G613" s="1"/>
  <c r="G612"/>
  <c r="G611"/>
  <c r="H610"/>
  <c r="G610" s="1"/>
  <c r="G609"/>
  <c r="H608"/>
  <c r="G608"/>
  <c r="G607"/>
  <c r="G606"/>
  <c r="G605"/>
  <c r="G604"/>
  <c r="H603"/>
  <c r="G603" s="1"/>
  <c r="G602"/>
  <c r="G601"/>
  <c r="H600"/>
  <c r="G600"/>
  <c r="G599"/>
  <c r="G598"/>
  <c r="G597"/>
  <c r="G596"/>
  <c r="G595"/>
  <c r="G594"/>
  <c r="G593"/>
  <c r="G592"/>
  <c r="G591"/>
  <c r="G590"/>
  <c r="G589"/>
  <c r="G588"/>
  <c r="H587"/>
  <c r="G587"/>
  <c r="G586"/>
  <c r="G585"/>
  <c r="H584"/>
  <c r="H583" s="1"/>
  <c r="G583" s="1"/>
  <c r="G584"/>
  <c r="G582"/>
  <c r="G581"/>
  <c r="G580"/>
  <c r="G579"/>
  <c r="G578"/>
  <c r="G577"/>
  <c r="H576"/>
  <c r="G576" s="1"/>
  <c r="G575"/>
  <c r="G574"/>
  <c r="G573"/>
  <c r="G572"/>
  <c r="G571"/>
  <c r="G570"/>
  <c r="G569"/>
  <c r="G568"/>
  <c r="H567"/>
  <c r="G567" s="1"/>
  <c r="G566"/>
  <c r="G565"/>
  <c r="H564"/>
  <c r="G564"/>
  <c r="G563"/>
  <c r="G562"/>
  <c r="H561"/>
  <c r="G561" s="1"/>
  <c r="G560"/>
  <c r="G559"/>
  <c r="G558"/>
  <c r="G557"/>
  <c r="G556"/>
  <c r="H555"/>
  <c r="G555" s="1"/>
  <c r="G554"/>
  <c r="G553"/>
  <c r="G552"/>
  <c r="H551"/>
  <c r="G551" s="1"/>
  <c r="G550"/>
  <c r="G549"/>
  <c r="G548"/>
  <c r="G547"/>
  <c r="H546"/>
  <c r="G546"/>
  <c r="G545"/>
  <c r="G544"/>
  <c r="G543"/>
  <c r="G542"/>
  <c r="G541"/>
  <c r="G540"/>
  <c r="G539"/>
  <c r="G538"/>
  <c r="H537"/>
  <c r="G537" s="1"/>
  <c r="G536"/>
  <c r="G535"/>
  <c r="H534"/>
  <c r="G534"/>
  <c r="G533"/>
  <c r="H532"/>
  <c r="G532"/>
  <c r="G531"/>
  <c r="G530"/>
  <c r="G529"/>
  <c r="G528"/>
  <c r="G527"/>
  <c r="G526"/>
  <c r="G525"/>
  <c r="G524"/>
  <c r="H523"/>
  <c r="G523"/>
  <c r="G522"/>
  <c r="G521"/>
  <c r="G520"/>
  <c r="H519"/>
  <c r="G519"/>
  <c r="G518"/>
  <c r="G517"/>
  <c r="G516"/>
  <c r="G515"/>
  <c r="G514"/>
  <c r="G513"/>
  <c r="G512"/>
  <c r="H511"/>
  <c r="G511"/>
  <c r="G509"/>
  <c r="G508"/>
  <c r="G507"/>
  <c r="G506"/>
  <c r="G505"/>
  <c r="G504"/>
  <c r="G503"/>
  <c r="H502"/>
  <c r="G502" s="1"/>
  <c r="G474"/>
  <c r="G473"/>
  <c r="G472"/>
  <c r="G471"/>
  <c r="I470"/>
  <c r="G470" s="1"/>
  <c r="G469"/>
  <c r="I468"/>
  <c r="G468"/>
  <c r="G467"/>
  <c r="G466"/>
  <c r="G465"/>
  <c r="G464"/>
  <c r="I463"/>
  <c r="G463" s="1"/>
  <c r="G462"/>
  <c r="G461"/>
  <c r="G460"/>
  <c r="G459"/>
  <c r="G458"/>
  <c r="G457"/>
  <c r="G456"/>
  <c r="G455"/>
  <c r="G454"/>
  <c r="G453"/>
  <c r="I452"/>
  <c r="G452" s="1"/>
  <c r="G450"/>
  <c r="H449"/>
  <c r="G449" s="1"/>
  <c r="G448"/>
  <c r="H447"/>
  <c r="G447" s="1"/>
  <c r="G446"/>
  <c r="H445"/>
  <c r="G445"/>
  <c r="G444"/>
  <c r="G443"/>
  <c r="H442"/>
  <c r="G442"/>
  <c r="G441"/>
  <c r="H440"/>
  <c r="G440"/>
  <c r="G439"/>
  <c r="G438"/>
  <c r="G437"/>
  <c r="G436"/>
  <c r="H435"/>
  <c r="G435" s="1"/>
  <c r="G434"/>
  <c r="G433"/>
  <c r="H432"/>
  <c r="G432" s="1"/>
  <c r="G430"/>
  <c r="G429"/>
  <c r="G428"/>
  <c r="G427"/>
  <c r="G426"/>
  <c r="G425"/>
  <c r="G424"/>
  <c r="G423"/>
  <c r="G422"/>
  <c r="G421"/>
  <c r="G420"/>
  <c r="H419"/>
  <c r="G419"/>
  <c r="G418"/>
  <c r="G417"/>
  <c r="H416"/>
  <c r="G416"/>
  <c r="G414"/>
  <c r="G413"/>
  <c r="G412"/>
  <c r="G411"/>
  <c r="G410"/>
  <c r="G409"/>
  <c r="H408"/>
  <c r="G408"/>
  <c r="G407"/>
  <c r="G406"/>
  <c r="G405"/>
  <c r="G404"/>
  <c r="G403"/>
  <c r="G402"/>
  <c r="G401"/>
  <c r="G400"/>
  <c r="H399"/>
  <c r="G399"/>
  <c r="G398"/>
  <c r="G397"/>
  <c r="H396"/>
  <c r="G396" s="1"/>
  <c r="G395"/>
  <c r="G394"/>
  <c r="H393"/>
  <c r="G393" s="1"/>
  <c r="G391"/>
  <c r="G390"/>
  <c r="G389"/>
  <c r="G388"/>
  <c r="H387"/>
  <c r="G387"/>
  <c r="G386"/>
  <c r="G385"/>
  <c r="G384"/>
  <c r="H383"/>
  <c r="G383" s="1"/>
  <c r="G382"/>
  <c r="G381"/>
  <c r="G380"/>
  <c r="G379"/>
  <c r="H378"/>
  <c r="G378" s="1"/>
  <c r="G377"/>
  <c r="G376"/>
  <c r="G375"/>
  <c r="G374"/>
  <c r="G373"/>
  <c r="G372"/>
  <c r="G371"/>
  <c r="G370"/>
  <c r="H369"/>
  <c r="G369"/>
  <c r="G368"/>
  <c r="G367"/>
  <c r="H366"/>
  <c r="G366" s="1"/>
  <c r="G365"/>
  <c r="H364"/>
  <c r="G364"/>
  <c r="G363"/>
  <c r="G362"/>
  <c r="G361"/>
  <c r="G360"/>
  <c r="G359"/>
  <c r="G358"/>
  <c r="G357"/>
  <c r="G356"/>
  <c r="H355"/>
  <c r="G355" s="1"/>
  <c r="G354"/>
  <c r="G353"/>
  <c r="G352"/>
  <c r="H351"/>
  <c r="G350"/>
  <c r="G349"/>
  <c r="G348"/>
  <c r="G347"/>
  <c r="G346"/>
  <c r="G345"/>
  <c r="G344"/>
  <c r="H343"/>
  <c r="G343"/>
  <c r="G341"/>
  <c r="G340"/>
  <c r="G339"/>
  <c r="G338"/>
  <c r="G337"/>
  <c r="G336"/>
  <c r="G335"/>
  <c r="H334"/>
  <c r="G334"/>
  <c r="G318"/>
  <c r="G317"/>
  <c r="G316"/>
  <c r="G315"/>
  <c r="I314"/>
  <c r="G314"/>
  <c r="G313"/>
  <c r="I312"/>
  <c r="G312" s="1"/>
  <c r="G311"/>
  <c r="G310"/>
  <c r="G309"/>
  <c r="G308"/>
  <c r="I307"/>
  <c r="G307"/>
  <c r="G306"/>
  <c r="G305"/>
  <c r="G304"/>
  <c r="G303"/>
  <c r="G302"/>
  <c r="G301"/>
  <c r="G300"/>
  <c r="G299"/>
  <c r="G298"/>
  <c r="G297"/>
  <c r="I296"/>
  <c r="G296" s="1"/>
  <c r="G294"/>
  <c r="H293"/>
  <c r="G293"/>
  <c r="G292"/>
  <c r="H291"/>
  <c r="G291"/>
  <c r="G290"/>
  <c r="H289"/>
  <c r="G289"/>
  <c r="G288"/>
  <c r="G287"/>
  <c r="H286"/>
  <c r="G286"/>
  <c r="G285"/>
  <c r="H284"/>
  <c r="G284" s="1"/>
  <c r="G283"/>
  <c r="G282"/>
  <c r="G281"/>
  <c r="G280"/>
  <c r="H279"/>
  <c r="G279"/>
  <c r="G278"/>
  <c r="G277"/>
  <c r="H276"/>
  <c r="G276" s="1"/>
  <c r="G275"/>
  <c r="G274"/>
  <c r="G273"/>
  <c r="G272"/>
  <c r="G271"/>
  <c r="G270"/>
  <c r="G269"/>
  <c r="G268"/>
  <c r="G267"/>
  <c r="G266"/>
  <c r="G265"/>
  <c r="G264"/>
  <c r="H263"/>
  <c r="G263"/>
  <c r="G262"/>
  <c r="G261"/>
  <c r="H260"/>
  <c r="G258"/>
  <c r="G257"/>
  <c r="G256"/>
  <c r="G255"/>
  <c r="G254"/>
  <c r="G253"/>
  <c r="H252"/>
  <c r="G252"/>
  <c r="G251"/>
  <c r="G250"/>
  <c r="G249"/>
  <c r="G248"/>
  <c r="G247"/>
  <c r="G246"/>
  <c r="G245"/>
  <c r="G244"/>
  <c r="H243"/>
  <c r="G243"/>
  <c r="G242"/>
  <c r="G241"/>
  <c r="H240"/>
  <c r="G240" s="1"/>
  <c r="G239"/>
  <c r="G238"/>
  <c r="H237"/>
  <c r="G237"/>
  <c r="G236"/>
  <c r="G235"/>
  <c r="G234"/>
  <c r="G233"/>
  <c r="G232"/>
  <c r="H231"/>
  <c r="G231" s="1"/>
  <c r="G230"/>
  <c r="G229"/>
  <c r="G228"/>
  <c r="H227"/>
  <c r="G227" s="1"/>
  <c r="G226"/>
  <c r="G225"/>
  <c r="G224"/>
  <c r="G223"/>
  <c r="H222"/>
  <c r="G222" s="1"/>
  <c r="G221"/>
  <c r="G220"/>
  <c r="G219"/>
  <c r="G218"/>
  <c r="G217"/>
  <c r="G216"/>
  <c r="G215"/>
  <c r="G214"/>
  <c r="H213"/>
  <c r="G213" s="1"/>
  <c r="G212"/>
  <c r="G211"/>
  <c r="H210"/>
  <c r="G210"/>
  <c r="G209"/>
  <c r="H208"/>
  <c r="G208" s="1"/>
  <c r="G207"/>
  <c r="G206"/>
  <c r="G205"/>
  <c r="G204"/>
  <c r="G203"/>
  <c r="G202"/>
  <c r="G201"/>
  <c r="G200"/>
  <c r="H199"/>
  <c r="G199"/>
  <c r="G198"/>
  <c r="G197"/>
  <c r="G196"/>
  <c r="H195"/>
  <c r="G195" s="1"/>
  <c r="G194"/>
  <c r="G193"/>
  <c r="G192"/>
  <c r="G191"/>
  <c r="G190"/>
  <c r="G189"/>
  <c r="G188"/>
  <c r="H187"/>
  <c r="G185"/>
  <c r="G184"/>
  <c r="G183"/>
  <c r="G182"/>
  <c r="G181"/>
  <c r="G180"/>
  <c r="G179"/>
  <c r="H178"/>
  <c r="G178" s="1"/>
  <c r="G154"/>
  <c r="G153"/>
  <c r="G152"/>
  <c r="G151"/>
  <c r="I150"/>
  <c r="G150" s="1"/>
  <c r="G149"/>
  <c r="I148"/>
  <c r="G148" s="1"/>
  <c r="G147"/>
  <c r="G146"/>
  <c r="G145"/>
  <c r="G144"/>
  <c r="I143"/>
  <c r="G143"/>
  <c r="G142"/>
  <c r="G141"/>
  <c r="G140"/>
  <c r="G139"/>
  <c r="G138"/>
  <c r="G137"/>
  <c r="G136"/>
  <c r="G135"/>
  <c r="G134"/>
  <c r="G133"/>
  <c r="I132"/>
  <c r="G130"/>
  <c r="H129"/>
  <c r="G129" s="1"/>
  <c r="G128"/>
  <c r="H127"/>
  <c r="G127" s="1"/>
  <c r="G126"/>
  <c r="H125"/>
  <c r="G125" s="1"/>
  <c r="G124"/>
  <c r="G123"/>
  <c r="H122"/>
  <c r="G122" s="1"/>
  <c r="G121"/>
  <c r="H120"/>
  <c r="G120"/>
  <c r="G119"/>
  <c r="G118"/>
  <c r="G117"/>
  <c r="G116"/>
  <c r="H115"/>
  <c r="G115" s="1"/>
  <c r="G114"/>
  <c r="G113"/>
  <c r="H112"/>
  <c r="G112"/>
  <c r="G110"/>
  <c r="G109"/>
  <c r="G108"/>
  <c r="G107"/>
  <c r="G106"/>
  <c r="G105"/>
  <c r="G104"/>
  <c r="G103"/>
  <c r="G102"/>
  <c r="G101"/>
  <c r="G100"/>
  <c r="H99"/>
  <c r="G99"/>
  <c r="G98"/>
  <c r="G97"/>
  <c r="H96"/>
  <c r="G94"/>
  <c r="G93"/>
  <c r="G92"/>
  <c r="G91"/>
  <c r="G90"/>
  <c r="G89"/>
  <c r="H88"/>
  <c r="G88" s="1"/>
  <c r="G87"/>
  <c r="G86"/>
  <c r="G85"/>
  <c r="G84"/>
  <c r="G83"/>
  <c r="G82"/>
  <c r="G81"/>
  <c r="G80"/>
  <c r="H79"/>
  <c r="G79" s="1"/>
  <c r="G78"/>
  <c r="G77"/>
  <c r="H76"/>
  <c r="G76"/>
  <c r="G75"/>
  <c r="G74"/>
  <c r="H73"/>
  <c r="G73" s="1"/>
  <c r="G72"/>
  <c r="G71"/>
  <c r="G70"/>
  <c r="G69"/>
  <c r="G68"/>
  <c r="H67"/>
  <c r="G67"/>
  <c r="G66"/>
  <c r="G65"/>
  <c r="G64"/>
  <c r="H63"/>
  <c r="G63"/>
  <c r="G62"/>
  <c r="G61"/>
  <c r="G60"/>
  <c r="G59"/>
  <c r="H58"/>
  <c r="G58"/>
  <c r="G57"/>
  <c r="G56"/>
  <c r="G55"/>
  <c r="G54"/>
  <c r="G53"/>
  <c r="G52"/>
  <c r="G51"/>
  <c r="G50"/>
  <c r="H49"/>
  <c r="G49"/>
  <c r="G48"/>
  <c r="G47"/>
  <c r="H46"/>
  <c r="G46" s="1"/>
  <c r="G45"/>
  <c r="H44"/>
  <c r="G44"/>
  <c r="G43"/>
  <c r="G42"/>
  <c r="G41"/>
  <c r="G40"/>
  <c r="G39"/>
  <c r="G38"/>
  <c r="G37"/>
  <c r="G36"/>
  <c r="H35"/>
  <c r="G35"/>
  <c r="G34"/>
  <c r="G33"/>
  <c r="G32"/>
  <c r="H31"/>
  <c r="G31" s="1"/>
  <c r="G30"/>
  <c r="G29"/>
  <c r="G28"/>
  <c r="G27"/>
  <c r="G26"/>
  <c r="G25"/>
  <c r="G24"/>
  <c r="H23"/>
  <c r="G23"/>
  <c r="G21"/>
  <c r="G20"/>
  <c r="G19"/>
  <c r="G18"/>
  <c r="G17"/>
  <c r="G16"/>
  <c r="G15"/>
  <c r="H14"/>
  <c r="D115" i="3"/>
  <c r="D112" s="1"/>
  <c r="D114"/>
  <c r="D113"/>
  <c r="F112"/>
  <c r="E112"/>
  <c r="D111"/>
  <c r="D110"/>
  <c r="F109"/>
  <c r="D108"/>
  <c r="D107"/>
  <c r="E106"/>
  <c r="D106"/>
  <c r="D105"/>
  <c r="D104"/>
  <c r="D103" s="1"/>
  <c r="E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 s="1"/>
  <c r="D79" s="1"/>
  <c r="E80"/>
  <c r="E79" s="1"/>
  <c r="D78"/>
  <c r="D77"/>
  <c r="D76"/>
  <c r="E75"/>
  <c r="D75"/>
  <c r="D74"/>
  <c r="D73"/>
  <c r="D72"/>
  <c r="D71"/>
  <c r="E70"/>
  <c r="D70"/>
  <c r="D69"/>
  <c r="D68" s="1"/>
  <c r="E68"/>
  <c r="D67"/>
  <c r="F66"/>
  <c r="D66"/>
  <c r="D64"/>
  <c r="D63"/>
  <c r="D62" s="1"/>
  <c r="F62"/>
  <c r="D61"/>
  <c r="D60"/>
  <c r="D59"/>
  <c r="D57"/>
  <c r="D56"/>
  <c r="D55" s="1"/>
  <c r="E55"/>
  <c r="D54"/>
  <c r="F53"/>
  <c r="D53"/>
  <c r="D52"/>
  <c r="E51"/>
  <c r="E46" s="1"/>
  <c r="D51"/>
  <c r="D50"/>
  <c r="D49" s="1"/>
  <c r="F49"/>
  <c r="D48"/>
  <c r="E47"/>
  <c r="D47"/>
  <c r="F46"/>
  <c r="D45"/>
  <c r="D44"/>
  <c r="D43"/>
  <c r="D42"/>
  <c r="E41"/>
  <c r="D41"/>
  <c r="D40" s="1"/>
  <c r="E40"/>
  <c r="D39"/>
  <c r="D38"/>
  <c r="E37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 s="1"/>
  <c r="E17"/>
  <c r="D16"/>
  <c r="E15"/>
  <c r="D15"/>
  <c r="D14"/>
  <c r="D13"/>
  <c r="D12"/>
  <c r="D11" s="1"/>
  <c r="D10" s="1"/>
  <c r="E11"/>
  <c r="E10" s="1"/>
  <c r="E17" i="5" l="1"/>
  <c r="E15" s="1"/>
  <c r="H14" i="9"/>
  <c r="D15"/>
  <c r="J15"/>
  <c r="F10"/>
  <c r="E16"/>
  <c r="I15"/>
  <c r="L9" i="8"/>
  <c r="L296"/>
  <c r="H296" s="1"/>
  <c r="L275"/>
  <c r="H298"/>
  <c r="H275" s="1"/>
  <c r="K214"/>
  <c r="G214" s="1"/>
  <c r="G228"/>
  <c r="H228"/>
  <c r="L214"/>
  <c r="H214" s="1"/>
  <c r="F144"/>
  <c r="G298"/>
  <c r="G275" s="1"/>
  <c r="K296"/>
  <c r="G296" s="1"/>
  <c r="K9"/>
  <c r="K266"/>
  <c r="J244"/>
  <c r="F244" s="1"/>
  <c r="L266"/>
  <c r="F266"/>
  <c r="F228"/>
  <c r="J214"/>
  <c r="F214" s="1"/>
  <c r="I63"/>
  <c r="F172"/>
  <c r="J164"/>
  <c r="F164" s="1"/>
  <c r="I45"/>
  <c r="M8"/>
  <c r="I8" s="1"/>
  <c r="N8"/>
  <c r="O8"/>
  <c r="H1234" i="7"/>
  <c r="G1234" s="1"/>
  <c r="H272" i="4"/>
  <c r="H2040" i="7"/>
  <c r="G2040" s="1"/>
  <c r="I2394"/>
  <c r="H4888"/>
  <c r="G4888" s="1"/>
  <c r="I5149"/>
  <c r="G5149" s="1"/>
  <c r="E143" i="5"/>
  <c r="E137" s="1"/>
  <c r="G141" i="4"/>
  <c r="F141" s="1"/>
  <c r="F139" s="1"/>
  <c r="H4810" i="7"/>
  <c r="G4810" s="1"/>
  <c r="H111"/>
  <c r="G111" s="1"/>
  <c r="I1495"/>
  <c r="H2693"/>
  <c r="G2693" s="1"/>
  <c r="I3311"/>
  <c r="I4700"/>
  <c r="H95"/>
  <c r="G95" s="1"/>
  <c r="G3279"/>
  <c r="G4343"/>
  <c r="I4375"/>
  <c r="D109" i="3"/>
  <c r="F65"/>
  <c r="F9" s="1"/>
  <c r="D180" i="5"/>
  <c r="I4061" i="7"/>
  <c r="I3942" s="1"/>
  <c r="I3940" s="1"/>
  <c r="H4025"/>
  <c r="G4025" s="1"/>
  <c r="G4029"/>
  <c r="H4266"/>
  <c r="G4266" s="1"/>
  <c r="I4525"/>
  <c r="I4581"/>
  <c r="I4579" s="1"/>
  <c r="G4700"/>
  <c r="F175" i="5"/>
  <c r="D178"/>
  <c r="H1990" i="7"/>
  <c r="G1990" s="1"/>
  <c r="G2014"/>
  <c r="H2912"/>
  <c r="G2912" s="1"/>
  <c r="G2925"/>
  <c r="I4997"/>
  <c r="G4997" s="1"/>
  <c r="D95" i="5"/>
  <c r="D92" s="1"/>
  <c r="D86" s="1"/>
  <c r="H431" i="7"/>
  <c r="G431" s="1"/>
  <c r="I1138"/>
  <c r="G1138" s="1"/>
  <c r="H1614"/>
  <c r="G1614" s="1"/>
  <c r="I2099"/>
  <c r="I2876"/>
  <c r="G2876" s="1"/>
  <c r="G2877"/>
  <c r="E61" i="5"/>
  <c r="D39"/>
  <c r="I1948" i="7"/>
  <c r="H1459"/>
  <c r="G1459" s="1"/>
  <c r="H3952"/>
  <c r="G3952" s="1"/>
  <c r="H4664"/>
  <c r="G4664" s="1"/>
  <c r="H4737"/>
  <c r="G4737" s="1"/>
  <c r="H415"/>
  <c r="G415" s="1"/>
  <c r="H1257"/>
  <c r="G1257" s="1"/>
  <c r="G1443"/>
  <c r="H2063"/>
  <c r="G2063" s="1"/>
  <c r="G2406"/>
  <c r="G2730"/>
  <c r="I2729"/>
  <c r="H2840"/>
  <c r="G2840" s="1"/>
  <c r="H3569"/>
  <c r="G3569" s="1"/>
  <c r="H5129"/>
  <c r="G5129" s="1"/>
  <c r="H5260"/>
  <c r="G5260" s="1"/>
  <c r="E106" i="5"/>
  <c r="H2358" i="7"/>
  <c r="G2358" s="1"/>
  <c r="H2516"/>
  <c r="G2516" s="1"/>
  <c r="I3168"/>
  <c r="G3168" s="1"/>
  <c r="I4230"/>
  <c r="H5276"/>
  <c r="H510"/>
  <c r="G510" s="1"/>
  <c r="H22"/>
  <c r="G22" s="1"/>
  <c r="H245" i="4"/>
  <c r="H243" s="1"/>
  <c r="D56" i="5"/>
  <c r="D54" s="1"/>
  <c r="H12" i="7"/>
  <c r="G13" i="4" s="1"/>
  <c r="H5187" i="7"/>
  <c r="G5187" s="1"/>
  <c r="I1650"/>
  <c r="G1650" s="1"/>
  <c r="I619"/>
  <c r="I500" s="1"/>
  <c r="H392"/>
  <c r="G392" s="1"/>
  <c r="I295"/>
  <c r="I176" s="1"/>
  <c r="H24" i="4" s="1"/>
  <c r="H20" s="1"/>
  <c r="D170" i="5"/>
  <c r="F170"/>
  <c r="E96"/>
  <c r="D143"/>
  <c r="D175"/>
  <c r="D139"/>
  <c r="D106"/>
  <c r="D96" s="1"/>
  <c r="E86"/>
  <c r="D61"/>
  <c r="D57"/>
  <c r="E57"/>
  <c r="E44"/>
  <c r="D47"/>
  <c r="D44" s="1"/>
  <c r="E30"/>
  <c r="D30"/>
  <c r="D15"/>
  <c r="F60" i="4"/>
  <c r="G885" i="7"/>
  <c r="H876"/>
  <c r="G3352"/>
  <c r="H3351"/>
  <c r="G96"/>
  <c r="I1801"/>
  <c r="G1813"/>
  <c r="G1197"/>
  <c r="H1184"/>
  <c r="G1766"/>
  <c r="H1765"/>
  <c r="G1765" s="1"/>
  <c r="G2135"/>
  <c r="H2134"/>
  <c r="H2443"/>
  <c r="G2467"/>
  <c r="G14"/>
  <c r="G260"/>
  <c r="H259"/>
  <c r="G259" s="1"/>
  <c r="I3021"/>
  <c r="G3033"/>
  <c r="H4416"/>
  <c r="G4416" s="1"/>
  <c r="G4880"/>
  <c r="H949"/>
  <c r="G949" s="1"/>
  <c r="G953"/>
  <c r="G1103"/>
  <c r="H1102"/>
  <c r="G1102" s="1"/>
  <c r="I1019"/>
  <c r="G1495"/>
  <c r="I1376"/>
  <c r="I2275"/>
  <c r="G2394"/>
  <c r="H186"/>
  <c r="G187"/>
  <c r="H500"/>
  <c r="G1150"/>
  <c r="G1550"/>
  <c r="H1541"/>
  <c r="G2986"/>
  <c r="H2985"/>
  <c r="G2985" s="1"/>
  <c r="H3712"/>
  <c r="G3712" s="1"/>
  <c r="G4525"/>
  <c r="I4406"/>
  <c r="I4404" s="1"/>
  <c r="H777"/>
  <c r="G777" s="1"/>
  <c r="H1980"/>
  <c r="G2520"/>
  <c r="I2552"/>
  <c r="G3116"/>
  <c r="H3109"/>
  <c r="G3109" s="1"/>
  <c r="G4061"/>
  <c r="G4130"/>
  <c r="H4121"/>
  <c r="G4258"/>
  <c r="H4256"/>
  <c r="H4591"/>
  <c r="I4846"/>
  <c r="G4847"/>
  <c r="G3425"/>
  <c r="H3424"/>
  <c r="G3424" s="1"/>
  <c r="I3605"/>
  <c r="I3748"/>
  <c r="G351"/>
  <c r="H342"/>
  <c r="I2243"/>
  <c r="G3497"/>
  <c r="H3496"/>
  <c r="G3496" s="1"/>
  <c r="G3648"/>
  <c r="H3639"/>
  <c r="H3793"/>
  <c r="G4490"/>
  <c r="H4489"/>
  <c r="G4489" s="1"/>
  <c r="H2285"/>
  <c r="G2621"/>
  <c r="H2620"/>
  <c r="G1030"/>
  <c r="H1029"/>
  <c r="G1863"/>
  <c r="H1839"/>
  <c r="G1839" s="1"/>
  <c r="H1912"/>
  <c r="G1912" s="1"/>
  <c r="H3059"/>
  <c r="H3202"/>
  <c r="G3867"/>
  <c r="H3866"/>
  <c r="G3866" s="1"/>
  <c r="G4230"/>
  <c r="I4111"/>
  <c r="I4109" s="1"/>
  <c r="G5064"/>
  <c r="H5040"/>
  <c r="G5040" s="1"/>
  <c r="H5113"/>
  <c r="G5113" s="1"/>
  <c r="G132"/>
  <c r="I131"/>
  <c r="G1294"/>
  <c r="I1293"/>
  <c r="G2776"/>
  <c r="H2767"/>
  <c r="G1410"/>
  <c r="H1386"/>
  <c r="G1386" s="1"/>
  <c r="G2208"/>
  <c r="H2207"/>
  <c r="G2207" s="1"/>
  <c r="I5296"/>
  <c r="G728"/>
  <c r="H727"/>
  <c r="I451"/>
  <c r="G801"/>
  <c r="H800"/>
  <c r="G800" s="1"/>
  <c r="I836"/>
  <c r="I985"/>
  <c r="I866" s="1"/>
  <c r="H1079"/>
  <c r="G1079" s="1"/>
  <c r="H1376"/>
  <c r="H1692"/>
  <c r="H3132"/>
  <c r="G3132" s="1"/>
  <c r="G3944"/>
  <c r="G4965"/>
  <c r="H4961"/>
  <c r="G4961" s="1"/>
  <c r="H4194"/>
  <c r="G4194" s="1"/>
  <c r="I3460"/>
  <c r="I3902"/>
  <c r="H3252"/>
  <c r="G3252" s="1"/>
  <c r="E65" i="3"/>
  <c r="D46"/>
  <c r="D65"/>
  <c r="E9"/>
  <c r="D137" i="5" l="1"/>
  <c r="I14" i="9"/>
  <c r="E15"/>
  <c r="J14"/>
  <c r="F15"/>
  <c r="D14"/>
  <c r="H9"/>
  <c r="D9" s="1"/>
  <c r="G266" i="8"/>
  <c r="K244"/>
  <c r="G244" s="1"/>
  <c r="G9"/>
  <c r="K8"/>
  <c r="G8" s="1"/>
  <c r="H266"/>
  <c r="L244"/>
  <c r="H244" s="1"/>
  <c r="J8"/>
  <c r="F8" s="1"/>
  <c r="L8"/>
  <c r="H8" s="1"/>
  <c r="H9"/>
  <c r="H2902" i="7"/>
  <c r="G218" i="4" s="1"/>
  <c r="F218" s="1"/>
  <c r="I5030" i="7"/>
  <c r="I5025" s="1"/>
  <c r="I3192"/>
  <c r="H221" i="4" s="1"/>
  <c r="G3311" i="7"/>
  <c r="H3942"/>
  <c r="G139" i="4"/>
  <c r="G4375" i="7"/>
  <c r="G4256" s="1"/>
  <c r="G4254" s="1"/>
  <c r="I4256"/>
  <c r="F168" i="5"/>
  <c r="F166" s="1"/>
  <c r="F11" s="1"/>
  <c r="D9" i="3"/>
  <c r="G295" i="7"/>
  <c r="I2611"/>
  <c r="G2729"/>
  <c r="H4254"/>
  <c r="G261" i="4"/>
  <c r="I1980" i="7"/>
  <c r="G2099"/>
  <c r="G1980" s="1"/>
  <c r="G1977" s="1"/>
  <c r="G3942"/>
  <c r="G3940" s="1"/>
  <c r="G619"/>
  <c r="I2757"/>
  <c r="G1948"/>
  <c r="G1829" s="1"/>
  <c r="G1827" s="1"/>
  <c r="I1829"/>
  <c r="G5030"/>
  <c r="G5025" s="1"/>
  <c r="I3049"/>
  <c r="H220" i="4" s="1"/>
  <c r="I4878" i="7"/>
  <c r="I4876" s="1"/>
  <c r="G4406"/>
  <c r="G4404" s="1"/>
  <c r="H4727"/>
  <c r="H5177"/>
  <c r="H5173" s="1"/>
  <c r="H3940"/>
  <c r="G245" i="4"/>
  <c r="G243" s="1"/>
  <c r="G500" i="7"/>
  <c r="G498" s="1"/>
  <c r="G491" s="1"/>
  <c r="D168" i="5"/>
  <c r="D166" s="1"/>
  <c r="E28"/>
  <c r="I2273" i="7"/>
  <c r="H181" i="4"/>
  <c r="H1977" i="7"/>
  <c r="G172" i="4"/>
  <c r="I1531" i="7"/>
  <c r="I1374"/>
  <c r="H146" i="4"/>
  <c r="H144" s="1"/>
  <c r="G1376" i="7"/>
  <c r="G1374" s="1"/>
  <c r="H1374"/>
  <c r="G146" i="4"/>
  <c r="I1009" i="7"/>
  <c r="H108" i="4"/>
  <c r="H101" s="1"/>
  <c r="I498" i="7"/>
  <c r="I491" s="1"/>
  <c r="H50" i="4"/>
  <c r="H48" s="1"/>
  <c r="H43" s="1"/>
  <c r="H498" i="7"/>
  <c r="H491" s="1"/>
  <c r="G50" i="4"/>
  <c r="D28" i="5"/>
  <c r="G11" i="4"/>
  <c r="G2767" i="7"/>
  <c r="G2757" s="1"/>
  <c r="G2755" s="1"/>
  <c r="H2757"/>
  <c r="G2620"/>
  <c r="G2611" s="1"/>
  <c r="G2609" s="1"/>
  <c r="H2611"/>
  <c r="H2609" s="1"/>
  <c r="H4406"/>
  <c r="G186"/>
  <c r="H176"/>
  <c r="G1184"/>
  <c r="H1175"/>
  <c r="I3783"/>
  <c r="I3775" s="1"/>
  <c r="G3902"/>
  <c r="G985"/>
  <c r="H100" i="4"/>
  <c r="H1829" i="7"/>
  <c r="G2285"/>
  <c r="G2275" s="1"/>
  <c r="G2273" s="1"/>
  <c r="H2275"/>
  <c r="H2273" s="1"/>
  <c r="G2243"/>
  <c r="I2124"/>
  <c r="G4121"/>
  <c r="G4111" s="1"/>
  <c r="G4109" s="1"/>
  <c r="H4111"/>
  <c r="H3486"/>
  <c r="G836"/>
  <c r="I717"/>
  <c r="I1175"/>
  <c r="G1293"/>
  <c r="G342"/>
  <c r="H332"/>
  <c r="I2902"/>
  <c r="G3021"/>
  <c r="G2902" s="1"/>
  <c r="I3341"/>
  <c r="H224" i="4" s="1"/>
  <c r="G3460" i="7"/>
  <c r="G1029"/>
  <c r="G1019" s="1"/>
  <c r="G1009" s="1"/>
  <c r="H1019"/>
  <c r="G1541"/>
  <c r="G1531" s="1"/>
  <c r="G1529" s="1"/>
  <c r="H1531"/>
  <c r="G2443"/>
  <c r="H2433"/>
  <c r="I12"/>
  <c r="H13" i="4" s="1"/>
  <c r="H11" s="1"/>
  <c r="G131" i="7"/>
  <c r="G12" s="1"/>
  <c r="G3793"/>
  <c r="H3783"/>
  <c r="H5030"/>
  <c r="H5025" s="1"/>
  <c r="G2134"/>
  <c r="H2124"/>
  <c r="I1682"/>
  <c r="G1801"/>
  <c r="G876"/>
  <c r="H866"/>
  <c r="G100" i="4" s="1"/>
  <c r="H10" i="7"/>
  <c r="I5177"/>
  <c r="I5173" s="1"/>
  <c r="G5296"/>
  <c r="G5177" s="1"/>
  <c r="G5173" s="1"/>
  <c r="G451"/>
  <c r="I332"/>
  <c r="G3202"/>
  <c r="G3192" s="1"/>
  <c r="H3192"/>
  <c r="G3639"/>
  <c r="H3629"/>
  <c r="G228" i="4" s="1"/>
  <c r="F228" s="1"/>
  <c r="G3748" i="7"/>
  <c r="I3629"/>
  <c r="I4727"/>
  <c r="I4725" s="1"/>
  <c r="I4564" s="1"/>
  <c r="G4846"/>
  <c r="G4727" s="1"/>
  <c r="G4725" s="1"/>
  <c r="G4878"/>
  <c r="G4876" s="1"/>
  <c r="G3351"/>
  <c r="H3341"/>
  <c r="G224" i="4" s="1"/>
  <c r="G1692" i="7"/>
  <c r="H1682"/>
  <c r="G727"/>
  <c r="H717"/>
  <c r="G3059"/>
  <c r="G3049" s="1"/>
  <c r="H3049"/>
  <c r="G220" i="4" s="1"/>
  <c r="G3605" i="7"/>
  <c r="G3486" s="1"/>
  <c r="I3486"/>
  <c r="G4591"/>
  <c r="G4581" s="1"/>
  <c r="G4579" s="1"/>
  <c r="H4581"/>
  <c r="I2433"/>
  <c r="I2431" s="1"/>
  <c r="G2552"/>
  <c r="H4878"/>
  <c r="H216" i="4" l="1"/>
  <c r="E14" i="9"/>
  <c r="I9"/>
  <c r="E9" s="1"/>
  <c r="F14"/>
  <c r="J9"/>
  <c r="F9" s="1"/>
  <c r="G717" i="7"/>
  <c r="F224" i="4"/>
  <c r="I4254" i="7"/>
  <c r="I3938" s="1"/>
  <c r="H261" i="4"/>
  <c r="H259" s="1"/>
  <c r="H241" s="1"/>
  <c r="G3938" i="7"/>
  <c r="H4876"/>
  <c r="E133" i="5"/>
  <c r="G295" i="4"/>
  <c r="H3484" i="7"/>
  <c r="G227" i="4"/>
  <c r="H4404" i="7"/>
  <c r="G265" i="4"/>
  <c r="G97"/>
  <c r="G95" s="1"/>
  <c r="H4109" i="7"/>
  <c r="H3938" s="1"/>
  <c r="G257" i="4"/>
  <c r="I1977" i="7"/>
  <c r="H172" i="4"/>
  <c r="H170" s="1"/>
  <c r="I2418" i="7"/>
  <c r="I1827"/>
  <c r="H166" i="4"/>
  <c r="H164" s="1"/>
  <c r="G259"/>
  <c r="H4579" i="7"/>
  <c r="G283" i="4"/>
  <c r="I2123" i="7"/>
  <c r="H175" i="4"/>
  <c r="H173" s="1"/>
  <c r="H3775" i="7"/>
  <c r="G234" i="4"/>
  <c r="I2755" i="7"/>
  <c r="H215" i="4"/>
  <c r="H213" s="1"/>
  <c r="H211" s="1"/>
  <c r="F100"/>
  <c r="G3783" i="7"/>
  <c r="G3775" s="1"/>
  <c r="H4725"/>
  <c r="H4564" s="1"/>
  <c r="G286" i="4"/>
  <c r="I2609" i="7"/>
  <c r="H209" i="4"/>
  <c r="G24"/>
  <c r="G20" s="1"/>
  <c r="F220"/>
  <c r="G176" i="7"/>
  <c r="F245" i="4"/>
  <c r="F243" s="1"/>
  <c r="H2900" i="7"/>
  <c r="G221" i="4"/>
  <c r="F13"/>
  <c r="F11" s="1"/>
  <c r="G33"/>
  <c r="G31" s="1"/>
  <c r="H330" i="7"/>
  <c r="H33" i="4"/>
  <c r="H31" s="1"/>
  <c r="I330" i="7"/>
  <c r="H2431"/>
  <c r="H2418" s="1"/>
  <c r="G191" i="4"/>
  <c r="H179"/>
  <c r="F181"/>
  <c r="F179" s="1"/>
  <c r="H2123" i="7"/>
  <c r="G175" i="4"/>
  <c r="F172"/>
  <c r="F170" s="1"/>
  <c r="G170"/>
  <c r="H1827" i="7"/>
  <c r="G166" i="4"/>
  <c r="I1680" i="7"/>
  <c r="H161" i="4"/>
  <c r="H159" s="1"/>
  <c r="H1680" i="7"/>
  <c r="G161" i="4"/>
  <c r="I1529" i="7"/>
  <c r="I1372" s="1"/>
  <c r="H155" i="4"/>
  <c r="H153" s="1"/>
  <c r="H142" s="1"/>
  <c r="H1529" i="7"/>
  <c r="G155" i="4"/>
  <c r="F146"/>
  <c r="F144" s="1"/>
  <c r="G144"/>
  <c r="I1173" i="7"/>
  <c r="H116" i="4"/>
  <c r="H114" s="1"/>
  <c r="H1173" i="7"/>
  <c r="G116" i="4"/>
  <c r="H1009" i="7"/>
  <c r="G108" i="4"/>
  <c r="I715" i="7"/>
  <c r="H97" i="4"/>
  <c r="H95" s="1"/>
  <c r="F50"/>
  <c r="F48" s="1"/>
  <c r="F43" s="1"/>
  <c r="G48"/>
  <c r="G43" s="1"/>
  <c r="H9"/>
  <c r="F33"/>
  <c r="F31" s="1"/>
  <c r="H8" i="7"/>
  <c r="H2755"/>
  <c r="G215" i="4"/>
  <c r="G10" i="7"/>
  <c r="H715"/>
  <c r="G866"/>
  <c r="G715" s="1"/>
  <c r="I8"/>
  <c r="I10"/>
  <c r="G4564"/>
  <c r="G1682"/>
  <c r="G1680" s="1"/>
  <c r="G1372" s="1"/>
  <c r="G2433"/>
  <c r="G2431" s="1"/>
  <c r="G2418" s="1"/>
  <c r="I3484"/>
  <c r="G2124"/>
  <c r="G2123" s="1"/>
  <c r="G1825" s="1"/>
  <c r="I2900"/>
  <c r="I2753" s="1"/>
  <c r="G1175"/>
  <c r="G1173" s="1"/>
  <c r="G3341"/>
  <c r="G2900" s="1"/>
  <c r="G3629"/>
  <c r="G3484" s="1"/>
  <c r="G332"/>
  <c r="F261" i="4" l="1"/>
  <c r="F259" s="1"/>
  <c r="H2753" i="7"/>
  <c r="H1825"/>
  <c r="F286" i="4"/>
  <c r="F284" s="1"/>
  <c r="G284"/>
  <c r="G263"/>
  <c r="F265"/>
  <c r="F263" s="1"/>
  <c r="G2753" i="7"/>
  <c r="I1825"/>
  <c r="F283" i="4"/>
  <c r="F281" s="1"/>
  <c r="G281"/>
  <c r="F227"/>
  <c r="F225" s="1"/>
  <c r="G225"/>
  <c r="F97"/>
  <c r="F95" s="1"/>
  <c r="F257"/>
  <c r="F255" s="1"/>
  <c r="G255"/>
  <c r="G241" s="1"/>
  <c r="F295"/>
  <c r="F293" s="1"/>
  <c r="G293"/>
  <c r="F24"/>
  <c r="F20" s="1"/>
  <c r="F9" s="1"/>
  <c r="H89"/>
  <c r="H207"/>
  <c r="H182" s="1"/>
  <c r="F209"/>
  <c r="F207" s="1"/>
  <c r="F234"/>
  <c r="F230" s="1"/>
  <c r="G230"/>
  <c r="D133" i="5"/>
  <c r="D128" s="1"/>
  <c r="D122" s="1"/>
  <c r="D13" s="1"/>
  <c r="D11" s="1"/>
  <c r="E128"/>
  <c r="E122" s="1"/>
  <c r="E13" s="1"/>
  <c r="E11" s="1"/>
  <c r="I705" i="7"/>
  <c r="H162" i="4"/>
  <c r="F221"/>
  <c r="F216" s="1"/>
  <c r="G216"/>
  <c r="G8" i="7"/>
  <c r="G330"/>
  <c r="G9" i="4"/>
  <c r="F191"/>
  <c r="F189" s="1"/>
  <c r="F182" s="1"/>
  <c r="G189"/>
  <c r="G182" s="1"/>
  <c r="G173"/>
  <c r="F175"/>
  <c r="F173" s="1"/>
  <c r="G164"/>
  <c r="F166"/>
  <c r="F164" s="1"/>
  <c r="F161"/>
  <c r="F159" s="1"/>
  <c r="G159"/>
  <c r="H1372" i="7"/>
  <c r="G153" i="4"/>
  <c r="F155"/>
  <c r="F153" s="1"/>
  <c r="G705" i="7"/>
  <c r="G114" i="4"/>
  <c r="F116"/>
  <c r="F114" s="1"/>
  <c r="H705" i="7"/>
  <c r="G101" i="4"/>
  <c r="F108"/>
  <c r="F101" s="1"/>
  <c r="G213"/>
  <c r="F215"/>
  <c r="F213" s="1"/>
  <c r="G272" l="1"/>
  <c r="F241"/>
  <c r="F272"/>
  <c r="I7" i="7"/>
  <c r="H8" i="4"/>
  <c r="G7" i="7"/>
  <c r="F89" i="4"/>
  <c r="G89"/>
  <c r="H7" i="7"/>
  <c r="F211" i="4"/>
  <c r="G211"/>
  <c r="F162"/>
  <c r="G162"/>
  <c r="F142"/>
  <c r="G142"/>
  <c r="F8" l="1"/>
  <c r="G8"/>
</calcChain>
</file>

<file path=xl/sharedStrings.xml><?xml version="1.0" encoding="utf-8"?>
<sst xmlns="http://schemas.openxmlformats.org/spreadsheetml/2006/main" count="12840" uniqueCount="1360">
  <si>
    <t>ՀՀ   Լ Ո Ռ ՈՒ   Մ Ա Ր Զ Ի</t>
  </si>
  <si>
    <t>ԱԼԱՎԵՐԴԻ   ՀԱՄԱՅՆՔԻ</t>
  </si>
  <si>
    <t xml:space="preserve">    Հաստատված է  Ալավերդի   համայնքի</t>
  </si>
  <si>
    <t xml:space="preserve">                                   (քաղաքային, գյուղական համայնքի անվանումը)     </t>
  </si>
  <si>
    <t xml:space="preserve">                                                                                                                                    (Անուն, ազգանուն, հայրանուն)</t>
  </si>
  <si>
    <t xml:space="preserve">           </t>
  </si>
  <si>
    <t>2025ԹՎԱԿԱՆԻ  ԲՅՈՒՋԵԻ</t>
  </si>
  <si>
    <t xml:space="preserve">                                     ՆԱԽԱԳԻԾ</t>
  </si>
  <si>
    <t xml:space="preserve">    ավագանու 2024 թվականի  դեկտեմբերի     - ի      -Ն որոշմամբ</t>
  </si>
  <si>
    <t xml:space="preserve">                      ՀԱՄԱՅՆՔԻ  ՂԵԿԱՎԱՐ՝                           ԴԱՎԻԹ ԳԵՂԱՄԻ ՂՈՒՄԱՇՅԱՆ                         </t>
  </si>
  <si>
    <t>ՏԵՂԵԿԱՆՔ</t>
  </si>
  <si>
    <t>Ալավերդի համայնքի  բնակավայրի հարկատեսակների հաշվարկների, ապառքների և տույժերի վերաբերյալ</t>
  </si>
  <si>
    <t>Հ/Հ</t>
  </si>
  <si>
    <t>Հարկատեսակի անվանումը</t>
  </si>
  <si>
    <t>Հաշվարկ</t>
  </si>
  <si>
    <t>Ապառքն առ․ _____ 2024 թ․</t>
  </si>
  <si>
    <t>Տույժ առ․ _____ 2024 թ․</t>
  </si>
  <si>
    <t>1</t>
  </si>
  <si>
    <t>Հողի հարկ ___________________ դրությամբ /վեկտոր+/</t>
  </si>
  <si>
    <t>Ի․Ա․</t>
  </si>
  <si>
    <t>Ֆ․Ա</t>
  </si>
  <si>
    <t>Ընդամենը</t>
  </si>
  <si>
    <t>2</t>
  </si>
  <si>
    <t>Գույքահարկ ___________________ դրությամբ /վեկտոր+/</t>
  </si>
  <si>
    <t>ԱԳՀ 2025</t>
  </si>
  <si>
    <t>Փոխադրամիջոցների գույքահարկ - 2025</t>
  </si>
  <si>
    <t>Հողի վարձակալություն - 2025</t>
  </si>
  <si>
    <t>Այլ գույքի վարձակալություն - 2025</t>
  </si>
  <si>
    <t>Հանրային սննդի գործունեության  թույլտվություն - 2025</t>
  </si>
  <si>
    <t>ՈԽԾ վաճառքի թույլտվություն - 2025</t>
  </si>
  <si>
    <t xml:space="preserve">Ավագանու սահմանվ. կարգին ու պայման-ին համ.՛ համայնքի վարչ. տարածքում արտաքին գովազդ տեղադրելու թույլտվ. համար, բացառ. միջպետ. ու հանրապետ. նշանակ. ավտոմոբիլ. ճանապարհ-ի օտարման շերտերում և պաշտպ. գոտի-ում տեղադ. գովազդ-րի թույլտվ-րի (բացառ. Երևան քաղաքի) </t>
  </si>
  <si>
    <t>Համայնքի վարչ. տարածքում, սահմանամերձ բարձրլեռն. համայնք-ի վարչ. տարածքում, բացառ. միջպետ. և հանրապետ. նշանակ. ավտոմոբիլ. ճանապարհ-ի կողեզրում, խանութ-ում և կրպակ-երում հեղուկ վառելիքի,  սեղմված բնական կամ հեղուկ. նավթ . գազ-ի վաճառքի թույլտվ. համար</t>
  </si>
  <si>
    <t>Համայնքի վարչական տարածքում, սահմանամերձ և բարձրլեռնային համայնքների վարչական տարածքում գտնվող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</si>
  <si>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 xml:space="preserve">Համայնքի վարչական տարածքում թանկարժեք մետաղներից պատրաստված իրերի՛ որոշակի վայրում մանրածախ առք ու վաճառք իրականացնելու թույլտվության համար </t>
  </si>
  <si>
    <t>Իրավաբանական անձանց և անհատ ձեռնարկատերերին համայնքի վարչական տարածքում ֫Առևտրի և ծառայությունների մասինֻ Հայաստանի Հանրապետության օրենքով սահմանված՛ բացօթյա առևտուր կազմակերպելու թույլտվության համար</t>
  </si>
  <si>
    <t xml:space="preserve">Համայնքի վարչական տարածքում առևտրի, հանրային սննդի, զվարճանքի, շահումով խաղերի և վիճակախաղերի կազմակերպման օբյեկտներին, խաղատներին և բաղնիքներին (սաունաներին) ժամը 24.00-ից հետո աշխատելու թույլտվության համար </t>
  </si>
  <si>
    <t xml:space="preserve">Հայաստանի Հանրապետության վարչատարածքային միավորների խորհրդանիշերը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թույլտվ. համար </t>
  </si>
  <si>
    <t xml:space="preserve">Համայնքի վարչական տարածքում մարդատար տաքսու (բացառությամբ երթուղային տաքսիների՛ միկրոավտոբուսների) ծառայություն իրականացնելու թույլտվության համար 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</si>
  <si>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 </t>
  </si>
  <si>
    <t>ՀԱՏՎԱԾ 1</t>
  </si>
  <si>
    <t>ՀԱՄԱՅՔԻ ԲՅՈՒՋԵԻ ԵԿԱՄՈՒՏՆԵՐԸ</t>
  </si>
  <si>
    <t>Տողի</t>
  </si>
  <si>
    <t>Հոդվածի համար</t>
  </si>
  <si>
    <t>այդ թվում</t>
  </si>
  <si>
    <t>NN</t>
  </si>
  <si>
    <t>Եկամտատեսակները</t>
  </si>
  <si>
    <t>(u.5+u.6)</t>
  </si>
  <si>
    <t>վարչական մաս</t>
  </si>
  <si>
    <t>Ֆոնդային մաս</t>
  </si>
  <si>
    <t xml:space="preserve">ԸՆԴԱՄԵՆԸ ԵԿԱՄՈՒՏՆԵՐ    (տող 1100 + տող 1200+տող 1300)    </t>
  </si>
  <si>
    <t xml:space="preserve">այդ թվում՛ 1.ՀԱՐԿԵՐ ԵՎ ՏՈՒՐՔԵՐ  (տող 1110 + տող 1120 + տող 1130 + տող 1140 + տող 1150)               </t>
  </si>
  <si>
    <t>7100</t>
  </si>
  <si>
    <t>X</t>
  </si>
  <si>
    <t>այդ թվում`1.1 Գույքային հարկեր անշարժ գույքից (տող 1111 + տող 1112 + տող 1113)</t>
  </si>
  <si>
    <t>7131</t>
  </si>
  <si>
    <t>այդ թվում` Գույքահարկ համայնքների վարչական տարածքներում գտնվող շենքերի և շինությունների համար</t>
  </si>
  <si>
    <t>Հողի հարկ համայնքների վարչական տարածքներում գտնվող հողի համար</t>
  </si>
  <si>
    <t>Համայնքի բյուջե մուտքագրվող անշարժ գույքի հարկ</t>
  </si>
  <si>
    <t xml:space="preserve"> 1.2 Գույքային հարկեր այլ գույքից</t>
  </si>
  <si>
    <t>7136</t>
  </si>
  <si>
    <t>այդ թվում` Գույքահարկ փոխադրամիջոցների համար</t>
  </si>
  <si>
    <t>1.3 Տեղական տուրքեր (տող 11301 + տող 11302 + տող 11303 + տող 11304 + տող 11305 + տող 11306 + տող 11307 + տող 11308 + տող 11309 + տող 11310 + տող 11311+տող 11312+ տող 11313 + տող 11314+տող 11315+ տող 11316 + տող 11317+ տող 11318 + տող 11319),  այդ թվում`</t>
  </si>
  <si>
    <t>7145</t>
  </si>
  <si>
    <t xml:space="preserve"> Համայնքի վարչական տարածքում նոր շենքերի, շինությունների և ոչ հիմնական  շինությունների շինարարության (տեղադրման) թույլտվության համար </t>
  </si>
  <si>
    <t xml:space="preserve">Համայնքի վարչական տարածքում գոյություն ունեցող շենքերի և շինությունների վերակառուցման, ուժեղացման, վերականգնման, արդիականացման և բարեկարգման աշխատանքներ կատարելու թույլտվության համար </t>
  </si>
  <si>
    <t>Համայնքի վարչական տարածքում շենքերի, շինությունների և քաղաքաշինական այլ օբյեկտների  քանդման թույլտվության համար</t>
  </si>
  <si>
    <t>Համայնքի վարչական տարածքում ոգելից և ալկոհոլային խմիչքների և (կամ) ծխախոտի արտադրանքի վաճառքի թույլտվության համար</t>
  </si>
  <si>
    <t xml:space="preserve">Համայնքի վարչական տարածքում համայնքային կանոններին համապատասխան հանրային սննդի կազմակերպման և իրացման թույլտվության համար </t>
  </si>
  <si>
    <t xml:space="preserve">Քաղաքային բնակավայրերում ավագանու որոշմամբ, սահմանված կարգին համապատասխան, տնային կենդանիներ պահելու թույլտվության համար </t>
  </si>
  <si>
    <t xml:space="preserve">Համայնքի վարչական տարածքում մասնավոր գերեզմանատան կազմակերպման և շահագործման թույլտվության համար </t>
  </si>
  <si>
    <t xml:space="preserve">Համայնքի վարչական տարածքում տեխնիկական և հատուկ նշանակության իրավասություն իրականացնելու թույլտվության համար </t>
  </si>
  <si>
    <t xml:space="preserve">Համայնքի տարածքում սահմանափակման ենթակա ծառայության օբյեկտի գործունեության թույլտվության համար </t>
  </si>
  <si>
    <t>Այլ տեղական տուրքեր</t>
  </si>
  <si>
    <t xml:space="preserve">1.4 Համայնքի բյուջե վճարվող պետական տուրքեր  (տող 1141 + տող 1142), այդ թվում`  </t>
  </si>
  <si>
    <t>7146</t>
  </si>
  <si>
    <t xml:space="preserve">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</si>
  <si>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Նոտար. գրասենյակների կողմից նոտար. ծառայություն. կատարելու, նոտար.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</si>
  <si>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(տող 1151 + տող 1155 ),    այդ թվում`    </t>
  </si>
  <si>
    <t>7161</t>
  </si>
  <si>
    <t xml:space="preserve">Օրենքով պետ. բյուջե ամրագրվող հարկերից և այլ պարտադիր վճարներից  մասհանումներ համայնքների բյուջեներ   (տող 1152 + տող 1153 + տող 1154),          որից`  </t>
  </si>
  <si>
    <t>Եկամտային հարկ</t>
  </si>
  <si>
    <t xml:space="preserve"> Շահութահարկ</t>
  </si>
  <si>
    <t>Այլ հարկերից և պարտադիր վճարներից կատարվող մասհանումներ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</si>
  <si>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տույժեր, տուգանքներ, որոնք չեն հաշվարկվում այդ հարկերի գումարների նկատմամբ</t>
  </si>
  <si>
    <t>2. ՊԱՇՏՈՆԱԿԱՆ ԴՐԱՄԱՇՆՈՐՀՆԵՐ (տող 1210 + տող 1220 + տող 1230 + տող 1240 + տող 1250 + տող 1260)</t>
  </si>
  <si>
    <t>7300</t>
  </si>
  <si>
    <t xml:space="preserve">2.1  Ընթացիկ արտաքին պաշտոնական դրամաշնորհներ` ստացված այլ պետություններից,  այդ թվում` </t>
  </si>
  <si>
    <t>7311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</si>
  <si>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</si>
  <si>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2.2 Կապիտալ արտաքին պաշտոնական դրամաշնորհներ` ստացված այլ պետություններից</t>
  </si>
  <si>
    <t>7312</t>
  </si>
  <si>
    <t xml:space="preserve"> Համայնքի բյուջե մուտքագրվող արտաքին պաշտոն. դրամաշնորհներ` ստացված այլ պետ-ի  տեղ. ինքնակառավարման մարմիններից կապիտալ ծախսերի ֆինանսավորման նպատակով </t>
  </si>
  <si>
    <t>2.3 Ընթացիկ արտաքին պաշտոնական դրամաշնորհներ`  ստացված միջազգային կազմակերպություններից</t>
  </si>
  <si>
    <t>7321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</si>
  <si>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</si>
  <si>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>2.4 Կապիտալ արտաքին պաշտոնական դրամաշնորհներ`  ստացված միջազգային կազմակերպություններից</t>
  </si>
  <si>
    <t>7322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</si>
  <si>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</si>
  <si>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 xml:space="preserve">2.5 Ընթացիկ ներքին պաշտոնական դրամաշնորհներ` ստացված կառավարման այլ մակարդակներից (տող 1251 + տող 1252 + տող 1255 + տող 1256) ,    որից`      </t>
  </si>
  <si>
    <t>7331</t>
  </si>
  <si>
    <t xml:space="preserve"> Պետական բյուջեից ֆինանսական համահարթեցման սկզբունքով տրամադրվող դոտացիաներ</t>
  </si>
  <si>
    <t xml:space="preserve"> Պետական բյուջեից տրամադրվող այլ դոտացիաներ (տող 1253 + տող 1254)    այդ թվում`   </t>
  </si>
  <si>
    <t xml:space="preserve">                   </t>
  </si>
  <si>
    <t xml:space="preserve">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</si>
  <si>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 xml:space="preserve">                            </t>
  </si>
  <si>
    <t>Այլ դոտացիաներ</t>
  </si>
  <si>
    <t>Պետական բյուջեից տրամադրվող նպատակային հատկացումներ (սուբվենցիաներ)</t>
  </si>
  <si>
    <t xml:space="preserve"> 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</si>
  <si>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  (տող 1261 + տող 1262)</t>
  </si>
  <si>
    <t>7332</t>
  </si>
  <si>
    <t xml:space="preserve"> Պետական բյուջեից կապիտալ ծախսերի ֆինանսավորման նպատակային հատկացումներ (սուբվենցիաներ)</t>
  </si>
  <si>
    <t xml:space="preserve"> ՀՀ այլ համայնքներից կապիտալ ծախսերի ֆինանսավորման նպատակով ստացվող պաշտոնական դրամաշնորհներ</t>
  </si>
  <si>
    <t xml:space="preserve">3. ԱՅԼ ԵԿԱՄՈՒՏՆԵՐ       (տող 1310 + տող 1320 + տող 1330 + տող 1340 + տող 1350 + տող 1360 + տող 1370 + տող 1380 + տող 1390),               այդ թվում`    </t>
  </si>
  <si>
    <t>7400</t>
  </si>
  <si>
    <t>3.1 Տոկոսներ այդ թվում`</t>
  </si>
  <si>
    <t>7411</t>
  </si>
  <si>
    <t>Օրենքով նախատեսվ. դեպքերում բանկ. համայնքի բյուջեի ժամ. ազատ միջոց-ի տեղաբաշխ-ից և դեպոզիտ-ից ստ.տոկոսավճար-</t>
  </si>
  <si>
    <t>3.2 Շահաբաժիններ</t>
  </si>
  <si>
    <t>7412</t>
  </si>
  <si>
    <t>Բաժնետիր. ընկեր-ում  համայնքի մասնակցության դիմաց   համայնքի բյուջե կատարվող մասհանումներ  (շահաբաժին-ր)</t>
  </si>
  <si>
    <t>3.3 Գույքի վարձակալությունից եկամուտներ  (տող 1331 + տող 1332 + տող 1333 +  տող 1334)</t>
  </si>
  <si>
    <t>7415</t>
  </si>
  <si>
    <t xml:space="preserve">Համայնքի սեփականություն համարվող հողերի վարձակալության վարձավճարներ 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</si>
  <si>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</si>
  <si>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</si>
  <si>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</si>
  <si>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   (տող 1341 + տող 1342+ տող 1343)</t>
  </si>
  <si>
    <t>7421</t>
  </si>
  <si>
    <t>Համայնքի սեփ. հանդ, այդ թվ.տիրազուրկ, համայնքին որպես սեփ. անց.ապրանք-ի (բաց. հիմն. միջոց, ոչ նյութ. կամ բարձրարժեք ակտիվ հանդիս., ինչպես նաև համայնքի պահուստ. պահվող ապրանք. արժեք.) վաճ-ից մուտք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</si>
  <si>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</si>
  <si>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</si>
  <si>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3.5 Վարչական գանձումներ (տող 1351 + տող 1352+տող 1353),     այդ թվում` </t>
  </si>
  <si>
    <t>7422</t>
  </si>
  <si>
    <t>Տեղական վճարներ  (տող13501+տող13502+տող13503+տող13504+տող13505+տող13506+տող13507+տող13508+տող13509+տող13510+տող13511+տող13512+տող13513+տող13514+տող13515+տող13516+տող13517+տող13518+տող13519+տող13520) , այդ թվում`</t>
  </si>
  <si>
    <t>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</si>
  <si>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Ճարտար. նախագծ. փաստաթղթ-ով նախ.՛ շինար. թույլտվ. պահանջ., բոլոր շինարար. աշխատանք-ն իրական. հետո շենք-ի և շինութ-երի (այդ թվում՛ դրանց վերակառ-ը, վերականգն-ը, ուժեղ-ը, արդիակ-ը, ընդլայն-ն ու բարեկարգ-ը) կառուց. ավարտը ավարտ. ակտով փաստագր. ձևակերպ. համար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</si>
  <si>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</si>
  <si>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Համայնքի տնօրինության և օգտագործման տակ գտնվող հողերը հատկացնելու, հետ վերցնելու և վարձակալության տրամադրելու դեպքերում անհրաժեշտ փաստաթղթերի (փաթեթի) նախապատրաստման համար</t>
  </si>
  <si>
    <t>Համայնքի կողմից կազմակերպվող մրցույթների և աճուրդների մասնակցության համար</t>
  </si>
  <si>
    <t>Համայնքի վարչական տարածքում տոնավաճառներին (վերնիսաժներին) մասնակցելու համար</t>
  </si>
  <si>
    <t>Համայնքի կողմից աղբահանության վճար վճարողների համար աղբահանության աշխատանքները կազմակերպելու համար</t>
  </si>
  <si>
    <t>Համայնքի կողմից իրավաբանական անձանց կամ անհատ ձեռնարկատերերին շինարարական և խոշոր եզրաչափի աղբի հավաքման և փոխադրման, ինչպես նաև աղբահանության վճար վճարողներին շինարարական  և խոշոր եզրաչափի աղբի ինքնուրույն հավաքման և փոխադրման թույլտվության համար</t>
  </si>
  <si>
    <t>Կենտրոնացված ջեռուցման համար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</si>
  <si>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</si>
  <si>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Ոռոգման ջրի մատակարարման համար այն համայնքներում, որոնք ներառված չեն ֫Ջրօգտագործողների ընկերությունների և  ջրօգտագործողների ընկերությունների միությունների մասինֻ ՀՀ օրենքի համաձայն ստեղծված ջրօգտագործողների ընկերությունների սպասարկման տարածքներում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</si>
  <si>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</si>
  <si>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Համայնքային ենթակայության մանկապարտեզի ծառայությունից օգտվողների համար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</si>
  <si>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</t>
  </si>
  <si>
    <t>Համայնքի վարչական տարածքում, սակայն համայնքի բնակավայր-ից դուրս գտնվող՛ ավագանու որոշմամբ հանրային հանգստի վայր սահմ. և համայնքի կողմից կամ համայնքի պատվերով որպես հանրային հանգստի վայր կահավոր. տարածքում ընտաեկան կամ գործն. միջոցառումներ անցկաց-ու համար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</si>
  <si>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</si>
  <si>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 xml:space="preserve">Համայնք. սեփ. հանդ-ող ընդհանուր օգտագործ. փողոց-ում և հրապարակ-ում (բաց. բակային տարածք-ի, ուսումն., կրթ., մշակութ. և առողջ. հաստատ-երի, պետ. կառավարման և տեղ. ինքնակառ. մարմին-ի վարչ. շենք-ի հարակից տարածք-ի) ավտոտր. միջոցն ավտոկայանատ. կայանելու համար </t>
  </si>
  <si>
    <t>Համայնքի արխիվից փաստաթղթերի պատճեններ տրամադրելու համար</t>
  </si>
  <si>
    <t>Համայնքն սպասարկող անասնաբույժի ծառայությունների դիմաց</t>
  </si>
  <si>
    <t>Այլ տեղական վճարներ</t>
  </si>
  <si>
    <t xml:space="preserve">Համայնքի վարչական տարածքում ինքնակամ կառուցված շենքերի, շինությունների օրինականացման համար վճարներ </t>
  </si>
  <si>
    <t>Համայնքի բյուջե մուտքագրվող այլ վարչական գանձումներ</t>
  </si>
  <si>
    <t>3.6 Մուտքեր տույժերից, տուգանքներից (տող 1361 + տող 1362)</t>
  </si>
  <si>
    <t>7431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</si>
  <si>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</si>
  <si>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Մուտքեր համայնքի բյուջեի նկատմամբ ստանձնած պայմանագրային պարտավորությունների չկատարման դիմաց գանձվող տույժերից</t>
  </si>
  <si>
    <t>3.7 Ընթացիկ ոչ պաշտոնական դրամաշնորհներ (տող 1371 + տող 1372)</t>
  </si>
  <si>
    <t>7441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</si>
  <si>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արտ. աղբյուր-ից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</si>
  <si>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ներք. աղբյուր-ից</t>
  </si>
  <si>
    <t>3.8 Կապիտալ ոչ պաշտոնական դրամաշնորհներ    (տող 1381 + տող 1382)</t>
  </si>
  <si>
    <t>7442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</si>
  <si>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արտաքին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</si>
  <si>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ներքին աղբյուր-ից</t>
  </si>
  <si>
    <t>3.9 Այլ եկամուտներ (տող 1391 + տող 1392 + տող 1393)</t>
  </si>
  <si>
    <t>7452</t>
  </si>
  <si>
    <t xml:space="preserve">այդ թվում`  Համայնքի գույքին պատճառած վնասների փոխհատուցումից մուտքեր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</si>
  <si>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</si>
  <si>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</si>
  <si>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r>
      <t xml:space="preserve"> </t>
    </r>
    <r>
      <rPr>
        <b/>
        <u/>
        <sz val="14"/>
        <rFont val="Arial LatArm"/>
        <family val="2"/>
      </rPr>
      <t>Ð²îì²Ì 6</t>
    </r>
  </si>
  <si>
    <t>(Ñ³½³ñ ¹ñ³ÙÝ»ñáí)</t>
  </si>
  <si>
    <t xml:space="preserve">  îáÕÇ NN</t>
  </si>
  <si>
    <t>´³-ÅÇÝ</t>
  </si>
  <si>
    <t>ÊáõÙµ</t>
  </si>
  <si>
    <t>¸³ë</t>
  </si>
  <si>
    <t>´Ûáõç»ï³ÛÇÝ Í³Ëë»ñÇ ·áñÍ³é³Ï³Ý ¹³ë³Ï³ñ·Ù³Ý µ³ÅÇÝÝ»ñÇ, ËÙµ»ñÇ ¨ ¹³ë»ñÇ, ÇÝãå»ë Ý³¨ µÛáõç»ï³ÛÇÝ Í³Ëë»ñÇ ïÝï»ë³·Çï³Ï³Ý ¹³ë³Ï³ñ·Ù³Ý Ñá¹í³ÍÝ»ñÇ ³Ýí³ÝáõÙÝ»ñÁ</t>
  </si>
  <si>
    <t xml:space="preserve">  ÀÝ¹³Ù»ÝÁ   (ë.7 +ë.8)</t>
  </si>
  <si>
    <t xml:space="preserve">     ³Û¹ ÃíáõÙ`</t>
  </si>
  <si>
    <t>í³ñã³Ï³Ý µÛáõç»</t>
  </si>
  <si>
    <t>ýáÝ¹³ÛÇÝ µÛáõç»</t>
  </si>
  <si>
    <t xml:space="preserve"> X</t>
  </si>
  <si>
    <t>ÀÜ¸²ØºÜÀ Ì²Êêºð (ïáÕ2100+ïáÕ2200+ïáÕ2300+ïáÕ2400+ïáÕ2500+ïáÕ2600+ ïáÕ2700+ïáÕ2800+ïáÕ2900+ïáÕ3000+ïáÕ3100)</t>
  </si>
  <si>
    <t>01</t>
  </si>
  <si>
    <t xml:space="preserve">ÀÜ¸Ð²Üàôð ´ÜàôÚÂÆ Ð²Üð²ÚÆÜ Ì²è²ÚàôÂÚàôÜÜºð (ïáÕ2110+ïáÕ2120+ïáÕ2130+ïáÕ2140+ïáÕ2150+ïáÕ2160+ïáÕ2170+ïáÕ2180)                                                                                        </t>
  </si>
  <si>
    <t>³Û¹ ÃíáõÙ`</t>
  </si>
  <si>
    <t>úñ»Ýë¹Çñ ¨ ·áñÍ³¹Çñ Ù³ñÙÇÝÝ»ñ, å»ï³Ï³Ý Ï³é³í³ñáõÙ, ‎ýÇÝ³Ýë³Ï³Ý ¨ Ñ³ñÏ³µÛáõç»ï³ÛÇÝ Ñ³ñ³µ»ñáõÃÛáõÝÝ»ñ, ³ñï³ùÇÝ Ñ³ñ³µ»ñáõÃÛáõÝÝ»ñ</t>
  </si>
  <si>
    <t>áñÇó`</t>
  </si>
  <si>
    <t xml:space="preserve">úñ»Ýë¹Çñ ¨ ·áñÍ³¹Çñ Ù³ñÙÇÝÝ»ñ,å»ï³Ï³Ý Ï³é³í³ñáõÙ </t>
  </si>
  <si>
    <t>³Û¹ ÃíáõÙ Í³Ëë»ñÇ í»ñÍ³ÝáõÙÁ` Áëï µÛáõç»ï³ÛÇÝ Í³Ëë»ñÇ ïÝï»ë³·Çï³Ï³Ý ¹³ë³Ï³ñ·Ù³Ý Ñá¹í³ÍÝ»ñÇ</t>
  </si>
  <si>
    <t>1.Աշխատանքի վարձատրություն</t>
  </si>
  <si>
    <t>x</t>
  </si>
  <si>
    <t xml:space="preserve"> -Աշխատողների աշխատավարձեր և հավելավճարներ</t>
  </si>
  <si>
    <t xml:space="preserve">  411100</t>
  </si>
  <si>
    <t xml:space="preserve"> - Պարգևատրումներ, դրամական խրախուսումներ և հատուկ վճարներ</t>
  </si>
  <si>
    <t xml:space="preserve">  411200</t>
  </si>
  <si>
    <t xml:space="preserve"> -Քաղաքացիական, դատական և պետական ծառայողների պարգևատրում </t>
  </si>
  <si>
    <t>411300</t>
  </si>
  <si>
    <t xml:space="preserve"> -Հարկային և մաքսային մարմինների աշխատողների պարգևատրում</t>
  </si>
  <si>
    <t>411400</t>
  </si>
  <si>
    <t xml:space="preserve"> -Այլ վարձատրություններ </t>
  </si>
  <si>
    <t>411500</t>
  </si>
  <si>
    <t xml:space="preserve"> -Բնեղեն աշխատավարձեր և հավելավճարներ</t>
  </si>
  <si>
    <t>412100</t>
  </si>
  <si>
    <t xml:space="preserve"> - Սոցիալական ապահովության վճարներ </t>
  </si>
  <si>
    <t>413100</t>
  </si>
  <si>
    <t>2. Ծառայությունների և ապրանքների ձեռք բերում</t>
  </si>
  <si>
    <t>2.1 Շարունակական ծախսեր</t>
  </si>
  <si>
    <t xml:space="preserve"> -գործառնական և բանկային ծառայությունների ծախսեր</t>
  </si>
  <si>
    <t>421100</t>
  </si>
  <si>
    <t xml:space="preserve"> -էներգետիկ  ծառայություններ</t>
  </si>
  <si>
    <t>421200</t>
  </si>
  <si>
    <t xml:space="preserve"> -Կոմունալ ծառայություններ</t>
  </si>
  <si>
    <t>421300</t>
  </si>
  <si>
    <t xml:space="preserve"> -Կապի ծառայություններ</t>
  </si>
  <si>
    <t>421400</t>
  </si>
  <si>
    <t xml:space="preserve"> -Ապահովագրական ծախսեր</t>
  </si>
  <si>
    <t>421500</t>
  </si>
  <si>
    <t xml:space="preserve"> -Գույքի և սարքավորումների վարձակալություն</t>
  </si>
  <si>
    <t>421600</t>
  </si>
  <si>
    <t xml:space="preserve"> -Արտագերատեսչական ծախսեր</t>
  </si>
  <si>
    <t>421700</t>
  </si>
  <si>
    <t xml:space="preserve">2.2 Գործուղումների և շրջագայության ծախսեր </t>
  </si>
  <si>
    <t xml:space="preserve"> -Ներքին գործուղումներ</t>
  </si>
  <si>
    <t>422100</t>
  </si>
  <si>
    <t xml:space="preserve"> -Արտասահմանյան գործուղումների գծով ծախսեր</t>
  </si>
  <si>
    <t>422200</t>
  </si>
  <si>
    <t xml:space="preserve"> -Այլ տրանսպորտային ծախսեր</t>
  </si>
  <si>
    <t>422900</t>
  </si>
  <si>
    <t>2.3 Պայմանագրային այլ ծառայությունների ձեռք բերում</t>
  </si>
  <si>
    <t xml:space="preserve"> -Վարչական ծառայություններ</t>
  </si>
  <si>
    <t>423100</t>
  </si>
  <si>
    <t xml:space="preserve"> -Համակարգչային ծառայություններ</t>
  </si>
  <si>
    <t>423200</t>
  </si>
  <si>
    <t xml:space="preserve"> -Աշխատակազմի մասնագիտական զարգացման ծառայություններ</t>
  </si>
  <si>
    <t>423300</t>
  </si>
  <si>
    <t xml:space="preserve"> -Տեղակատվական ծառայություններ</t>
  </si>
  <si>
    <t>423400</t>
  </si>
  <si>
    <t xml:space="preserve"> -Կառավարչական ծառայություններ</t>
  </si>
  <si>
    <t xml:space="preserve"> - Կենցաղային և հանրային սննդի ծառայություններ</t>
  </si>
  <si>
    <t>423600</t>
  </si>
  <si>
    <t xml:space="preserve"> -Ներկայացուցչական ծախսեր</t>
  </si>
  <si>
    <t>423700</t>
  </si>
  <si>
    <t xml:space="preserve"> -Ընդհանուր բնույթի այլ ծառայություններ</t>
  </si>
  <si>
    <t>423900</t>
  </si>
  <si>
    <t>2.4 Այլ մասնագիտական ծառայությունների ձեռք բերում</t>
  </si>
  <si>
    <t xml:space="preserve"> -Մասնագիտական ծառայություններ</t>
  </si>
  <si>
    <t>424100</t>
  </si>
  <si>
    <t>2.5 Ընթացիկ նորոգում և պահպանում (ծառայություններ և նյութեր)</t>
  </si>
  <si>
    <t xml:space="preserve"> -Շենքերի և կառույցների ընթացիկ նորոգում և պահպանում</t>
  </si>
  <si>
    <t>425100</t>
  </si>
  <si>
    <t xml:space="preserve"> -Մեքենաների և սարքավորումների ընթացիկ նորոգում և պահպանում</t>
  </si>
  <si>
    <t>425200</t>
  </si>
  <si>
    <t>2.6  Նյութեր</t>
  </si>
  <si>
    <t xml:space="preserve"> -Գրասենյակային նյութեր և հագուստ</t>
  </si>
  <si>
    <t>426100</t>
  </si>
  <si>
    <t xml:space="preserve"> -Գյուղատնտեսական ապրանքներ</t>
  </si>
  <si>
    <t>426200</t>
  </si>
  <si>
    <t xml:space="preserve"> -Վերապատրաստման և ուսուցման նյութեր </t>
  </si>
  <si>
    <t>426300</t>
  </si>
  <si>
    <t xml:space="preserve"> -Տրանսպորտային նյութեր</t>
  </si>
  <si>
    <t>426400</t>
  </si>
  <si>
    <t xml:space="preserve"> -Շրջակա միջավայրի պաշտպանության և գիտական նյութեր</t>
  </si>
  <si>
    <t>426500</t>
  </si>
  <si>
    <t xml:space="preserve"> -Առողջապահական  և լաբորատոր նյութեր</t>
  </si>
  <si>
    <t>426600</t>
  </si>
  <si>
    <t xml:space="preserve"> -Կենցաղային և հանրային սննդի նյութեր</t>
  </si>
  <si>
    <t>426700</t>
  </si>
  <si>
    <t xml:space="preserve"> -Հատուկ նպատակային այլ նյութեր</t>
  </si>
  <si>
    <t>426900</t>
  </si>
  <si>
    <t>3. Տոկոսավճարներ</t>
  </si>
  <si>
    <t xml:space="preserve"> -Ներքին արժեթղթերի տոկոսավճարներ</t>
  </si>
  <si>
    <t>441100</t>
  </si>
  <si>
    <t xml:space="preserve"> -Ներքին վարկերի տոկոսավճարներ</t>
  </si>
  <si>
    <t>441200</t>
  </si>
  <si>
    <t xml:space="preserve"> -Արտաքին արժեթղթերի գծով տոկոսավճարներ</t>
  </si>
  <si>
    <t>442100</t>
  </si>
  <si>
    <t xml:space="preserve"> -Արտաքին վարկերի գծով տոկոսավճարներ</t>
  </si>
  <si>
    <t>442200</t>
  </si>
  <si>
    <t>Փոխառությունների հետ կապված վճարներ</t>
  </si>
  <si>
    <t xml:space="preserve"> -Փոխանակման կուրսերի բացասական տարբերություն</t>
  </si>
  <si>
    <t>443100</t>
  </si>
  <si>
    <t xml:space="preserve"> -Տույժեր</t>
  </si>
  <si>
    <t>443200</t>
  </si>
  <si>
    <t xml:space="preserve"> -Փոխառությունների գծով տուրքեր</t>
  </si>
  <si>
    <t>443300</t>
  </si>
  <si>
    <t>4. Սուբսիդիաներ</t>
  </si>
  <si>
    <t xml:space="preserve"> -Սուբսիդիաներ ոչ-ֆինանսական պետական կազմակերպություններին </t>
  </si>
  <si>
    <t>451100</t>
  </si>
  <si>
    <t xml:space="preserve"> -Սուբսիդիաներ ֆինանսական պետական կազմակերպություններին </t>
  </si>
  <si>
    <t>451200</t>
  </si>
  <si>
    <t xml:space="preserve"> -Սուբսիդիաներ ոչ պետական ոչ  ֆինանսական  կազմակերպություններին </t>
  </si>
  <si>
    <t>452100</t>
  </si>
  <si>
    <t xml:space="preserve"> -Սուբսիդիաներ ոչ պետական   ֆինանսական  կազմակերպություններին </t>
  </si>
  <si>
    <t>452200</t>
  </si>
  <si>
    <t>5.Դրամաշնորհներ</t>
  </si>
  <si>
    <t>Դրամաշնորհներ օտարերկրյա կառավարություններին</t>
  </si>
  <si>
    <t>Ընթացիկ դրամաշնորհներ օտարերկրյա կառավարություններին</t>
  </si>
  <si>
    <t>Կապիտալ դրամաշնորհներ օտարերկրյա կառավարություններին</t>
  </si>
  <si>
    <t>Դրամաշնորհներ միջազգային կազմակերպություններին</t>
  </si>
  <si>
    <t>Ընթացիկ դրամաշնորհներ միջազգային կազմակերպություններին</t>
  </si>
  <si>
    <t>Կապիտալ դրամաշնորհեր միջազգային կազմակերպություններին</t>
  </si>
  <si>
    <t xml:space="preserve">Ընթացիկ դրամաշնորհներ պետական հատվածի այլ մակարդակներին </t>
  </si>
  <si>
    <t>Ընթացիկ դրամաշնորհներ պետական կառավարման հատվածին</t>
  </si>
  <si>
    <t>Ընթացիկ սուբվենցիաներ համայնքներին</t>
  </si>
  <si>
    <t>Պետական բյուջեից համայնքների բյուջեներին ֆինանսական համահարթեցման սկզբունքով տրվող դոտացիաներ</t>
  </si>
  <si>
    <t>Օրենքների կիրարկման արդյունքում համայնքների բյուջեների կորուստների փոխհատուցում</t>
  </si>
  <si>
    <t>Այլ ընթացիկ դրամաշնորհներ համայնքներին</t>
  </si>
  <si>
    <t>Ընթացիկ դրամաշնորհներ պետական և համայնքների ոչ առևտրային կազմակերպություններին</t>
  </si>
  <si>
    <t>Ընթացիկ դրամաշնորհներ պետական և համայնքների  առևտրային կազմակերպություններին</t>
  </si>
  <si>
    <t>Այլ ընթացիկ դրամաշնորհներ</t>
  </si>
  <si>
    <t xml:space="preserve">Կապիտալ դրամաշնորհներ պետական հատվածի այլ մակարդակներին </t>
  </si>
  <si>
    <t>Կապիտալ դրամաշնորհներ պետական կառավարման հատվածին</t>
  </si>
  <si>
    <t>Կապիտալ սուբվենցիաներ համայնքներին</t>
  </si>
  <si>
    <t>Այլ կապիտալ դրամաշնորհներ համայնքներին</t>
  </si>
  <si>
    <t>Կապիտալ դրամաշնորհներ պետական և համայնքների ոչ առևտրային կազմակերպություններին</t>
  </si>
  <si>
    <t>Կապիտալ դրամաշնորհներ պետական և համայնքային  առևտրային կազմակերպություններին</t>
  </si>
  <si>
    <t xml:space="preserve">Այլ կապիտալ դրամաշնորհներ </t>
  </si>
  <si>
    <t>465700</t>
  </si>
  <si>
    <t>6. ՍՈՑԻԱԼԱԿԱՆ ՆՊԱՍՏՆԵՐ ԵՎ ԿԵՆՍԱԹՈՇԱԿՆԵՐ</t>
  </si>
  <si>
    <t xml:space="preserve">6.1 ՍՈՑԻԱԼԱԿԱՆ ԱՊԱՀՈՎՈՒԹՅԱՆ ՆՊԱՍՏՆԵՐ </t>
  </si>
  <si>
    <t xml:space="preserve"> -Տնային տնտեսություններին դրամով վճարվող սոցիալական ապահովության վճարներ</t>
  </si>
  <si>
    <t xml:space="preserve"> -Սոցիալական ապահովության բնեղեն նպաստներ ծառայություններ մատուցողներին</t>
  </si>
  <si>
    <t xml:space="preserve">6.2 ՍՈՑԻԱԼԱԿԱՆ ՕԳՆՈՒԹՅԱՆ ԴՐԱՄԱԿԱՆ ԱՐՏԱՀԱՅՏՈՒԹՅԱՄԲ ՆՊԱՍՏՆԵՐ (ԲՅՈՒՋԵԻՑ) </t>
  </si>
  <si>
    <t xml:space="preserve"> -Հիվանդության և հաշմանդամության նպաստներ բյուջեից</t>
  </si>
  <si>
    <t>472100</t>
  </si>
  <si>
    <t xml:space="preserve"> -Մայրության նպաստներ բյուջեից</t>
  </si>
  <si>
    <t>472200</t>
  </si>
  <si>
    <t xml:space="preserve"> -Երեխաների կամ ընտանեկան նպաստներ բյուջեից</t>
  </si>
  <si>
    <t>472300</t>
  </si>
  <si>
    <t xml:space="preserve"> -Գործազրկության նպաստներ բյուջեից</t>
  </si>
  <si>
    <t>472400</t>
  </si>
  <si>
    <t xml:space="preserve"> -Կենսաթոշակի անցնելու հետ կապված և տարիքային նպաստներ բյուջեից</t>
  </si>
  <si>
    <t>472500</t>
  </si>
  <si>
    <t xml:space="preserve"> -Հուղարկավորության նպաստներ բյուջեից</t>
  </si>
  <si>
    <t>472600</t>
  </si>
  <si>
    <t xml:space="preserve"> -Կրթական, մշակութային և սպորտային նպաստներ բյուջեից</t>
  </si>
  <si>
    <t>472700</t>
  </si>
  <si>
    <t xml:space="preserve"> -Բնակարանային նպաստներ բյուջեից</t>
  </si>
  <si>
    <t>472800</t>
  </si>
  <si>
    <t xml:space="preserve"> -Այլ նպաստներ բյուջեից</t>
  </si>
  <si>
    <t>472900</t>
  </si>
  <si>
    <t>6.3 ԿԵՆՍԱԹՈՇԱԿՆԵՐ</t>
  </si>
  <si>
    <t xml:space="preserve"> -կենսաթոշակներ</t>
  </si>
  <si>
    <t>474100</t>
  </si>
  <si>
    <t>7. ԱՅԼ ԾԱԽՍԵՐ</t>
  </si>
  <si>
    <t xml:space="preserve">7.1 ՆՎԻՐԱՏՎՈՒԹՅՈՒՆՆԵՐ ՈՉ-ԿԱՌԱՎԱՐՉԱԿԱՆ (ՀԱՍԱՐԱԿԱԿԱՆ) ԿԱԶՄԱԿԵՐՊՈՒԹՅՈՒՆՆԵՐԻՆ </t>
  </si>
  <si>
    <t xml:space="preserve"> -Տնային տնտեսություններին ծառայություններ մատուցող` շահույթ չհետապնդող կազմակերպություններին նվիրատվություններ</t>
  </si>
  <si>
    <t>481100</t>
  </si>
  <si>
    <t xml:space="preserve"> -Նվիրատվություններ այլ շահույթ չհետապնդող կազմակերպություններին</t>
  </si>
  <si>
    <t>481900</t>
  </si>
  <si>
    <t>7.2 ՀԱՐԿԵՐ, ՊԱՐՏԱԴԻՐ ՎՃԱՐՆԵՐ ԵՎ ՏՈՒՅԺԵՐ, ՈՐՈՆՔ ԿԱՌԱՎԱՐՄԱՆ ՏԱՐԲԵՐ ՄԱԿԱՐԴԱԿՆԵՐԻ ԿՈՂՄԻՑ ԿԻՐԱՌՎՈՒՄ ԵՆ ՄԻՄՅԱՆՑ ՆԿԱՏՄԱՄԲ</t>
  </si>
  <si>
    <t xml:space="preserve"> -Աշխատավարձի ֆոնդ</t>
  </si>
  <si>
    <t>482100</t>
  </si>
  <si>
    <t xml:space="preserve"> -Այլ հարկեր</t>
  </si>
  <si>
    <t xml:space="preserve"> -Պարտադիր վճարներ</t>
  </si>
  <si>
    <t>482300</t>
  </si>
  <si>
    <t xml:space="preserve"> -Պետական հատվածի տարբեր մակարդակների կողմից միմյանց նկատմամբ կիրառվող տույժեր</t>
  </si>
  <si>
    <t>482400</t>
  </si>
  <si>
    <t>7.3 ԴԱՏԱՐԱՆՆԵՐԻ ԿՈՂՄԻՑ ՆՇԱՆԱԿՎԱԾ ՏՈՒՅԺԵՐ ԵՎ ՏՈՒԳԱՆՔՆԵՐ</t>
  </si>
  <si>
    <t xml:space="preserve"> -Դատարանների կողմից նշանակված տույժեր և տուգանքներ</t>
  </si>
  <si>
    <t>483100</t>
  </si>
  <si>
    <t>7.4 ԲՆԱԿԱՆ ԱՂԵՏՆԵՐԻՑ ԿԱՄ ԱՅԼ ԲՆԱԿԱՆ ՊԱՏՃԱՌՆԵՐՈՎ ԱՌԱՋԱՑԱԾ ՎՆԱՍՆԵՐԻ ԿԱՄ ՎՆԱՍՎԱԾՔՆԵՐԻ ՎԵՐԱԿԱՆԳՆՈՒՄ</t>
  </si>
  <si>
    <t xml:space="preserve"> -Բնական աղետներից առաջացած վնասվածքների կամ վնասների վերականգնում</t>
  </si>
  <si>
    <t>484100</t>
  </si>
  <si>
    <t xml:space="preserve"> -Այլ բնական պատճառներով ստացած վնասվածքների վերականգնում</t>
  </si>
  <si>
    <t>484200</t>
  </si>
  <si>
    <t>7.5 ԿԱՌԱՎԱՐՄԱՆ ՄԱՐՄԻՆՆԵՐԻ ԳՈՐԾՈՒՆԵՈՒԹՅԱՆ ՀԵՏԵՎԱՆՔՈՎ ԱՌԱՋԱՑԱԾ ՎՆԱՍՆԵՐԻ ԿԱՄ ՎՆԱՍՎԱԾՔՆԵՐԻ ՎԵՐԱԿԱՆԳՆՈՒՄ</t>
  </si>
  <si>
    <t xml:space="preserve"> -Կառավարման մարմինների գործունեության հետևանքով առաջացած վնասվածքների  կամ վնասների վերականգնում </t>
  </si>
  <si>
    <t>485100</t>
  </si>
  <si>
    <t>7.6 ԱՅԼ ԾԱԽՍԵՐ</t>
  </si>
  <si>
    <t xml:space="preserve"> -Այլ ծախսեր</t>
  </si>
  <si>
    <t>486100</t>
  </si>
  <si>
    <t>7.7 ՊԱՀՈՒՍՏԱՅԻՆ ՄԻՋՈՑՆԵՐ</t>
  </si>
  <si>
    <t xml:space="preserve"> -Պահուստային միջոցներ</t>
  </si>
  <si>
    <t>489100</t>
  </si>
  <si>
    <t>Բ. ՈՉ-ՖԻՆԱՆՍԱԿԱՆ ԱԿՏԻՎՆԵՐԻ ԳԾՈՎ ԾԱԽՍԵՐ</t>
  </si>
  <si>
    <t>1.ՀԻՄՆԱԿԱՆ ՄԻՋՈՑՆԵՐ</t>
  </si>
  <si>
    <t xml:space="preserve"> -Շենքերի և շինությունների ձեռք բերում</t>
  </si>
  <si>
    <t>511100</t>
  </si>
  <si>
    <t xml:space="preserve"> -Շենքերի և շինությունների շինարարություն</t>
  </si>
  <si>
    <t>511200</t>
  </si>
  <si>
    <t xml:space="preserve"> -Շենքերի և շինությունների կապիտալ վերանորոգում</t>
  </si>
  <si>
    <t>511300</t>
  </si>
  <si>
    <t xml:space="preserve"> -Տրանսպորտային սարքավորումներ</t>
  </si>
  <si>
    <t>512100</t>
  </si>
  <si>
    <t xml:space="preserve"> -Վարչական սարքավորումներ</t>
  </si>
  <si>
    <t>512200</t>
  </si>
  <si>
    <t xml:space="preserve"> -Այլ մեքենաներ և սարքավորումներ</t>
  </si>
  <si>
    <t>512900</t>
  </si>
  <si>
    <t xml:space="preserve"> -Աճեցվող ակտիվներ</t>
  </si>
  <si>
    <t>513100</t>
  </si>
  <si>
    <t xml:space="preserve"> -Ոչ-նյութական հիմնական միջոցներ</t>
  </si>
  <si>
    <t>513200</t>
  </si>
  <si>
    <t>-Գեոդեզիական քարտեզագրական ծախսեր</t>
  </si>
  <si>
    <t>-Նախագծահետազոտական ծախսեր</t>
  </si>
  <si>
    <t>2.ՊԱՇԱՐՆԵՐ</t>
  </si>
  <si>
    <t xml:space="preserve"> -Ռազմավարական պաշարներ</t>
  </si>
  <si>
    <t>521100</t>
  </si>
  <si>
    <t xml:space="preserve"> -Նյութեր և պարագաներ</t>
  </si>
  <si>
    <t>522100</t>
  </si>
  <si>
    <t xml:space="preserve"> -Վերավաճառքի համար նախատեսված ապրանքներ</t>
  </si>
  <si>
    <t>523100</t>
  </si>
  <si>
    <t xml:space="preserve"> -Սպառման նպատակով պահվող պաշարներ</t>
  </si>
  <si>
    <t>524100</t>
  </si>
  <si>
    <t>3.ԲԱՐՁՐԱՐԺԵՔ ԱԿՏԻՎՆԵՐ</t>
  </si>
  <si>
    <t xml:space="preserve"> -Բարձրարժեք ակտիվներ</t>
  </si>
  <si>
    <t>531100</t>
  </si>
  <si>
    <t>4.ՉԱՐՏԱԴՐՎԱԾ ԱԿՏԻՎՆԵՐ</t>
  </si>
  <si>
    <t xml:space="preserve"> -Հող</t>
  </si>
  <si>
    <t>541100</t>
  </si>
  <si>
    <t xml:space="preserve"> -Ընդերքային ակտիվներ</t>
  </si>
  <si>
    <t>542100</t>
  </si>
  <si>
    <t xml:space="preserve"> -Այլ բնական ծագում ունեցող ակտիվներ</t>
  </si>
  <si>
    <t>543100</t>
  </si>
  <si>
    <t xml:space="preserve"> -Ոչ նյութական չարտադրված ակտիվներ</t>
  </si>
  <si>
    <t>544100</t>
  </si>
  <si>
    <t xml:space="preserve">üÇÝ³Ýë³Ï³Ý ¨ Ñ³ñÏ³µÛáõç»ï³ÛÇÝ Ñ³ñ³µ»ñáõÃÛáõÝÝ»ñ </t>
  </si>
  <si>
    <t>......................................................</t>
  </si>
  <si>
    <t xml:space="preserve">²ñï³ùÇÝ Ñ³ñ³µ»ñáõÃÛáõÝÝ»ñ </t>
  </si>
  <si>
    <t>²ñï³ùÇÝ ïÝï»ë³Ï³Ý û·ÝáõÃÛáõÝ</t>
  </si>
  <si>
    <t>²ñï³ùÇÝ ïÝï»ë³Ï³Ý ³ç³ÏóáõÃÛáõÝ</t>
  </si>
  <si>
    <t xml:space="preserve">ØÇç³½·³ÛÇÝ Ï³½Ù³Ï»ñåáõÃÛáõÝÝ»ñÇ ÙÇçáóáí ïñ³Ù³¹ñíáÕ ïÝï»ë³Ï³Ý û·ÝáõÃÛáõÝ </t>
  </si>
  <si>
    <t>ÀÝ¹Ñ³Ýáõñ µÝáõÛÃÇ Í³é³ÛáõÃÛáõÝÝ»ñ</t>
  </si>
  <si>
    <t xml:space="preserve">²ßË³ï³Ï³½ÙÇ /Ï³¹ñ»ñÇ/ ·Íáí ÁÝ¹Ñ³Ýáõñ µÝáõÛÃÇ Í³é³ÛáõÃÛáõÝÝ»ñ </t>
  </si>
  <si>
    <t xml:space="preserve">Ìñ³·ñÙ³Ý ¨ íÇ×³Ï³·ñ³Ï³Ý ÁÝ¹Ñ³Ýáõñ Í³é³ÛáõÃÛáõÝÝ»ñ </t>
  </si>
  <si>
    <t xml:space="preserve">ÀÝ¹Ñ³Ýáõñ µÝáõÛÃÇ ³ÛÉ Í³é³ÛáõÃÛáõÝÝ»ñ </t>
  </si>
  <si>
    <t>ÀÝ¹Ñ³Ýáõñ µÝáõÛÃÇ Ñ»ï³½áï³Ï³Ý ³ßË³ï³Ýù</t>
  </si>
  <si>
    <t xml:space="preserve">ÀÝ¹Ñ³Ýáõñ µÝáõÛÃÇ Ñ»ï³½áï³Ï³Ý ³ßË³ï³Ýù </t>
  </si>
  <si>
    <t xml:space="preserve">ÀÝ¹Ñ³Ýáõñ µÝáõÛÃÇ Ñ³Ýñ³ÛÇÝ Í³é³ÛáõÃÛáõÝÝ»ñÇ ·Íáí Ñ»ï³½áï³Ï³Ý ¨ Ý³Ë³·Í³ÛÇÝ ³ßË³ï³ÝùÝ»ñ </t>
  </si>
  <si>
    <t xml:space="preserve">ÀÝ¹Ñ³Ýáõñ µÝáõÛÃÇ Ñ³Ýñ³ÛÇÝ Í³é³ÛáõÃÛáõÝÝ»ñ ·Íáí Ñ»ï³½áï³Ï³Ý ¨ Ý³Ë³·Í³ÛÇÝ ³ßË³ï³ÝùÝ»ñ  </t>
  </si>
  <si>
    <t xml:space="preserve"> - Ü³Ë³·Í³Ñ»ï³½áï³Ï³Ý Í³Ëë»ñ</t>
  </si>
  <si>
    <t>5134</t>
  </si>
  <si>
    <t xml:space="preserve"> -àã ÝÛáõÃ³Ï³Ý ÑÇÙÝ³Ï³Ý ÙÇçáóÝ»ñ</t>
  </si>
  <si>
    <t>ÀÝ¹Ñ³Ýáõñ µÝáõÛÃÇ Ñ³Ýñ³ÛÇÝ Í³é³ÛáõÃÛáõÝÝ»ñ (³ÛÉ ¹³ë»ñÇÝ ãå³ïÏ³ÝáÕ)</t>
  </si>
  <si>
    <t xml:space="preserve">ÀÝ¹Ñ³Ýáõñ µÝáõÛÃÇ Ñ³Ýñ³ÛÇÝ Í³é³ÛáõÃÛáõÝÝ»ñ (³ÛÉ ¹³ë»ñÇÝ ãå³ïÏ³ÝáÕ) </t>
  </si>
  <si>
    <t xml:space="preserve">ä»ï³Ï³Ý å³ñïùÇ ·Íáí ·áñÍ³éÝáõÃÛáõÝÝ»ñ </t>
  </si>
  <si>
    <t>Ü»ñùÇÝ í³ñÏ»ñÇ ïáÏáë³í×³ñÝ»ñ</t>
  </si>
  <si>
    <t>-ä»ï³Ï³Ý Ñ³ïí³ÍÇ ï³ñµ»ñ Ù³Ï³ñ¹³ÏÝ»ñÇ ÏáÕÙÇó ÙÇÙÛ³Ýó ÝÏ³ïÙ³Ùµ ÏÇñ³éíáÕ ïáõÛÅ»ñ</t>
  </si>
  <si>
    <t>Î³é³í³ñáõÃÛ³Ý ï³ñµ»ñ Ù³Ï³ñ¹³ÏÝ»ñÇ ÙÇç¨ Çñ³Ï³Ý³óíáÕ ÁÝ¹Ñ³Ýáõñ µÝáõÛÃÇ ïñ³Ýëý»ñïÝ»ñ</t>
  </si>
  <si>
    <t xml:space="preserve"> - ¹ñ³Ù³ßÝáñÑÝ»ñ ÐÐ å»ï³Ï³Ý µÛáõç»ÇÝ  </t>
  </si>
  <si>
    <t xml:space="preserve"> - ¹ñ³Ù³ßÝáñÑÝ»ñ ÐÐ ³ÛÉ Ñ³Ù³ÛÝù»ñÇ µÛáõç»Ý»ñÇÝ  </t>
  </si>
  <si>
    <t>³Û¹ ÃíáõÙ` ºñ¨³ÝÇ Ñ³Ù³ù³Õ³ù³ÛÇÝ Í³Ëë»ñÇ ýÇÝ³Ýë³íáñÙ³Ý Ñ³Ù³ñ</t>
  </si>
  <si>
    <t>06</t>
  </si>
  <si>
    <t>02</t>
  </si>
  <si>
    <t>ä²Þîä²ÜàôÂÚàôÜ (ïáÕ2210+2220+ïáÕ2230+ïáÕ2240+ïáÕ2250)</t>
  </si>
  <si>
    <t>è³½Ù³Ï³Ý å³ßïå³ÝáõÃÛáõÝ</t>
  </si>
  <si>
    <t xml:space="preserve">è³½Ù³Ï³Ý å³ßïå³ÝáõÃÛáõÝ </t>
  </si>
  <si>
    <t>ø³Õ³ù³óÇ³Ï³Ý å³ßïå³ÝáõÃÛáõÝ</t>
  </si>
  <si>
    <t xml:space="preserve">ø³Õ³ù³óÇ³Ï³Ý å³ßïå³ÝáõÃÛáõÝ </t>
  </si>
  <si>
    <t>²ñï³ùÇÝ é³½Ù³Ï³Ý û·ÝáõÃÛáõÝ</t>
  </si>
  <si>
    <t xml:space="preserve">²ñï³ùÇÝ é³½Ù³Ï³Ý û·ÝáõÃÛáõÝ </t>
  </si>
  <si>
    <t>Ð»ï³½áï³Ï³Ý ¨ Ý³Ë³·Í³ÛÇÝ ³ßË³ï³ÝùÝ»ñ å³ßïå³ÝáõÃÛ³Ý áÉáñïáõÙ</t>
  </si>
  <si>
    <t>ä³ßïå³ÝáõÃÛáõÝ (³ÛÉ ¹³ë»ñÇÝ ãå³ïÏ³ÝáÕ)</t>
  </si>
  <si>
    <t>03</t>
  </si>
  <si>
    <t>Ð²ê²ð²Î²Î²Ü Î²ð¶, ²Üìî²Ü¶àôÂÚàôÜ ¨ ¸²î²Î²Ü ¶àðÌàôÜºàôÂÚàôÜ (ïáÕ2310+ïáÕ2320+ïáÕ2330+ïáÕ2340+ïáÕ2350+ïáÕ2360+ïáÕ2370)</t>
  </si>
  <si>
    <t>Ð³ë³ñ³Ï³Ï³Ý Ï³ñ· ¨ ³Ýíï³Ý·áõÃÛáõÝ</t>
  </si>
  <si>
    <t>àëïÇÏ³ÝáõÃÛáõÝ</t>
  </si>
  <si>
    <t>²½·³ÛÇÝ ³Ýíï³Ý·áõÃÛáõÝ</t>
  </si>
  <si>
    <t>ä»ï³Ï³Ý å³Ñå³ÝáõÃÛáõÝ</t>
  </si>
  <si>
    <t>²ñï³·»ñ³ï»ëã³Ï³Ý Í³Ëë»ñ</t>
  </si>
  <si>
    <t>öñÏ³ñ³ñ Í³é³ÛáõÃÛáõÝ</t>
  </si>
  <si>
    <t xml:space="preserve">öñÏ³ñ³ñ Í³é³ÛáõÃÛáõÝ </t>
  </si>
  <si>
    <t>¸³ï³Ï³Ý ·áñÍáõÝ»áõÃÛáõÝ ¨ Çñ³í³Ï³Ý å³ßïå³ÝáõÃÛáõÝ</t>
  </si>
  <si>
    <t xml:space="preserve">¸³ï³ñ³ÝÝ»ñ </t>
  </si>
  <si>
    <t>Æñ³í³Ï³Ý å³ßïå³ÝáõÃÛáõÝ</t>
  </si>
  <si>
    <t>¸³ï³Ë³½áõÃÛáõÝ</t>
  </si>
  <si>
    <t>Î³É³Ý³í³Ûñ»ñ</t>
  </si>
  <si>
    <t xml:space="preserve">Î³É³Ý³í³Ûñ»ñ </t>
  </si>
  <si>
    <t xml:space="preserve">Ð»ï³½áï³Ï³Ý áõ Ý³Ë³·Í³ÛÇÝ ³ßË³ï³ÝùÝ»ñ Ñ³ë³ñ³Ï³Ï³Ý Ï³ñ·Ç ¨ ³Ýíï³Ý·áõÃÛ³Ý áÉáñïáõÙ </t>
  </si>
  <si>
    <t>Ð³ë³ñ³Ï³Ï³Ý Ï³ñ· ¨ ³Ýíï³Ý·áõÃÛáõÝ (³ÛÉ ¹³ë»ñÇÝ ãå³ïÏ³ÝáÕ)</t>
  </si>
  <si>
    <t>Շենքերի և շինությունների կապիտալ  վերանորոգում</t>
  </si>
  <si>
    <t>- Ü³Ë³·Í³Ñ»ï³½áï³Ï³Ý Í³Ëë»ñ</t>
  </si>
  <si>
    <t>04</t>
  </si>
  <si>
    <t>îÜîºê²Î²Ü Ð²ð²´ºðàôÂÚàôÜÜºð (ïáÕ2410+ïáÕ2420+ïáÕ2430+ïáÕ2440+ïáÕ2450+ïáÕ2460+ïáÕ2470+ïáÕ2480+ïáÕ2490)</t>
  </si>
  <si>
    <t>ÀÝ¹Ñ³Ýáõñ µÝáõÛÃÇ ïÝï»ë³Ï³Ý, ³é¨ïñ³ÛÇÝ ¨ ³ßË³ï³ÝùÇ ·Íáí Ñ³ñ³µ»ñáõÃÛáõÝÝ»ñ</t>
  </si>
  <si>
    <t xml:space="preserve">ÀÝ¹Ñ³Ýáõñ µÝáõÛÃÇ ïÝï»ë³Ï³Ý ¨ ³é¨ïñ³ÛÇÝ Ñ³ñ³µ»ñáõÃÛáõÝÝ»ñ </t>
  </si>
  <si>
    <t xml:space="preserve">²ßË³ï³ÝùÇ Ñ»ï Ï³åí³Í ÁÝ¹Ñ³Ýáõñ µÝáõÛÃÇ Ñ³ñ³µ»ñáõÃÛáõÝÝ»ñ </t>
  </si>
  <si>
    <t>¶ÛáõÕ³ïÝï»ëáõÃÛáõÝ, ³Ýï³é³ÛÇÝ ïÝï»ëáõÃÛáõÝ, ÓÏÝáñëáõÃÛáõÝ ¨ áñëáñ¹áõÃÛáõÝ</t>
  </si>
  <si>
    <t xml:space="preserve">¶ÛáõÕ³ïÝï»ëáõÃÛáõÝ </t>
  </si>
  <si>
    <t>ÒÏÝáñëáõÃÛáõÝ ¨ áñëáñ¹áõÃÛáõÝ</t>
  </si>
  <si>
    <t>Այլ նպաստներ բյուջեից</t>
  </si>
  <si>
    <t>àéá·áõÙ</t>
  </si>
  <si>
    <t>Ոչ էլեկտրական էներգիա</t>
  </si>
  <si>
    <t>Ð³Ýù³ÛÇÝ é»ëáõñëÝ»ñÇ ³ñ¹ÛáõÝ³Ñ³ÝáõÙ, µ³ó³éáõÃÛ³Ùµ µÝ³Ï³Ý í³é»ÉÇùÇ</t>
  </si>
  <si>
    <t xml:space="preserve">²ñ¹ÛáõÝ³µ»ñáõÃÛáõÝ </t>
  </si>
  <si>
    <t xml:space="preserve">ÞÇÝ³ñ³ñáõÃÛáõÝ </t>
  </si>
  <si>
    <t>îñ³Ýëåáñï</t>
  </si>
  <si>
    <t xml:space="preserve">×³Ý³å³ñÑ³ÛÇÝ ïñ³Ýëåáñï </t>
  </si>
  <si>
    <t xml:space="preserve">æñ³ÛÇÝ ïñ³Ýëåáñï </t>
  </si>
  <si>
    <t xml:space="preserve">ºñÏ³ÃáõÕ³ÛÇÝ ïñ³Ýëåáñï </t>
  </si>
  <si>
    <t xml:space="preserve">ú¹³ÛÇÝ ïñ³Ýëåáñï </t>
  </si>
  <si>
    <t xml:space="preserve">ÊáÕáí³Ï³ß³ñ³ÛÇÝ ¨ ³ÛÉ ïñ³Ýëåáñï </t>
  </si>
  <si>
    <t>Î³å</t>
  </si>
  <si>
    <t xml:space="preserve">Î³å </t>
  </si>
  <si>
    <t>²ÛÉ µÝ³·³í³éÝ»ñ</t>
  </si>
  <si>
    <t xml:space="preserve">Ø»Í³Í³Ë ¨ Ù³Ýñ³Í³Ë ³é¨ïáõñ, ³åñ³ÝùÝ»ñÇ å³Ñå³ÝáõÙ ¨ å³Ñ»ëï³íáñáõÙ  </t>
  </si>
  <si>
    <t>ÐÛáõñ³ÝáóÝ»ñ ¨ Ñ³ë³ñ³Ï³Ï³Ý ëÝÝ¹Ç ûµÛ»ÏïÝ»ñ</t>
  </si>
  <si>
    <t xml:space="preserve">¼µáë³ßñçáõÃÛáõÝ </t>
  </si>
  <si>
    <t xml:space="preserve"> - ²ÛÉ ÁÝÃ³óÇÏ ¹ñ³Ù³ßÝáñÑÝ»ñ</t>
  </si>
  <si>
    <t xml:space="preserve">¼³ñ·³óÙ³Ý µ³½Ù³Ýå³ï³Ï Íñ³·ñ»ñ </t>
  </si>
  <si>
    <t>îÝï»ë³Ï³Ý Ñ³ñ³µ»ñáõÃÛáõÝÝ»ñÇ ·Íáí Ñ»ï³½áï³Ï³Ý ¨ Ý³Ë³·Í³ÛÇÝ ³ßË³ï³ÝùÝ»ñ</t>
  </si>
  <si>
    <t>ÀÝ¹Ñ³Ýáõñ µÝáõÛÃÇ ïÝï»ë³Ï³Ý, ³é¨ïñ³ÛÇÝ ¨ ³ßË³ï³ÝùÇ Ñ³ñó»ñÇ ·Íáí Ñ»ï³½áï³Ï³Ý ¨ Ý³Ë³·Í³ÛÇÝ ³ßË³ï³ÝùÝ»ñ</t>
  </si>
  <si>
    <t>¶ÛáõÕ³ïÝï»ëáõÃÛ³Ý, ³Ýï³é³ÛÇÝ ïÝï»ëáõÃÛ³Ý, ÓÏÝáñëáõÃÛ³Ý ¨ áñëáñ¹áõÃÛ³Ý ·Íáí Ñ»ï³½áï³Ï³Ý ¨ Ý³Ë³·Í³ÛÇÝ ³ßË³ï³ÝùÝ»ñ</t>
  </si>
  <si>
    <t>-Ü³Ë³·Í³Ñ»ï³½áï³Ï³Ý Í³Ëë»ñ</t>
  </si>
  <si>
    <t>ì³é»ÉÇùÇ ¨ ¿Ý»ñ·»ïÇÏ³ÛÇ ·Íáí Ñ»ï³½áï³Ï³Ý ¨ Ý³Ë³·Í³ÛÇÝ ³ßË³ï³ÝùÝ»ñ</t>
  </si>
  <si>
    <t xml:space="preserve">È»éÝ³³ñ¹ÛáõÝ³Ñ³ÝÙ³Ý, ³ñ¹ÛáõÝ³µ»ñáõÃÛ³Ý ¨ ßÇÝ³ñ³ñáõÃÛ³Ý ·Íáí Ñ»ï³½áï³Ï³Ý ¨ Ý³Ë³·Í³ÛÇÝ ³ßË³ï³ÝùÝ»ñ </t>
  </si>
  <si>
    <t xml:space="preserve">îñ³ÝëåáñïÇ ·Íáí Ñ»ï³½áï³Ï³Ý ¨ Ý³Ë³·Í³ÛÇÝ ³ßË³ï³ÝùÝ»ñ </t>
  </si>
  <si>
    <t xml:space="preserve"> -Ü³Ë³·Í³Ñ»ï³½áï³Ï³Ý Í³Ëë»ñ</t>
  </si>
  <si>
    <t>îÝï»ë³Ï³Ý Ñ³ñ³µ»ñáõÃÛáõÝÝ»ñ (³ÛÉ ¹³ë»ñÇÝ ãå³ïÏ³ÝáÕ)</t>
  </si>
  <si>
    <t xml:space="preserve"> - ²ÛÉ ÑÇÙÝ³Ï³Ý ÙÇçáóÝ»ñÇ Çñ³óáõÙÇó Ùáõïù»ñ</t>
  </si>
  <si>
    <t>8131</t>
  </si>
  <si>
    <t xml:space="preserve"> - ÐáÕÇ Çñ³óáõÙÇó Ùáõïù»ñ</t>
  </si>
  <si>
    <t>8411</t>
  </si>
  <si>
    <t>05</t>
  </si>
  <si>
    <t>Þðæ²Î² ØÆæ²ì²ÚðÆ ä²Þîä²ÜàôÂÚàôÜ (ïáÕ2510+ïáÕ2520+ïáÕ2530+ïáÕ2540+ïáÕ2550+ïáÕ2560)</t>
  </si>
  <si>
    <t>²Õµ³Ñ³ÝáõÙ</t>
  </si>
  <si>
    <t>Î»Õï³çñ»ñÇ Ñ»é³óáõÙ</t>
  </si>
  <si>
    <t xml:space="preserve">Î»Õï³çñ»ñÇ Ñ»é³óáõÙ </t>
  </si>
  <si>
    <t>Þñç³Ï³ ÙÇç³í³ÛñÇ ³ÕïáïÙ³Ý ¹»Ù å³Ûù³ñ</t>
  </si>
  <si>
    <t>Î»Ýë³µ³½Ù³½³ÝáõÃÛ³Ý ¨ µÝáõÃÛ³Ý  å³ßïå³ÝáõÃÛáõÝ</t>
  </si>
  <si>
    <t>Þñç³Ï³ ÙÇç³í³ÛñÇ å³ßïå³ÝáõÃÛ³Ý ·Íáí Ñ»ï³½áï³Ï³Ý ¨ Ý³Ë³·Í³ÛÇÝ ³ßË³ï³ÝùÝ»ñ</t>
  </si>
  <si>
    <t xml:space="preserve"> - àã ÝÛáõÃ³Ï³Ý ÑÇÙÝ³Ï³Ý ÙÇçáóÝ»ñ</t>
  </si>
  <si>
    <t>Þñç³Ï³ ÙÇç³í³ÛñÇ å³ßïå³ÝáõÃÛáõÝ (³ÛÉ ¹³ë»ñÇÝ ãå³ïÏ³ÝáÕ)</t>
  </si>
  <si>
    <t>´Ü²Î²ð²Ü²ÚÆÜ ÞÆÜ²ð²ðàôÂÚàôÜ ºì ÎàØàôÜ²È Ì²è²ÚàôÂÚàôÜ (ïáÕ3610+ïáÕ3620+ïáÕ3630+ïáÕ3640+ïáÕ3650+ïáÕ3660)</t>
  </si>
  <si>
    <t>´Ý³Ï³ñ³Ý³ÛÇÝ ßÇÝ³ñ³ñáõÃÛáõÝ</t>
  </si>
  <si>
    <t xml:space="preserve">´Ý³Ï³ñ³Ý³ÛÇÝ ßÇÝ³ñ³ñáõÃÛáõÝ </t>
  </si>
  <si>
    <t>Ð³Ù³ÛÝù³ÛÇÝ ½³ñ·³óáõÙ</t>
  </si>
  <si>
    <t>æñ³Ù³ï³Ï³ñ³ñáõÙ</t>
  </si>
  <si>
    <t xml:space="preserve">æñ³Ù³ï³Ï³ñ³ñáõÙ </t>
  </si>
  <si>
    <t xml:space="preserve">öáÕáóÝ»ñÇ Éáõë³íáñáõÙ </t>
  </si>
  <si>
    <t xml:space="preserve">´Ý³Ï³ñ³Ý³ÛÇÝ ßÇÝ³ñ³ñáõÃÛ³Ý ¨ ÏáÙáõÝ³É Í³é³ÛáõÃÛáõÝÝ»ñÇ ·Íáí Ñ»ï³½áï³Ï³Ý ¨ Ý³Ë³·Í³ÛÇÝ ³ßË³ï³ÝùÝ»ñ </t>
  </si>
  <si>
    <t>´Ý³Ï³ñ³Ý³ÛÇÝ ßÇÝ³ñ³ñáõÃÛ³Ý ¨ ÏáÙáõÝ³É Í³é³ÛáõÃÛáõÝÝ»ñ (³ÛÉ ¹³ë»ñÇÝ ãå³ïÏ³ÝáÕ)</t>
  </si>
  <si>
    <t>07</t>
  </si>
  <si>
    <t>²èàÔæ²ä²ÐàôÂÚàôÜ (ïáÕ2710+ïáÕ2720+ïáÕ2730+ïáÕ2740+ïáÕ2750+ïáÕ2760)</t>
  </si>
  <si>
    <t>´ÅßÏ³Ï³Ý ³åñ³ÝùÝ»ñ, ë³ñù»ñ ¨ ë³ñù³íáñáõÙÝ»ñ</t>
  </si>
  <si>
    <t>¸»Õ³·áñÍ³Ï³Ý ³åñ³ÝùÝ»ñ</t>
  </si>
  <si>
    <t>²ÛÉ µÅßÏ³Ï³Ý ³åñ³ÝùÝ»ñ</t>
  </si>
  <si>
    <t>´ÅßÏ³Ï³Ý ë³ñù»ñ ¨ ë³ñù³íáñáõÙÝ»ñ</t>
  </si>
  <si>
    <t>²ñï³ÑÇí³Ý¹³Ýáó³ÛÇÝ Í³é³ÛáõÃÛáõÝÝ»ñ</t>
  </si>
  <si>
    <t>ÀÝ¹Ñ³Ýáõñ µÝáõÛÃÇ µÅßÏ³Ï³Ý Í³é³ÛáõÃÛáõÝÝ»ñ</t>
  </si>
  <si>
    <t>Ø³ëÝ³·Çï³óí³Í µÅßÏ³Ï³Ý Í³é³ÛáõÃÛáõÝÝ»ñ</t>
  </si>
  <si>
    <t xml:space="preserve">êïáÙ³ïáÉá·Ç³Ï³Ý Í³é³ÛáõÃÛáõÝÝ»ñ </t>
  </si>
  <si>
    <t>ä³ñ³µÅßÏ³Ï³Ý Í³é³ÛáõÃÛáõÝÝ»ñ</t>
  </si>
  <si>
    <t>ÐÇí³Ý¹³Ýáó³ÛÇÝ Í³é³ÛáõÃÛáõÝÝ»ñ</t>
  </si>
  <si>
    <t xml:space="preserve">ÀÝ¹Ñ³Ýáõñ µÝáõÛÃÇ ÑÇí³Ý¹³Ýáó³ÛÇÝ Í³é³ÛáõÃÛáõÝÝ»ñ </t>
  </si>
  <si>
    <t>Ø³ëÝ³·Çï³óí³Í ÑÇí³Ý¹³Ýáó³ÛÇÝ Í³é³ÛáõÃÛáõÝÝ»ñ</t>
  </si>
  <si>
    <t>´ÅßÏ³Ï³Ý, Ùáñ ¨ Ù³ÝÏ³Ý Ï»ÝïñáÝÝ»ñÇ  Í³é³ÛáõÃÛáõÝÝ»ñ</t>
  </si>
  <si>
    <t>ÐÇí³Ý¹Ç ËÝ³ÙùÇ ¨ ³éáÕçáõÃÛ³Ý í»ñ³Ï³Ý·ÝÙ³Ý ïÝ³ÛÇÝ Í³é³ÛáõÃÛáõÝÝ»ñ</t>
  </si>
  <si>
    <t>Ð³Ýñ³ÛÇÝ ³éáÕç³å³Ñ³Ï³Ý Í³é³ÛáõÃÛáõÝÝ»ñ</t>
  </si>
  <si>
    <t xml:space="preserve">²éáÕç³å³ÑáõÃÛ³Ý ·Íáí Ñ»ï³½áï³Ï³Ý ¨ Ý³Ë³·Í³ÛÇÝ ³ßË³ï³ÝùÝ»ñ </t>
  </si>
  <si>
    <t>²éáÕç³å³ÑáõÃÛáõÝ (³ÛÉ ¹³ë»ñÇÝ ãå³ïÏ³ÝáÕ)</t>
  </si>
  <si>
    <t>Առողջապահական հարակից ծառայություններ և ծրագրեր</t>
  </si>
  <si>
    <t>08</t>
  </si>
  <si>
    <t>Ð²Ü¶Æêî, ØÞ²ÎàôÚÂ ºì ÎðàÜ (ïáÕ2810+ïáÕ2820+ïáÕ2830+ïáÕ2840+ïáÕ2850+ïáÕ2860)</t>
  </si>
  <si>
    <t>Ð³Ý·ëïÇ ¨ ëåáñïÇ Í³é³ÛáõÃÛáõÝÝ»ñ</t>
  </si>
  <si>
    <t>Øß³ÏáõÃ³ÛÇÝ Í³é³ÛáõÃÛáõÝÝ»ñ</t>
  </si>
  <si>
    <t>¶ñ³¹³ñ³ÝÝ»ñ</t>
  </si>
  <si>
    <t>Â³Ý·³ñ³ÝÝ»ñ ¨ óáõó³ëñ³ÑÝ»ñ</t>
  </si>
  <si>
    <t xml:space="preserve"> - ÀÝÃ³óÇÏ ¹ñ³Ù³ßÝáñÑÝ»ñ å»ï³Ï³Ý ¨ Ñ³Ù³ÛÝùÝ»ñÇ áã ³é¨ïñ³ÛÇÝ Ï³½Ù³Ï»ñåáõÃÛáõÝÝ»ñÇÝ</t>
  </si>
  <si>
    <t>ì³ñã³Ï³Ý ë³ñù³íáñáõÙÝ»ñ</t>
  </si>
  <si>
    <t>Øß³ÏáõÛÃÇ ïÝ»ñ, ³ÏáõÙµÝ»ñ, Ï»ÝïñáÝÝ»ñ</t>
  </si>
  <si>
    <t>²ÛÉ Ùß³ÏáõÃ³ÛÇÝ Ï³½Ù³Ï»ñåáõÃÛáõÝÝ»ñ</t>
  </si>
  <si>
    <t>²ñí»ëï</t>
  </si>
  <si>
    <t>ÎÇÝ»Ù³ïá·ñ³ýÇ³</t>
  </si>
  <si>
    <t>Ðáõß³ñÓ³ÝÝ»ñÇ ¨ Ùß³ÏáõÛÃ³ÛÇÝ ³ñÅ»ùÝ»ñÇ í»ñ³Ï³Ý·ÝáõÙ ¨ å³Ñå³ÝáõÙ</t>
  </si>
  <si>
    <t>è³¹Çá ¨ Ñ»éáõëï³Ñ³Õáñ¹áõÙÝ»ñÇ Ñ»é³ñÓ³ÏÙ³Ý ¨ Ññ³ï³ñ³Ïã³Ï³Ý Í³é³ÛáõÃÛáõÝÝ»ñ</t>
  </si>
  <si>
    <t>Ð»éáõëï³é³¹ÇáÑ³Õáñ¹áõÙÝ»ñ</t>
  </si>
  <si>
    <t>Ðñ³ï³ñ³ÏãáõÃÛáõÝÝ»ñ, ËÙµ³·ñáõÃÛáõÝÝ»ñ</t>
  </si>
  <si>
    <t>î»Õ»Ï³ïíáõÃÛ³Ý Ó»éùµ»ñáõÙ</t>
  </si>
  <si>
    <t>ÎñáÝ³Ï³Ý ¨ Ñ³ë³ñ³Ï³Ï³Ý ³ÛÉ Í³é³ÛáõÃÛáõÝÝ»ñ</t>
  </si>
  <si>
    <t>ºñÇï³ë³ñ¹³Ï³Ý Íñ³·ñ»ñ</t>
  </si>
  <si>
    <t>ø³Õ³ù³Ï³Ý Ïáõë³ÏóáõÃÛáõÝÝ»ñ, Ñ³ë³ñ³Ï³Ï³Ý Ï³½Ù³Ï»ñåáõÃÛáõÝÝ»ñ, ³ñÑÙÇáõÃÛáõÝÝ»ñ</t>
  </si>
  <si>
    <t>Ð³Ý·ëïÇ, Ùß³ÏáõÛÃÇ ¨ ÏñáÝÇ ·Íáí Ñ»ï³½áï³Ï³Ý ¨ Ý³Ë³·Í³ÛÇÝ ³ßË³ï³ÝùÝ»ñ</t>
  </si>
  <si>
    <t>Ð³Ý·Çëï, Ùß³ÏáõÛÃ ¨ ÏñáÝ (³ÛÉ ¹³ë»ñÇÝ ãå³ïÏ³ÝáÕ)</t>
  </si>
  <si>
    <t xml:space="preserve"> -ÀÝ¹Ñ³Ýáõñ µÝáõÛÃÇ ³ÛÉ Í³é³ÛáõÃÛáõÝÝ»ñ</t>
  </si>
  <si>
    <t>4239</t>
  </si>
  <si>
    <t>09</t>
  </si>
  <si>
    <t>ÎðÂàôÂÚàôÜ (ïáÕ2910+ïáÕ2920+ïáÕ2930+ïáÕ2940+ïáÕ2950+ïáÕ2960+ïáÕ2970+ïáÕ2980)</t>
  </si>
  <si>
    <t>Ü³Ë³¹åñáó³Ï³Ý ¨ ï³ññ³Ï³Ý ÁÝ¹Ñ³Ýáõñ ÏñÃáõÃÛáõÝ</t>
  </si>
  <si>
    <t xml:space="preserve">Ü³Ë³¹åñáó³Ï³Ý ÏñÃáõÃÛáõÝ </t>
  </si>
  <si>
    <t xml:space="preserve">î³ññ³Ï³Ý ÁÝ¹Ñ³Ýáõñ ÏñÃáõÃÛáõÝ </t>
  </si>
  <si>
    <t>ØÇçÝ³Ï³ñ· ÁÝ¹Ñ³Ýáõñ ÏñÃáõÃÛáõÝ</t>
  </si>
  <si>
    <t>ÐÇÙÝ³Ï³Ý ÁÝ¹Ñ³Ýáõñ ÏñÃáõÃÛáõÝ</t>
  </si>
  <si>
    <t>ØÇçÝ³Ï³ñ·(ÉñÇí) ÁÝ¹Ñ³Ýáõñ ÏñÃáõÃÛáõÝ</t>
  </si>
  <si>
    <t>Ü³ËÝ³Ï³Ý Ù³ëÝ³·Çï³Ï³Ý (³ñÑ»ëï³·áñÍ³Ï³Ý) ¨ ÙÇçÇÝ Ù³ëÝ³·Çï³Ï³Ý ÏñÃáõÃÛáõÝ</t>
  </si>
  <si>
    <t>Ü³ËÝ³Ï³Ý Ù³ëÝ³·Çï³Ï³Ý (³ñÑ»ëï³·áñÍ³Ï³Ý) ÏñÃáõÃÛáõÝ</t>
  </si>
  <si>
    <t>ØÇçÇÝ Ù³ëÝ³·Çï³Ï³Ý ÏñÃáõÃÛáõÝ</t>
  </si>
  <si>
    <t>´³ñÓñ³·áõÛÝ ÏñÃáõÃÛáõÝ</t>
  </si>
  <si>
    <t>´³ñÓñ³·áõÛÝ Ù³ëÝ³·Çï³Ï³Ý ÏñÃáõÃÛáõÝ</t>
  </si>
  <si>
    <t xml:space="preserve">Àëï Ù³Ï³ñ¹³ÏÝ»ñÇ ã¹³ë³Ï³ñ·íáÕ ÏñÃáõÃÛáõÝ </t>
  </si>
  <si>
    <t>²ñï³¹åñáó³Ï³Ý ¹³ëïÇ³ñ³ÏáõÃÛáõÝ</t>
  </si>
  <si>
    <t>Èñ³óáõóÇã ÏñÃáõÃÛáõÝ</t>
  </si>
  <si>
    <t xml:space="preserve">ÎñÃáõÃÛ³ÝÁ ïñ³Ù³¹ñíáÕ ûÅ³Ý¹³Ï Í³é³ÛáõÃÛáõÝÝ»ñ </t>
  </si>
  <si>
    <t>ÎñÃáõÃÛ³Ý áÉáñïáõÙ Ñ»ï³½áï³Ï³Ý ¨ Ý³Ë³·Í³ÛÇÝ ³ßË³ï³ÝùÝ»ñ</t>
  </si>
  <si>
    <t>ÎñÃáõÃÛáõÝ (³ÛÉ ¹³ë»ñÇÝ ãå³ïÏ³ÝáÕ)</t>
  </si>
  <si>
    <t xml:space="preserve"> -²ÛÉ ÁÝÃ³óÇÏ ¹ñ³Ù³ßÝáñÑÝ»ñ</t>
  </si>
  <si>
    <t>10</t>
  </si>
  <si>
    <t xml:space="preserve">êàòÆ²È²Î²Ü ä²Þîä²ÜàôÂÚàôÜ (ïáÕ3010+ïáÕ3020+ïáÕ3030+ïáÕ3040+ïáÕ3050+ïáÕ3060+ïáÕ3070+ïáÕ3080+ïáÕ3090) </t>
  </si>
  <si>
    <t>ì³ï³éáÕçáõÃÛáõÝ ¨ ³Ý³ßË³ïáõÝ³ÏáõÃÛáõÝ</t>
  </si>
  <si>
    <t>ì³ï³éáÕçáõÃÛáõÝ</t>
  </si>
  <si>
    <t>²Ý³ßË³ïáõÝ³ÏáõÃÛáõÝ</t>
  </si>
  <si>
    <t>Ì»ñáõÃÛáõÝ</t>
  </si>
  <si>
    <t xml:space="preserve">Ð³ñ³½³ïÇÝ Ïáñóñ³Í ³ÝÓÇÝù </t>
  </si>
  <si>
    <t>ÀÝï³ÝÇùÇ ³Ý¹³ÙÝ»ñ ¨ ½³í³ÏÝ»ñ</t>
  </si>
  <si>
    <t xml:space="preserve">´Ý³Ï³ñ³Ý³ÛÇÝ ³å³ÑáíáõÙ </t>
  </si>
  <si>
    <t xml:space="preserve">êáóÇ³É³Ï³Ý Ñ³ïáõÏ ³ñïáÝáõÃÛáõÝÝ»ñ (³ÛÉ ¹³ë»ñÇÝ ãå³ïÏ³ÝáÕ) </t>
  </si>
  <si>
    <t xml:space="preserve">êáóÇ³É³Ï³Ý å³ßïå³ÝáõÃÛ³Ý áÉáñïáõÙ Ñ»ï³½áï³Ï³Ý ¨ Ý³Ë³·Í³ÛÇÝ ³ßË³ï³ÝùÝ»ñ </t>
  </si>
  <si>
    <t>êáóÇ³É³Ï³Ý å³ßïå³ÝáõÃÛáõÝ (³ÛÉ ¹³ë»ñÇÝ ãå³ïÏ³ÝáÕ)</t>
  </si>
  <si>
    <t xml:space="preserve"> -²ÛÉ Ýå³ëïÝ»ñ µÛáõç»Çó</t>
  </si>
  <si>
    <t>êáóÇ³É³Ï³Ý å³ßïå³ÝáõÃÛ³ÝÁ ïñ³Ù³¹ñíáÕ ûÅ³¹³Ï Í³é³ÛáõÃÛáõÝÝ»ñ (³ÛÉ ¹³ë»ñÇÝ ãå³ïÏ³ÝáÕ)</t>
  </si>
  <si>
    <t>11</t>
  </si>
  <si>
    <t>ÐÆØÜ²Î²Ü ´²ÄÆÜÜºðÆÜ â¸²êìàÔ ä²Ðàôêî²ÚÆÜ üàÜ¸ºð (ïáÕ3110)</t>
  </si>
  <si>
    <t xml:space="preserve">ÐÐ Ï³é³í³ñáõÃÛ³Ý ¨ Ñ³Ù³ÛÝùÝ»ñÇ å³Ñáõëï³ÛÇÝ ýáÝ¹ </t>
  </si>
  <si>
    <t>ÐÐ Ñ³Ù³ÛÝùÝ»ñÇ å³Ñáõëï³ÛÇÝ ýáÝ¹</t>
  </si>
  <si>
    <t>ՀԱՏՎԱԾ 2</t>
  </si>
  <si>
    <t>ՀԱՄԱՅՆՔԻ ԲՅՈՒՋԵԻ ԾԱԽՍԵՐԸ ԸՍՏ ԳՈՐԾԱՌՆԱԿԱՆ ԴԱՍԱԿԱՐԳՄԱՆ</t>
  </si>
  <si>
    <t>հազար  ՀՀ դրամ</t>
  </si>
  <si>
    <t>Բյուջետային ծախսերի գործառական դասակարգման բաժինների, խմբերի և դասերի անվանումները</t>
  </si>
  <si>
    <t>Բաժին</t>
  </si>
  <si>
    <t>Խումբ</t>
  </si>
  <si>
    <t>Դաս</t>
  </si>
  <si>
    <t xml:space="preserve">                այդ թվում</t>
  </si>
  <si>
    <t>(ս.7+ ս8)</t>
  </si>
  <si>
    <t>վարչական բյուջե</t>
  </si>
  <si>
    <t>ֆոնդային բյուջե</t>
  </si>
  <si>
    <t>ԸՆԴԱՄԵՆԸ ԾԱԽՍԵՐ (տող2100+տող2200+տող2300+տող2400+տող2500+տող2600+ տող2700+տող2800+տող2900+տող3000+տող3100)</t>
  </si>
  <si>
    <t xml:space="preserve">ԸՆԴՀԱՆՈՒՐ ԲՆՈՒՅԹԻ ՀԱՆՐԱՅԻՆ ԾԱՌԱՅՈՒԹՅՈՒՆՆԵՐ (տող2110+տող2120+տող2130+տող2140+տող2150+տող2160+տող2170+տող2180)   </t>
  </si>
  <si>
    <t>0</t>
  </si>
  <si>
    <t>այդ թվում`</t>
  </si>
  <si>
    <t>Օրենսդիր և գործադիր մարմիններ, պետական կառավարում, ֆինանսական և հարկաբյուջետային հարաբերություններ, արտաքին հարաբերություններ</t>
  </si>
  <si>
    <t>որից`</t>
  </si>
  <si>
    <t xml:space="preserve">Օրենսդիր և գործադիր մարմիններ,պետական կառավարում </t>
  </si>
  <si>
    <t xml:space="preserve">Ֆինանսական և հարկաբյուջետային հարաբերություններ </t>
  </si>
  <si>
    <t xml:space="preserve">Արտաքին հարաբերություններ </t>
  </si>
  <si>
    <t>3</t>
  </si>
  <si>
    <t>Արտաքին տնտեսական օգնություն</t>
  </si>
  <si>
    <t>Արտաքին տնտեսական աջակցություն</t>
  </si>
  <si>
    <t>Միջազգային կազմակերպությունների միջոցով տրամադրվող տնտեսական օգնություն</t>
  </si>
  <si>
    <t>Ընդհանուր բնույթի ծառայություններ</t>
  </si>
  <si>
    <t xml:space="preserve">Աշխատակազմի (կադրերի)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</si>
  <si>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</si>
  <si>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</si>
  <si>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</si>
  <si>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>4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</si>
  <si>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</si>
  <si>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</si>
  <si>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>5</t>
  </si>
  <si>
    <t xml:space="preserve">Ընդհանուր բնույթի հանրային ծառայություններ գծով հետազոտական և նախագծային աշխատանքներ  </t>
  </si>
  <si>
    <t>Ընդհանուր բնույթի հանրային ծառայություններ (այլ դասերին չպատկանող)</t>
  </si>
  <si>
    <t>6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</si>
  <si>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</si>
  <si>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 </t>
  </si>
  <si>
    <t>7</t>
  </si>
  <si>
    <t>Կառավարության տարբեր մակարդակների միջև իրականացվող ընդհանուր բնույթի տրանսֆերտներ</t>
  </si>
  <si>
    <t>8</t>
  </si>
  <si>
    <t xml:space="preserve"> - դրամաշնորհներ ՀՀ պետական բյուջեին  </t>
  </si>
  <si>
    <t xml:space="preserve"> - դրամաշնորհներ ՀՀ այլ համայնքերի բյուջեներին  </t>
  </si>
  <si>
    <t>ՊԱՇՏՊԱՆՈՒԹՅՈՒՆ (տող2210+2220+տող2230+տող2240+տող2250)</t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</si>
  <si>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</si>
  <si>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</si>
  <si>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</si>
  <si>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</si>
  <si>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</si>
  <si>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</si>
  <si>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</si>
  <si>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</si>
  <si>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ԿԱՐԳ, ԱՆՎՏԱՆԳՈՒԹՅՈՒՆ և ԴԱՏԱԿԱՆ ԳՈՐԾՈՒՆԵՈՒԹՅՈՒՆ (տող2310+տող2320+տող2330+տող2340+տող2350+տող2360+տող2370+տող2380)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</si>
  <si>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</si>
  <si>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</si>
  <si>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</si>
  <si>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</si>
  <si>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</si>
  <si>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</si>
  <si>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</si>
  <si>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</si>
  <si>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</si>
  <si>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</si>
  <si>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</si>
  <si>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</si>
  <si>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</si>
  <si>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Նախաքննություն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</si>
  <si>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</si>
  <si>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</si>
  <si>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ՏՆՏԵՍԱԿԱՆ ՀԱՐԱԲԵՐՈՒԹՅՈՒՆՆԵՐ (տող2410+տող2420+տող2430+տող2440+տող2450+տող2460+տող2470+տող2480+տող2490)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</si>
  <si>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</si>
  <si>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</si>
  <si>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</si>
  <si>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</si>
  <si>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</si>
  <si>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</si>
  <si>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</si>
  <si>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</si>
  <si>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</si>
  <si>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</si>
  <si>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</si>
  <si>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</si>
  <si>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</si>
  <si>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</si>
  <si>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</si>
  <si>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</si>
  <si>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</si>
  <si>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</si>
  <si>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</si>
  <si>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</si>
  <si>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</si>
  <si>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</si>
  <si>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</si>
  <si>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</si>
  <si>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</si>
  <si>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</si>
  <si>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</si>
  <si>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</si>
  <si>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</si>
  <si>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</si>
  <si>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</si>
  <si>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</si>
  <si>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</si>
  <si>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</si>
  <si>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</si>
  <si>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</si>
  <si>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</si>
  <si>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</si>
  <si>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Տնտեսական հարաբերություններ (այլ դասերին չպատկանող)</t>
  </si>
  <si>
    <t>9</t>
  </si>
  <si>
    <t xml:space="preserve">ՇՐՋԱԿԱ  ՄԻՋԱՎԱՅՐԻ ՊԱՇՏՊԱՆՈՒԹՅՈՒՆ (տող 2510+տող2520+տող 2530+տող 2540+տող 2550+տող 2560)  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</si>
  <si>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</si>
  <si>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</si>
  <si>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</si>
  <si>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</si>
  <si>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</si>
  <si>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</si>
  <si>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</si>
  <si>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</si>
  <si>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</si>
  <si>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>Համայնքային զարգացում</t>
  </si>
  <si>
    <t>Ջրամատակարարում</t>
  </si>
  <si>
    <t>Փողոցների լուսավորում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</si>
  <si>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</si>
  <si>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</si>
  <si>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</si>
  <si>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</si>
  <si>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</si>
  <si>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</si>
  <si>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</si>
  <si>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</si>
  <si>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</si>
  <si>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</si>
  <si>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</si>
  <si>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</si>
  <si>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</si>
  <si>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</si>
  <si>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</si>
  <si>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</si>
  <si>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</si>
  <si>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</si>
  <si>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</si>
  <si>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</si>
  <si>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</si>
  <si>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</si>
  <si>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</si>
  <si>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</si>
  <si>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</si>
  <si>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</si>
  <si>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</si>
  <si>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</si>
  <si>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</si>
  <si>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</si>
  <si>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</si>
  <si>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</si>
  <si>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</si>
  <si>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</si>
  <si>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</si>
  <si>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</si>
  <si>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</si>
  <si>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</si>
  <si>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</si>
  <si>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</si>
  <si>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</si>
  <si>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</si>
  <si>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</si>
  <si>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</si>
  <si>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</si>
  <si>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</si>
  <si>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</si>
  <si>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</si>
  <si>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</si>
  <si>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</si>
  <si>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</si>
  <si>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</si>
  <si>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</si>
  <si>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</si>
  <si>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</si>
  <si>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</si>
  <si>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</si>
  <si>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</si>
  <si>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 xml:space="preserve">ՍՈՑԻԱԼԱԿԱՆ ՊԱՇՏՊԱՆՈՒԹՅՈՒՆ (տող3010+տող3020+տող3030+տող3040+տող3050+տող3060+տող3070+տող3080+տող3090) 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</si>
  <si>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</si>
  <si>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</si>
  <si>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</si>
  <si>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</si>
  <si>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</si>
  <si>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</si>
  <si>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</si>
  <si>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</si>
  <si>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</si>
  <si>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</si>
  <si>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</si>
  <si>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</si>
  <si>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ՀԻՄՆԱԿԱՆ ԲԱԺԻՆՆԵՐԻՆ ՉԴԱՍՎՈՂ ՊԱՀՈՒՍՏԱՅԻՆ ՖՈՆԴԵՐ (տող3110)</t>
  </si>
  <si>
    <t xml:space="preserve">ՀՀ կառավարության և համայնքների պահուստային ֆոնդ </t>
  </si>
  <si>
    <t>ՀՀ համայնքների պահուստային ֆոնդ</t>
  </si>
  <si>
    <t xml:space="preserve">                                                            ՀԱՏՎԱԾ 3</t>
  </si>
  <si>
    <t xml:space="preserve">     ՀԱՄԱՅՆՔԻ ԲՅՈՒՋԵԻ ԾԱԽՍԵՐԸ ԸՍՏ ՏՆՏԵՍԳԻՏԱԿԱՆ ԴԱՍԱԿԱՐԳՄԱՆ</t>
  </si>
  <si>
    <t>Բյուջետային ծախսերի տնտեսագիտական դասակարգման հոդվածների</t>
  </si>
  <si>
    <t xml:space="preserve"> Տողի</t>
  </si>
  <si>
    <t>Ընդամենը (ս.5+ս.6)</t>
  </si>
  <si>
    <t xml:space="preserve">                   այդ թվում`</t>
  </si>
  <si>
    <t>անվանումները</t>
  </si>
  <si>
    <t>ֆոնդային մաս</t>
  </si>
  <si>
    <t xml:space="preserve"> ԸՆԴԱՄԵՆԸ    ԾԱԽՍԵՐ                                         (տող4050+տող5000+տող 6000)</t>
  </si>
  <si>
    <t xml:space="preserve">այդ թվում` </t>
  </si>
  <si>
    <t xml:space="preserve">Ա.   ԸՆԹԱՑԻԿ  ԾԱԽՍԵՐ՛                (տող4100+տող4200+տող4300+տող4400+տող4500+ տող4600+տող4700)  </t>
  </si>
  <si>
    <t xml:space="preserve">1.1 ԱՇԽԱՏԱՆՔԻ ՎԱՐՁԱՏՐՈՒԹՅՈՒՆ (տող4110+տող4120+տող4130)        </t>
  </si>
  <si>
    <t>ԴՐԱՄՈՎ ՎՃԱՐՎՈՂ ԱՇԽԱՏԱՎԱՐՁԵՐ ԵՎ ՀԱՎԵԼԱՎՃԱՐՆԵՐ (տող4111+տող4112+ տող4114)</t>
  </si>
  <si>
    <t>4111</t>
  </si>
  <si>
    <t>4112</t>
  </si>
  <si>
    <t>4115</t>
  </si>
  <si>
    <t>ԲՆԵՂԵՆ ԱՇԽԱՏԱՎԱՐՁԵՐ ԵՎ ՀԱՎԵԼԱՎՃԱՐՆԵՐ (տող4121)</t>
  </si>
  <si>
    <t>4121</t>
  </si>
  <si>
    <t>ՓԱՍՏԱՑԻ ՍՈՑԻԱԼԱԿԱՆ ԱՊԱՀՈՎՈՒԹՅԱՆ ՎՃԱՐՆԵՐ (տող4131)</t>
  </si>
  <si>
    <t xml:space="preserve"> -Սոցիալական ապահովության վճարներ</t>
  </si>
  <si>
    <t>4131</t>
  </si>
  <si>
    <t>1.2 ԾԱՌԱՅՈՒԹՅՈՒՆՆԵՐԻ ԵՎ ԱՊՐԱՆՔՆԵՐԻ ՁԵՌՔ ԲԵՐՈՒՄ (տող4210+տող4220+տող4230+տող4240+տող4250+տող4260)</t>
  </si>
  <si>
    <t>ՇԱՐՈՒՆԱԿԱԿԱՆ ԾԱԽՍԵՐ (տող4211+տող4212+տող4213+տող4214+տող4215+տող4216+տող4217)</t>
  </si>
  <si>
    <t xml:space="preserve"> -Գործառնական և բանկային ծառայությունների ծախսեր</t>
  </si>
  <si>
    <t>4211</t>
  </si>
  <si>
    <t xml:space="preserve"> -Էներգետիկ  ծառայություններ</t>
  </si>
  <si>
    <t>4212</t>
  </si>
  <si>
    <t>4213</t>
  </si>
  <si>
    <t>4214</t>
  </si>
  <si>
    <t>4215</t>
  </si>
  <si>
    <t>4216</t>
  </si>
  <si>
    <t>4217</t>
  </si>
  <si>
    <t xml:space="preserve"> ԳՈՐԾՈՒՂՈՒՄՆԵՐԻ ԵՎ ՇՐՋԱԳԱՅՈՒԹՅՈՒՆՆԵՐԻ ԾԱԽՍԵՐ (տող4221+տող4222+տող4223)</t>
  </si>
  <si>
    <t>4221</t>
  </si>
  <si>
    <t>4222</t>
  </si>
  <si>
    <t>4229</t>
  </si>
  <si>
    <t>ՊԱՅՄԱՆԱԳՐԱՅԻՆ ԱՅԼ ԾԱՌԱՅՈՒԹՅՈՒՆՆԵՐԻ ՁԵՌՔ ԲԵՐՈՒՄ (տող4231+տող4232+տող4233+տող4234+տող4235+տող4236+տող4237+տող4238)</t>
  </si>
  <si>
    <t>4231</t>
  </si>
  <si>
    <t>4232</t>
  </si>
  <si>
    <t>4233</t>
  </si>
  <si>
    <t>4234</t>
  </si>
  <si>
    <t>4235</t>
  </si>
  <si>
    <t>4236</t>
  </si>
  <si>
    <t>4237</t>
  </si>
  <si>
    <t xml:space="preserve"> ԱՅԼ ՄԱՍՆԱԳԻՏԱԿԱՆ ԾԱՌԱՅՈՒԹՅՈՒՆՆԵՐԻ ՁԵՌՔ ԲԵՐՈՒՄ  (տող 4241)</t>
  </si>
  <si>
    <t>4241</t>
  </si>
  <si>
    <t>ԸՆԹԱՑԻԿ ՆՈՐՈԳՈՒՄ ԵՎ ՊԱՀՊԱՆՈՒՄ (ծառայություններ և նյութեր) (տող4251+տող4252)</t>
  </si>
  <si>
    <t>4251</t>
  </si>
  <si>
    <t>4252</t>
  </si>
  <si>
    <t xml:space="preserve"> ՆՅՈՒԹԵՐ (տող4261+տող4262+տող4263+տող4264+տող4265+տող4266+տող4267+տող4268)</t>
  </si>
  <si>
    <t>4261</t>
  </si>
  <si>
    <t>4262</t>
  </si>
  <si>
    <t xml:space="preserve"> -Վերապատրաստման և ուսուցման նյութեր (աշխատողների վերապատրաստում)</t>
  </si>
  <si>
    <t>4263</t>
  </si>
  <si>
    <t>4264</t>
  </si>
  <si>
    <t>4265</t>
  </si>
  <si>
    <t>4266</t>
  </si>
  <si>
    <t>4267</t>
  </si>
  <si>
    <t>4269</t>
  </si>
  <si>
    <t xml:space="preserve"> 1.3 ՏՈԿՈՍԱՎՃԱՐՆԵՐ (տող4310+տող 4320+տող4330)</t>
  </si>
  <si>
    <t>ՆԵՐՔԻՆ ՏՈԿՈՍԱՎՃԱՐՆԵՐ (տող4311+տող4312)</t>
  </si>
  <si>
    <t>4411</t>
  </si>
  <si>
    <t>4412</t>
  </si>
  <si>
    <t>ԱՐՏԱՔԻՆ ՏՈԿՈՍԱՎՃԱՐՆԵՐ (տող4321+տող4322)</t>
  </si>
  <si>
    <t>4421</t>
  </si>
  <si>
    <t>4422</t>
  </si>
  <si>
    <t xml:space="preserve">ՓՈԽԱՌՈՒԹՅՈՒՆՆԵՐԻ ՀԵՏ ԿԱՊՎԱԾ ՎՃԱՐՆԵՐ (տող4331+տող4332+տող4333) </t>
  </si>
  <si>
    <t>4431</t>
  </si>
  <si>
    <t>4432</t>
  </si>
  <si>
    <t>4433</t>
  </si>
  <si>
    <t>1.4 ՍՈՒԲՍԻԴԻԱՆԵՐ  (տող4410+տող4420)</t>
  </si>
  <si>
    <t>ՍՈՒԲՍԻԴԻԱՆԵՐ ՊԵՏԱԿԱՆ (ՀԱՄԱՅՆՔԱՅԻՆ) ԿԱԶՄԱԿԵՐՊՈՒԹՅՈՒՆՆԵՐԻՆ (տող4411+տող4412)</t>
  </si>
  <si>
    <t xml:space="preserve"> -Սուբսիդիաներ ոչ-ֆինանսական պետական (hամայնքային) կազմակերպություններին </t>
  </si>
  <si>
    <t>4511</t>
  </si>
  <si>
    <t xml:space="preserve"> -Սուբսիդիաներ ֆինանսական պետական (hամայնքային) կազմակերպություններին </t>
  </si>
  <si>
    <t>4512</t>
  </si>
  <si>
    <t>ՍՈՒԲՍԻԴԻԱՆԵՐ ՈՉ ՊԵՏԱԿԱՆ (ՈՉ ՀԱՄԱՅՆՔԱՅԻՆ) ԿԱԶՄԱԿԵՐՊՈՒԹՅՈՒՆՆԵՐԻՆ (տող4421+տող4422)</t>
  </si>
  <si>
    <t xml:space="preserve"> -Սուբսիդիաներ ոչ պետական (ոչ hամայնքային) ոչ ֆինանսական կազմակերպություններին </t>
  </si>
  <si>
    <t>4521</t>
  </si>
  <si>
    <t xml:space="preserve"> -Սուբսիդիաներ ոչ պետական (ոչ hամայնքային) ֆինանսական  կազմակերպություններին </t>
  </si>
  <si>
    <t>4522</t>
  </si>
  <si>
    <t>1.5 ԴՐԱՄԱՇՆՈՐՀՆԵՐ (տող4510+տող4520+տող4530+տող4540)</t>
  </si>
  <si>
    <t>ԴՐԱՄԱՇՆՈՐՀՆԵՐ ՕՏԱՐԵՐԿՐՅԱ ԿԱՌԱՎԱՐՈՒԹՅՈՒՆՆԵՐԻՆ (տող4511+տող4512)</t>
  </si>
  <si>
    <t xml:space="preserve"> -Ընթացիկ դրամաշնորհներ օտարերկրյա կառավարություններին</t>
  </si>
  <si>
    <t>4611</t>
  </si>
  <si>
    <t xml:space="preserve"> -Կապիտալ դրամաշնորհներ օտարերկրյա կառավարություններին</t>
  </si>
  <si>
    <t>4612</t>
  </si>
  <si>
    <t>ԴՐԱՄԱՇՆՈՐՀՆԵՐ ՄԻՋԱԶԳԱՅԻՆ ԿԱԶՄԱԿԵՐՊՈՒԹՅՈՒՆՆԵՐԻՆ (տող4521+տող4522)</t>
  </si>
  <si>
    <t xml:space="preserve"> -Ընթացիկ դրամաշնորհներ  միջազգային կազմակերպություններին</t>
  </si>
  <si>
    <t>4621</t>
  </si>
  <si>
    <t xml:space="preserve"> -Կապիտալ դրամաշնորհներ միջազգային կազմակերպություններին</t>
  </si>
  <si>
    <t>4622</t>
  </si>
  <si>
    <t>ԸՆԹԱՑԻԿ ԴՐԱՄԱՇՆՈՐՀՆԵՐ ՊԵՏԱԿԱՆ ՀԱՏՎԱԾԻ ԱՅԼ ՄԱԿԱՐԴԱԿՆԵՐԻՆ (տող4531+տող4532+տող4533)</t>
  </si>
  <si>
    <t xml:space="preserve"> - Ընթացիկ դրամաշնորհներ պետական և համայնքների ոչ առևտրային կազմակերպություններին</t>
  </si>
  <si>
    <t>4637</t>
  </si>
  <si>
    <t xml:space="preserve"> - Ընթացիկ դրամաշնորհներ պետական և համայնքների  առևտրային կազմակերպություններին</t>
  </si>
  <si>
    <t>4638</t>
  </si>
  <si>
    <t xml:space="preserve"> - Այլ ընթացիկ դրամաշնորհներ                             (տող 4534+տող 4535 +տող 4536)</t>
  </si>
  <si>
    <t>4639</t>
  </si>
  <si>
    <t xml:space="preserve">այլ համայնքներին </t>
  </si>
  <si>
    <t xml:space="preserve"> - ՀՀ պետական բյուջեին</t>
  </si>
  <si>
    <t xml:space="preserve"> - այլ</t>
  </si>
  <si>
    <t>ԿԱՊԻՏԱԼ ԴՐԱՄԱՇՆՈՐՀՆԵՐ ՊԵՏԱԿԱՆ ՀԱՏՎԱԾԻ ԱՅԼ ՄԱԿԱՐԴԱԿՆԵՐԻՆ (տող4541+տող4542+տող4543)</t>
  </si>
  <si>
    <t xml:space="preserve"> -Կապիտալ դրամաշնորհներ պետական և համայնքների ոչ առևտրային կազմակերպություններին</t>
  </si>
  <si>
    <t>4655</t>
  </si>
  <si>
    <t xml:space="preserve"> -Կապիտալ դրամաշնորհներ պետական և համայնքների  առևտրային կազմակերպություններին</t>
  </si>
  <si>
    <t>4656</t>
  </si>
  <si>
    <t xml:space="preserve"> -Այլ կապիտալ դրամաշնորհներ                                     (տող 4544+տող 4545 +տող 4546)</t>
  </si>
  <si>
    <t>4657</t>
  </si>
  <si>
    <t xml:space="preserve">ՀՀ այլ համայնքներին </t>
  </si>
  <si>
    <t>1.6 ՍՈՑԻԱԼԱԿԱՆ ՆՊԱՍՏՆԵՐ ԵՎ ԿԵՆՍԱԹՈՇԱԿՆԵՐ (տող4610+տող4630+տող4640)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</si>
  <si>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</si>
  <si>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</si>
  <si>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>4711</t>
  </si>
  <si>
    <t xml:space="preserve"> - Սոցիալական ապահովության բնեղեն նպաստներ ծառայություններ մատուցողներին</t>
  </si>
  <si>
    <t>4712</t>
  </si>
  <si>
    <t xml:space="preserve"> ՍՈՑԻԱԼԱԿԱՆ ՕԳՆՈՒԹՅԱՆ ԴՐԱՄԱԿԱՆ ԱՐՏԱՀԱՅՏՈՒԹՅԱՄԲ ՆՊԱՍՏՆԵՐ (ԲՅՈՒՋԵԻՑ) (տող4631+տող4632+տող4633+տող4634) </t>
  </si>
  <si>
    <t xml:space="preserve">որից` </t>
  </si>
  <si>
    <t>4726</t>
  </si>
  <si>
    <t>4727</t>
  </si>
  <si>
    <t>4728</t>
  </si>
  <si>
    <t>4729</t>
  </si>
  <si>
    <t xml:space="preserve"> ԿԵՆՍԱԹՈՇԱԿՆԵՐ (տող4641) </t>
  </si>
  <si>
    <t xml:space="preserve"> -Կենսաթոշակներ</t>
  </si>
  <si>
    <t>4741</t>
  </si>
  <si>
    <t>1.7 ԱՅԼ ԾԱԽՍԵՐ (տող4710+տող4720+տող4730+տող4740+տող4750+տող4760+տող4770)</t>
  </si>
  <si>
    <t xml:space="preserve">ՆՎԻՐԱՏՎՈՒԹՅՈՒՆՆԵՐ ՈՉ ԿԱՌԱՎԱՐԱԿԱՆ (ՀԱՍԱՐԱԿԱԿԱՆ) ԿԱԶՄԱԿԵՐՊՈՒԹՅՈՒՆՆԵՐԻՆ (տող4711+տող4712) 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</si>
  <si>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</si>
  <si>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>4811</t>
  </si>
  <si>
    <t>4819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</si>
  <si>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</si>
  <si>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>4821</t>
  </si>
  <si>
    <t>4822</t>
  </si>
  <si>
    <t>4823</t>
  </si>
  <si>
    <t>4824</t>
  </si>
  <si>
    <t>ԴԱՏԱՐԱՆՆԵՐԻ ԿՈՂՄԻՑ ՆՇԱՆԱԿՎԱԾ ՏՈՒՅԺԵՐ ԵՎ ՏՈՒԳԱՆՔՆԵՐ (տող4731)</t>
  </si>
  <si>
    <t>4831</t>
  </si>
  <si>
    <t xml:space="preserve"> ԲՆԱԿԱՆ ԱՂԵՏՆԵՐԻՑ ԿԱՄ ԱՅԼ ԲՆԱԿԱՆ ՊԱՏՃԱՌՆԵՐՈՎ ԱՌԱՋԱՑԱԾ ՎՆԱՍՆԵՐԻ ԿԱՄ ՎՆԱՍՎԱԾՔՆԵՐԻ ՎԵՐԱԿԱՆԳՆՈՒՄ (տող4741+տող4742)</t>
  </si>
  <si>
    <t>4841</t>
  </si>
  <si>
    <t>4842</t>
  </si>
  <si>
    <t>ԿԱՌԱՎԱՐՄԱՆ ՄԱՐՄԻՆՆԵՐԻ ԳՈՐԾՈՒՆԵՈՒԹՅԱՆ ՀԵՏԵՎԱՆՔՈՎ ԱՌԱՋԱՑԱԾ ՎՆԱՍՆԵՐԻ ԿԱՄ ՎՆԱՍՎԱԾՔՆԵՐԻ  ՎԵՐԱԿԱՆԳՆՈՒՄ (տող4751)</t>
  </si>
  <si>
    <t>4851</t>
  </si>
  <si>
    <t xml:space="preserve"> ԱՅԼ ԾԱԽՍԵՐ (տող4761)</t>
  </si>
  <si>
    <t>4861</t>
  </si>
  <si>
    <t>ՊԱՀՈՒՍՏԱՅԻՆ ՄԻՋՈՑՆԵՐ (տող4771)</t>
  </si>
  <si>
    <t>4891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</si>
  <si>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</si>
  <si>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                    (տող5100+տող5200+տող5300+տող5400)</t>
  </si>
  <si>
    <t>1.1. ՀԻՄՆԱԿԱՆ ՄԻՋՈՑՆԵՐ                                 (տող5110+տող5120+տող5130)</t>
  </si>
  <si>
    <t>ՇԵՆՔԵՐ ԵՎ ՇԻՆՈՒԹՅՈՒՆՆԵՐ                                       (տող5111+տող5112+տող5113)</t>
  </si>
  <si>
    <t xml:space="preserve"> - Շենքերի և շինությունների ձեռք բերում</t>
  </si>
  <si>
    <t>5111</t>
  </si>
  <si>
    <t xml:space="preserve"> - Շենքերի և շինությունների կառուցում</t>
  </si>
  <si>
    <t>5112</t>
  </si>
  <si>
    <t xml:space="preserve"> - Շենքերի և շինությունների կապիտալ վերանորոգում</t>
  </si>
  <si>
    <t>5113</t>
  </si>
  <si>
    <t>ՄԵՔԵՆԱՆԵՐ ԵՎ ՍԱՐՔԱՎՈՐՈՒՄՆԵ   (տող5121+ տող5122+տող5123)</t>
  </si>
  <si>
    <t xml:space="preserve"> - Տրանսպորտային սարքավորումներ</t>
  </si>
  <si>
    <t>5121</t>
  </si>
  <si>
    <t xml:space="preserve"> - Վարչական սարքավորումներ</t>
  </si>
  <si>
    <t>5122</t>
  </si>
  <si>
    <t xml:space="preserve"> - Այլ մեքենաներ և սարքավորումներ</t>
  </si>
  <si>
    <t>5129</t>
  </si>
  <si>
    <t xml:space="preserve"> ԱՅԼ ՀԻՄՆԱԿԱՆ ՄԻՋՈՑՆԵ     (տող 5131+տող 5132+տող 5133+ տող5134)</t>
  </si>
  <si>
    <t>5131</t>
  </si>
  <si>
    <t xml:space="preserve"> - Ոչ նյութական հիմնական միջոցներ</t>
  </si>
  <si>
    <t>5132</t>
  </si>
  <si>
    <t xml:space="preserve"> - Գեոդեզիական քարտեզագրական ծախսեր</t>
  </si>
  <si>
    <t>5133</t>
  </si>
  <si>
    <t xml:space="preserve"> - Նախագծահետազոտական ծախսեր</t>
  </si>
  <si>
    <t>1.2 ՊԱՇԱՐՆԵՐ (տող5211+տող5221+տող5231+տող5241)</t>
  </si>
  <si>
    <t xml:space="preserve"> - Համայնքային նշանակության ռազմավարական պաշարներ</t>
  </si>
  <si>
    <t>5211</t>
  </si>
  <si>
    <t xml:space="preserve"> - Նյութեր և պարագաներ</t>
  </si>
  <si>
    <t>5221</t>
  </si>
  <si>
    <t xml:space="preserve"> - Վերավաճառքի համար նախատեսված ապրանքներ</t>
  </si>
  <si>
    <t>5231</t>
  </si>
  <si>
    <t>5241</t>
  </si>
  <si>
    <t>1.3 ԲԱՐՁՐԱՐԺԵՔ ԱԿՏԻՎՆԵՐ (տող 5311)</t>
  </si>
  <si>
    <t>5311</t>
  </si>
  <si>
    <t>1.4 ՉԱՐՏԱԴՐՎԱԾ ԱԿՏԻՎՆԵՐ                         (տող 5411+տող 5421+տող 5431+տող5441)</t>
  </si>
  <si>
    <t>5411</t>
  </si>
  <si>
    <t>5421</t>
  </si>
  <si>
    <t>5431</t>
  </si>
  <si>
    <t>5441</t>
  </si>
  <si>
    <t>Համաֆինասնսավորմամբ իրականացվող ծրագրեր եւ /կամ/կապիտալ ակտիվի ձեռք բերում</t>
  </si>
  <si>
    <t>5511</t>
  </si>
  <si>
    <t xml:space="preserve"> Գ. ՈՉ ՖԻՆԱՆՍԱԿԱՆ ԱԿՏԻՎՆԵՐԻ ԻՐԱՑՈՒՄԻՑ ՄՈՒՏՔԵՐ (տող6100+տող6200+տող6300+տող6400)</t>
  </si>
  <si>
    <t xml:space="preserve">ՀԻՄՆԱԿԱՆ ՄԻՋՈՑՆԵՐԻ ԻՐԱՑՈՒՄԻՑ ՄՈՒՏՔԵՐ (տող6110+տող6120+տող6130) </t>
  </si>
  <si>
    <t xml:space="preserve">ԱՆՇԱՐԺ ԳՈՒՅՔԻ ԻՐԱՑՈՒՄԻՑ ՄՈՒՏՔԵՐ </t>
  </si>
  <si>
    <t>8111</t>
  </si>
  <si>
    <t>ՇԱՐԺԱԿԱՆ ԳՈՒՅՔԻ ԻՐԱՑՈՒՄԻՑ ՄՈՒՏՔԵՐ</t>
  </si>
  <si>
    <t>8121</t>
  </si>
  <si>
    <t>ԱՅԼ ՀԻՄՆԱԿԱՆ ՄԻՋՈՑՆԵՐԻ ԻՐԱՑՈՒՄԻՑ ՄՈՒՏՔԵՐ</t>
  </si>
  <si>
    <t>ՊԱՇԱՐՆԵՐԻ ԻՐԱՑՈՒՄԻՑ ՄՈՒՏՔԵՐ (տող6210+տող6220)</t>
  </si>
  <si>
    <t xml:space="preserve"> ՌԱԶՄԱՎԱՐԱԿԱՆ ՀԱՄԱՅՆՔԱՅԻՆ ՊԱՇԱՐՆԵՐԻ ԻՐԱՑՈՒՄԻՑ ՄՈՒՏՔԵՐ</t>
  </si>
  <si>
    <t>8211</t>
  </si>
  <si>
    <t>ԱՅԼ ՊԱՇԱՐՆԵՐԻ ԻՐԱՑՈՒՄԻՑ ՄՈՒՏՔԵՐ (տող6221+տող6222+տող6223)</t>
  </si>
  <si>
    <t xml:space="preserve"> - Արտադրական պաշարների իրացումից մուտքեր</t>
  </si>
  <si>
    <t>8221</t>
  </si>
  <si>
    <t xml:space="preserve"> - Վերավաճառքի համար ապրանքների իրացումից մուտքեր</t>
  </si>
  <si>
    <t>8222</t>
  </si>
  <si>
    <t xml:space="preserve"> - Սպառման համար նախատեսված պաշարների իրացումից մուտքեր</t>
  </si>
  <si>
    <t>8223</t>
  </si>
  <si>
    <t>ԲԱՐՁՐԱՐԺԵՔ ԱԿՏԻՎՆԵՐԻ ԻՐԱՑՈՒՄԻՑ ՄՈՒՏՔԵՐ   (տող 6310)</t>
  </si>
  <si>
    <t>ԲԱՐՁՐԱՐԺԵՔ ԱԿՏԻՎՆԵՐԻ ԻՐԱՑՈՒՄԻՑ ՄՈՒՏՔԵՐ</t>
  </si>
  <si>
    <t>8311</t>
  </si>
  <si>
    <t>ՉԱՐՏԱԴՐՎԱԾ ԱԿՏԻՎՆԵՐԻ ԻՐԱՑՈՒՄԻՑ ՄՈՒՏՔԵՐ`                                                   (տող6410+տող6420+տող6430+տող6440)</t>
  </si>
  <si>
    <t>ՀՈՂԻ ԻՐԱՑՈՒՄԻՑ ՄՈՒՏՔԵՐ</t>
  </si>
  <si>
    <t>ՕԳՏԱԿԱՐ ՀԱՆԱԾՈՆԵՐԻ ԻՐԱՑՈՒՄԻՑ ՄՈՒՏՔԵՐ</t>
  </si>
  <si>
    <t>8412</t>
  </si>
  <si>
    <t xml:space="preserve"> ԱՅԼ ԲՆԱԿԱՆ ԾԱԳՈՒՄ ՈՒՆԵՑՈՂ ՀԻՄՆԱԿԱՆ ՄԻՋՈՑՆԵՐԻ ԻՐԱՑՈՒՄԻՑ ՄՈՒՏՔԵՐ</t>
  </si>
  <si>
    <t>8413</t>
  </si>
  <si>
    <t xml:space="preserve"> ՈՉ ՆՅՈՒԹԱԿԱՆ ՉԱՐՏԱԴՐՎԱԾ ԱԿՏԻՎՆԵՐԻ ԻՐԱՑՈՒՄԻՑ ՄՈՒՏՔԵՐ</t>
  </si>
  <si>
    <t>8414</t>
  </si>
  <si>
    <t>(ս.7 + ս8)</t>
  </si>
  <si>
    <t>ԸՆԴԱՄԵՆԸ ՀԱՎԵԼՈՒՐԴԸ ԿԱՄ ԴԵՖԻՑԻՏԸ (ՊԱԿԱՍՈՒՐԴԸ)</t>
  </si>
  <si>
    <t xml:space="preserve">                             Տարեկան ճշտված պլան</t>
  </si>
  <si>
    <t xml:space="preserve"> NN</t>
  </si>
  <si>
    <t>Ընդամենը (ս.8+ս.9)</t>
  </si>
  <si>
    <t xml:space="preserve">                 այդ թվում`</t>
  </si>
  <si>
    <t>ԸՆԴԱՄԵՆԸ` (տող 8100+տող 8300), (տող 7000 հակառակ նշանով)</t>
  </si>
  <si>
    <t>Ա. ՆԵՐՔԻՆ ԱՂԲՅՈՒՐՆԵՐ (տող 8110+տող 8160),( տող8000-տող8300)</t>
  </si>
  <si>
    <t>1. ՓՈԽԱՌՈՒ ՄԻՋՈՑՆԵՐ  (տող 8111+տող 8120)</t>
  </si>
  <si>
    <t xml:space="preserve"> 1.1. Արժեթղթեր (բացառությամբ բաժնետոմսերի և կապիտալում այլ մասնակցության)  (տող 8112+տող 8113)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</si>
  <si>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</si>
  <si>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</si>
  <si>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</si>
  <si>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</si>
  <si>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t xml:space="preserve">1.2. Վարկեր և փոխատվություններ (ստացում և մարում) (տող 8121+տող8140) </t>
  </si>
  <si>
    <t>1.2.1. Վարկեր (տող 8122+տող 8130)</t>
  </si>
  <si>
    <t xml:space="preserve">  - վարկերի ստացում (տող 8123+տող 8124)</t>
  </si>
  <si>
    <t>9112</t>
  </si>
  <si>
    <t>պետական բյուջեից</t>
  </si>
  <si>
    <t>այլ աղբյուրներից</t>
  </si>
  <si>
    <t xml:space="preserve">  - ստացված վարկերի հիմնական  գումարի մարում (տող 8131+տող 8132)</t>
  </si>
  <si>
    <t>6112</t>
  </si>
  <si>
    <t>ՀՀ պետական բյուջեին</t>
  </si>
  <si>
    <t>այլ աղբյուրներին</t>
  </si>
  <si>
    <t>1.2.2. Փոխատվություններ (տող 8141+տող 8150)</t>
  </si>
  <si>
    <t xml:space="preserve">  - բյուջետային փոխատվությունների ստացում  (տող 8142+տող 8143)</t>
  </si>
  <si>
    <t>ՀՀ պետական բյուջեից</t>
  </si>
  <si>
    <t>ՀՀ այլ համայնքների բյուջեներից</t>
  </si>
  <si>
    <t xml:space="preserve">  - ստացված փոխատվությունների գումարի մարում (տող 8151+տող 8152)</t>
  </si>
  <si>
    <t>ՀՀ այլ համայնքների բյուջեներին</t>
  </si>
  <si>
    <t>2. ՖԻՆԱՆՍԱԿԱՆ ԱԿՏԻՎՆԵՐ  (տող8161+տող8170+տող8190+տող8201+տող8202+տող8203)</t>
  </si>
  <si>
    <t>2.1. Բաժնետոմսեր և կապիտալում այլ մասնակցություն (տող 8162+տող 8163 + տող 8164)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</si>
  <si>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</si>
  <si>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</si>
  <si>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իրավ. անձ. կանոնադր. կապիտալում պետ. մասնակց, պետ.  սեփակ. հանդիսացող անշարժ գույքի (բացառ. հողերի), այդ թվում՛ անավարտ շինարար. օբյեկտների մասնավորեցումից  առաջաց. միջոց-ից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</si>
  <si>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</si>
  <si>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</si>
  <si>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t>2.2. Փոխատվություններ (տող 8171+տող 8172 )</t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</si>
  <si>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</si>
  <si>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</si>
  <si>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</si>
  <si>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</si>
  <si>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t>2.3. Համայնքի բյուջեի միջոցների տարեսկզբի ազատ  մնացորդը`  (տող 8191+տող 8196-տող 8193)</t>
  </si>
  <si>
    <t xml:space="preserve"> 2.3.1. Համայնքի բյուջեի վարչական մասի միջոցների տարեսկզբի ազատ մնացորդ  (տող 8194+տող 8195)</t>
  </si>
  <si>
    <t>9320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</si>
  <si>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</si>
  <si>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(տող 8191 - տող 8192)</t>
  </si>
  <si>
    <t>2.3.1.1. Համայնքի բյուջեի վարչական մասի տարեսկզբի ազատ մնացորդ` հաշվետու տարվա հունվարի 1-ի դրությամբ</t>
  </si>
  <si>
    <t>9321</t>
  </si>
  <si>
    <t>2.3.1.2. Համայնքի բյուջեի վարչական մասի տարեսկզբի ազատ մնացորդ`  ձևավորված բացառապես նախորդ տարվա  համայնքի բյուջեի վարչական մասի ծախսերի ֆինանսավորման նպատակով հատկացված գումարների (բացառությամբ փոխառու միջոցների)` հաշվետու տարվա ընթացքում վերադարձից</t>
  </si>
  <si>
    <t>9322</t>
  </si>
  <si>
    <t xml:space="preserve"> 2.3.2. Համայնքի բյուջեի ֆոնդային մասի միջոցների տարեսկզբի մնացորդ  (տող 8197 + տող 8200)</t>
  </si>
  <si>
    <t>9330</t>
  </si>
  <si>
    <t xml:space="preserve">  - առանց վարչական մասի միջոցների տարեսկզբի ազատ մնացորդից ֆոնդային  մաս մուտքագրման ենթակա գումարի  (տող 8198+տող 8199)</t>
  </si>
  <si>
    <t xml:space="preserve">  Համայնքի բյուջեի ֆոնդային մասի տարեսկիզբի ազատ  մնացորդ` հաշվետվու տարվա հունվարի 1-ի դրությամբ</t>
  </si>
  <si>
    <t>9331</t>
  </si>
  <si>
    <t xml:space="preserve"> Համայնքի բյուջեի ֆոնդային մասի տարեսկզբի ազատ մնացորդ`  ձևավորված բացառապես նախորդ տարվա  համայնքի բյուջեի ֆոնդային մասի ծախսերի ֆինանսավորման նպատակով հատկացված գումարների (բացառությամբ փոխառու միջոցների)` հաշվետու տարվա ընթացքում վերադարձից</t>
  </si>
  <si>
    <t>9332</t>
  </si>
  <si>
    <t xml:space="preserve"> - վարչական մասի միջոցների տարեսկզբի ազատ մնացորդից ֆոնդային  մաս մուտքագրման ենթակա գումարը (տող 8193)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</si>
  <si>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</si>
  <si>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</si>
  <si>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2.6. Համայնքի բյուջեի հաշվում միջոցների մնացորդները հաշվետու ժամանակահատվածում  (տող8000- տող 8110 - տող 8161 - տող 8170- տող 8190- տող 8201- տող 8202 - տող 8310)</t>
  </si>
  <si>
    <t>որից` ծախսերի ֆինանսավորմանը չուղղված համայնքի բյուջեի միջոցների տարեսկզբի ազատ մնացորդի գումարը</t>
  </si>
  <si>
    <t xml:space="preserve"> Բ. ԱՐՏԱՔԻՆ ԱՂԲՅՈՒՐՆԵՐ (տող 8310)</t>
  </si>
  <si>
    <t>1. ՓՈԽԱՌՈՒ ՄԻՋՈՑՆԵՐ  (տող 8311+տող 8320)</t>
  </si>
  <si>
    <t xml:space="preserve"> 1.1. Արժեթղթեր (բացառությամբ բաժնետոմսերի և կապիտալում այլ մասնակցության)  (տող 8312+տող 8313)</t>
  </si>
  <si>
    <t>9121</t>
  </si>
  <si>
    <t>6121</t>
  </si>
  <si>
    <t>1.2. Վարկեր և փոխատվություններ (ստացում և մարում) տող 8321+տող 8340</t>
  </si>
  <si>
    <t>1.2.1. Վարկեր (տող 8322+տող 8330)</t>
  </si>
  <si>
    <t xml:space="preserve">  - վարկերի ստացում</t>
  </si>
  <si>
    <t>9122</t>
  </si>
  <si>
    <t xml:space="preserve">  - ստացված վարկերի հիմնական  գումարի մարում</t>
  </si>
  <si>
    <t>6122</t>
  </si>
  <si>
    <t>1.2.2. Փոխատվություններ (տող 8341+տող 8350)</t>
  </si>
  <si>
    <t xml:space="preserve">  - փոխատվությունների ստացում</t>
  </si>
  <si>
    <t xml:space="preserve">  - ստացված փոխատվությունների գումարի մարում</t>
  </si>
  <si>
    <t>ՀԱՄԱՅՆՔԻ ԲՅՈՒՋԵԻ ՄԻՋՈՑՆԵՐԻ ՏԱՐԵՎԵՐՋԻ ՀԱՎԵԼՈՒՐԴԸ  ԿԱՄ  ԴԵՖԻՑԻՏԸ  (ՊԱԿԱՍՈՒՐԴԸ)</t>
  </si>
  <si>
    <t>ՀԱՏՎԱԾ 4</t>
  </si>
  <si>
    <t xml:space="preserve">  ՀԱՏՎԱԾ  5</t>
  </si>
  <si>
    <t>ՀԱՄԱՅՆՔԻ  ԲՅՈՒՋԵԻ  ՀԱՎԵԼՈՒՐԴԻ  ՕԳՏԱԳՈՐԾՄԱՆ  ՈՒՂՂՈՒԹՅՈՒՆՆԵՐԸ  ԿԱՄ ԴԵՖԻՑԻՏԻ (ՊԱԿԱՍՈՒՐԴԻ)  ՖԻՆԱՆՍԱՎՈՐՄԱՆ  ԱՂԲՅՈՒՐՆԵՐԸ</t>
  </si>
  <si>
    <t>ՊԱՀՈՒՍՏԱՅԻՆ ՖՈՆԴ</t>
  </si>
  <si>
    <t xml:space="preserve"> ²È²ìºð¸Æ Ð²Ø²ÚÜøÆ  2025 ÂՎԱԿԱՆԻ ´ÚàôæºÆ Ì²ÊêºðÀ` Àêî ´Úàôæºî²ÚÆÜ Ì²ÊêºðÆ  ¶àðÌ²è²Î²Ü ºì îÜîºê²¶Æî²Î²Ü  ¸²ê²Î²ð¶Ø²Ü </t>
  </si>
  <si>
    <t>Ð³í»Éí³Í 2</t>
  </si>
  <si>
    <t>´Ûáõç»ï³ÛÇÝ Í³Ëë»ñÇ ·áñÍ³é³Ï³Ý ¹³ë³Ï³ñ·Ù³Ý µ³ÅÇÝÝ»ñÇ, ËÙµ»ñÇ ¨ ¹³ë»ñÇ ³Ýí³ÝáõÙÝ»ñÁ</t>
  </si>
  <si>
    <t>Description</t>
  </si>
  <si>
    <t xml:space="preserve">                    ÀÝ¹³Ù»ÝÁ                                   ³Û¹ ÃíáõÙ`</t>
  </si>
  <si>
    <t xml:space="preserve">                í³ñã³Ï³Ý Ù³ë                             ³Û¹ ÃíáõÙ`</t>
  </si>
  <si>
    <t xml:space="preserve">                    ýáÝ¹³ÛÇÝ Ù³ë                      ³Û¹ ÃíáõÙ`</t>
  </si>
  <si>
    <t>1-ÇÝ »é</t>
  </si>
  <si>
    <t>ÏÇë³ÙÛ³Ï</t>
  </si>
  <si>
    <t>9 ³ÙÇë</t>
  </si>
  <si>
    <t>ï³ñÇ</t>
  </si>
  <si>
    <t>GENERAL PUBLIC SERVICES</t>
  </si>
  <si>
    <t>Executive and Legislative Organs, Financial and Fiscal Affairs, External Affairs</t>
  </si>
  <si>
    <t>Executive and legislative organs</t>
  </si>
  <si>
    <t>Financial and fiscal affairs</t>
  </si>
  <si>
    <t>External affairs</t>
  </si>
  <si>
    <t>Foreign Economic Aid</t>
  </si>
  <si>
    <t>Economic aid to developing countries and countries in transition</t>
  </si>
  <si>
    <t>Economic aid routed through international organizations</t>
  </si>
  <si>
    <t>General Services</t>
  </si>
  <si>
    <t>General personnel services</t>
  </si>
  <si>
    <t>Overall planning and statistical services</t>
  </si>
  <si>
    <t>Other general services</t>
  </si>
  <si>
    <t>Basic Research</t>
  </si>
  <si>
    <t>Basic research</t>
  </si>
  <si>
    <t>R&amp;D General Public Services</t>
  </si>
  <si>
    <t>R&amp;D General public services</t>
  </si>
  <si>
    <t>General Services Not Elsewhere Classified</t>
  </si>
  <si>
    <t>General services not elsewhere classified</t>
  </si>
  <si>
    <t>Transfers of a General Character Between Different Levels of Government</t>
  </si>
  <si>
    <t>Transfers of a general character between different levels of government</t>
  </si>
  <si>
    <t>DEFENSE</t>
  </si>
  <si>
    <t>Military Defense</t>
  </si>
  <si>
    <t>Military defense</t>
  </si>
  <si>
    <t>Civil Defense</t>
  </si>
  <si>
    <t>Civil defense</t>
  </si>
  <si>
    <t>Foreign Military Aid</t>
  </si>
  <si>
    <t>Foreign military aid</t>
  </si>
  <si>
    <t>R&amp;D Defense</t>
  </si>
  <si>
    <t>Defense Not Elsewhere Classified</t>
  </si>
  <si>
    <t>Defense not elsewhere classified</t>
  </si>
  <si>
    <t>PUBLIC ORDER AND SAFETY</t>
  </si>
  <si>
    <t>Police Services</t>
  </si>
  <si>
    <t>Police services</t>
  </si>
  <si>
    <t>Fire Protection Services</t>
  </si>
  <si>
    <t>Fire protection services</t>
  </si>
  <si>
    <t>Law Courts</t>
  </si>
  <si>
    <t>Law courts</t>
  </si>
  <si>
    <t>Prisons</t>
  </si>
  <si>
    <t>R&amp;D Public Order and Safety</t>
  </si>
  <si>
    <t>R&amp;D Public order and safety</t>
  </si>
  <si>
    <t>Ð³ë³ñ³Ï³Ï³Ý Ï³ñ· ¨ ³Ýíï³Ý·áõÃÛáõÝ  (³ÛÉ ¹³ë»ñÇÝ ãå³ïÏ³ÝáÕ)</t>
  </si>
  <si>
    <t>Public Order and Safety Not Elsewhere Classified</t>
  </si>
  <si>
    <t>Public order and safety not elsewhere classified</t>
  </si>
  <si>
    <t>ECONOMIC AFFAIRS</t>
  </si>
  <si>
    <t>General Economic, Commercial and Labor Affairs</t>
  </si>
  <si>
    <t>General economic and commercial affairs</t>
  </si>
  <si>
    <t>General labor affairs</t>
  </si>
  <si>
    <t>Agriculture, Forestry, Fishing and Hunting</t>
  </si>
  <si>
    <t>Agriculture</t>
  </si>
  <si>
    <t xml:space="preserve">²Ýï³é³ÛÇÝ ïÝï»ëáõÃÛáõÝ </t>
  </si>
  <si>
    <t>Forestry</t>
  </si>
  <si>
    <t>Fishing and hunting</t>
  </si>
  <si>
    <t>ì³é»ÉÇù ¨ ¿Ý»ñ·»ïÇÏ³</t>
  </si>
  <si>
    <t>Fuel and Energy</t>
  </si>
  <si>
    <t>ø³ñ³ÍáõË  ¨ ³ÛÉ Ï³ñÍñ µÝ³Ï³Ý í³é»ÉÇù</t>
  </si>
  <si>
    <t>Coal and other solid mineral fuels</t>
  </si>
  <si>
    <t xml:space="preserve">Ü³íÃ³ÙÃ»ñù ¨ µÝ³Ï³Ý ·³½ </t>
  </si>
  <si>
    <t>Petroleum and natural gas</t>
  </si>
  <si>
    <t>ØÇçáõÏ³ÛÇÝ í³é»ÉÇù</t>
  </si>
  <si>
    <t>Nuclear fuel</t>
  </si>
  <si>
    <t>ì³é»ÉÇùÇ ³ÛÉ ï»ë³ÏÝ»ñ</t>
  </si>
  <si>
    <t>Other fuels</t>
  </si>
  <si>
    <t xml:space="preserve">¾É»Ïïñ³¿Ý»ñ·Ç³ </t>
  </si>
  <si>
    <t>Electricity</t>
  </si>
  <si>
    <t>àã ¿É»Ïïñ³Ï³Ý ¿Ý»ñ·Ç³</t>
  </si>
  <si>
    <t>Non-electric energy</t>
  </si>
  <si>
    <t>È»éÝ³³ñ¹ÛáõÝ³Ñ³ÝáõÙ, ³ñ¹ÛáõÝ³µ»ñáõÃÛáõÝ ¨ ßÇÝ³ñ³ñáõÃÛáõÝ</t>
  </si>
  <si>
    <t>Mining, Manufacturing and Construction</t>
  </si>
  <si>
    <t>Mining of mineral resources other than mineral fuels</t>
  </si>
  <si>
    <t>Manufacturing</t>
  </si>
  <si>
    <t>Construction</t>
  </si>
  <si>
    <t>Transport</t>
  </si>
  <si>
    <t>Road transport</t>
  </si>
  <si>
    <t>Water transport</t>
  </si>
  <si>
    <t>Railway transport</t>
  </si>
  <si>
    <t>Air transport</t>
  </si>
  <si>
    <t>Pipeline and other transport</t>
  </si>
  <si>
    <t>Communication</t>
  </si>
  <si>
    <t>Other Industries</t>
  </si>
  <si>
    <t>Distributive trades, storage and warehousing</t>
  </si>
  <si>
    <t>Hotels and restaurants</t>
  </si>
  <si>
    <t>Tourism</t>
  </si>
  <si>
    <t>Multipurpose development projects</t>
  </si>
  <si>
    <t>R&amp;D Economic Affairs</t>
  </si>
  <si>
    <t>R&amp;D General economic, commercial and labor affairs</t>
  </si>
  <si>
    <t>R&amp;D Agriculture, forestry, fishing and hunting</t>
  </si>
  <si>
    <t>R&amp;D Fuel and energy</t>
  </si>
  <si>
    <t>R&amp;D Mining, manufacturing and construction</t>
  </si>
  <si>
    <t>îñ³ÝëåáñïÇ ·Íáí Ñ»ï³½áï³Ï³Ý ¨ Ý³Ë³·Í³ÛÇÝ ³ßË³ï³ÝùÝ»ñ</t>
  </si>
  <si>
    <t>R&amp;D Transport</t>
  </si>
  <si>
    <t>Î³åÇ ·Íáí Ñ»ï³½áï³Ï³Ý ¨ Ý³Ë³·Í³ÛÇÝ ³ßË³ï³ÝùÝ»ñ</t>
  </si>
  <si>
    <t>R&amp;D Communications</t>
  </si>
  <si>
    <t>²ÛÉ µÝ³·³í³éÝ»ñÇ ·Íáí Ñ»ï³½áï³Ï³Ý ¨ Ý³Ë³·Í³ÛÇÝ ³ßË³ï³ÝùÝ»ñ</t>
  </si>
  <si>
    <t>R&amp;D Other industries</t>
  </si>
  <si>
    <t>Economic Affairs Not Elsewhere Classified</t>
  </si>
  <si>
    <t>Economic affairs not elsewhere classified</t>
  </si>
  <si>
    <t>ENVIRONMENTAL PROTECTION</t>
  </si>
  <si>
    <t>Waste Management</t>
  </si>
  <si>
    <t>Waste management</t>
  </si>
  <si>
    <t>Waste Water Management</t>
  </si>
  <si>
    <t>Waste water management</t>
  </si>
  <si>
    <t>Pollution Abatement</t>
  </si>
  <si>
    <t>Pollution abatement</t>
  </si>
  <si>
    <t>Protection of Biodiversity and Landscape</t>
  </si>
  <si>
    <t>Protection of biodiversity and landscape</t>
  </si>
  <si>
    <t>R&amp;D Environmental Protection</t>
  </si>
  <si>
    <t>R&amp;D Environmental protection</t>
  </si>
  <si>
    <t>Environmental Protection Not Elsewhere Classified</t>
  </si>
  <si>
    <t>Environmental protection not elsewhere classified</t>
  </si>
  <si>
    <t>HOUSING AND COMMUNITY AMENITIES</t>
  </si>
  <si>
    <t>Housing Development</t>
  </si>
  <si>
    <t>Housing development</t>
  </si>
  <si>
    <t>Community Development</t>
  </si>
  <si>
    <t>Community development</t>
  </si>
  <si>
    <t>Water Supply</t>
  </si>
  <si>
    <t>Water supply</t>
  </si>
  <si>
    <t>öáÕáóÝ»ñÇ Éáõë³íáñáõÙ</t>
  </si>
  <si>
    <t>Street Lighting</t>
  </si>
  <si>
    <t>Street lighting</t>
  </si>
  <si>
    <t>R&amp;D Housing and Community Amenities</t>
  </si>
  <si>
    <t>R&amp;D Housing and community amenities</t>
  </si>
  <si>
    <t>Housing and Community Amenities Not Elsewhere Classified</t>
  </si>
  <si>
    <t>Housing and community amenities not elsewhere classified</t>
  </si>
  <si>
    <t>HEALTH</t>
  </si>
  <si>
    <t>Medical products, Appliances and Equipment</t>
  </si>
  <si>
    <t>Pharmaceutical products</t>
  </si>
  <si>
    <t>Other medical products</t>
  </si>
  <si>
    <t>Therapeutic appliances and equipment</t>
  </si>
  <si>
    <t>Outpatient Services</t>
  </si>
  <si>
    <t>General medical services</t>
  </si>
  <si>
    <t>Specialized medical services</t>
  </si>
  <si>
    <t>Dental services</t>
  </si>
  <si>
    <t>Paramedical services</t>
  </si>
  <si>
    <t>Hospital Services</t>
  </si>
  <si>
    <t>General hospital services</t>
  </si>
  <si>
    <t>Specialized hospital services</t>
  </si>
  <si>
    <t>Medical and maternity center services</t>
  </si>
  <si>
    <t>Nursing and convalescent home services</t>
  </si>
  <si>
    <t>Public Health Services</t>
  </si>
  <si>
    <t>Public health services</t>
  </si>
  <si>
    <t>R&amp;D Health</t>
  </si>
  <si>
    <t>Health Not Elsewhere Classified</t>
  </si>
  <si>
    <t>Health not elsewhere classified</t>
  </si>
  <si>
    <t>RECREATION, CULTURE and RELIGION</t>
  </si>
  <si>
    <t>Recreational and Sporting Services</t>
  </si>
  <si>
    <t>Recreational and sporting services</t>
  </si>
  <si>
    <t>Cultural Services</t>
  </si>
  <si>
    <t>Cultural services</t>
  </si>
  <si>
    <t>Broadcasting and Publishing Services</t>
  </si>
  <si>
    <t>Broadcasting and publishing services</t>
  </si>
  <si>
    <t>Religious and Other Community Services</t>
  </si>
  <si>
    <t>Religious and other community services</t>
  </si>
  <si>
    <t>R&amp;D Recreation, Culture and Religion</t>
  </si>
  <si>
    <t>R&amp;D Recreation, culture and religion</t>
  </si>
  <si>
    <t>Recreation, Culture and Religion Not Elsewhere Classified</t>
  </si>
  <si>
    <t>Recreation, culture and religion not elsewhere classified</t>
  </si>
  <si>
    <t>EDUCATION</t>
  </si>
  <si>
    <t>Pre-primary and Primary Education</t>
  </si>
  <si>
    <t>Pre-primary education</t>
  </si>
  <si>
    <t>Primary education</t>
  </si>
  <si>
    <t>Secondary Education</t>
  </si>
  <si>
    <t>Lower-secondary education</t>
  </si>
  <si>
    <t>Upper-secondary education</t>
  </si>
  <si>
    <t>Post-secondary Non-tertiary Education</t>
  </si>
  <si>
    <t>Post-secondary non-tertiary education</t>
  </si>
  <si>
    <t>Tertiary Education</t>
  </si>
  <si>
    <t>First stage of tertiary education</t>
  </si>
  <si>
    <t>Ð»ïµáõÑ³Ï³Ý Ù³ëÝ³·Çï³Ï³Ý ÏñÃáõÃÛáõÝ</t>
  </si>
  <si>
    <t>Second stage of tertiary education</t>
  </si>
  <si>
    <t>Education Not Definable By Level</t>
  </si>
  <si>
    <t>Education not definable by level</t>
  </si>
  <si>
    <t>Susidiary Services to Education</t>
  </si>
  <si>
    <t>Susidiary services to education</t>
  </si>
  <si>
    <t>R&amp;D Education</t>
  </si>
  <si>
    <t>Education Not Elsewhere Classified</t>
  </si>
  <si>
    <t>Education not elsewhere classified</t>
  </si>
  <si>
    <t>SOCIAL PROTECTION</t>
  </si>
  <si>
    <t>Sickness and Disability</t>
  </si>
  <si>
    <t>Sickness</t>
  </si>
  <si>
    <t>Disability</t>
  </si>
  <si>
    <t>Old Age</t>
  </si>
  <si>
    <t>Old age</t>
  </si>
  <si>
    <t>Survivors</t>
  </si>
  <si>
    <t>Family and Children</t>
  </si>
  <si>
    <t>Family and children</t>
  </si>
  <si>
    <t>¶áñÍ³½ñÏáõÃÛáõÝ</t>
  </si>
  <si>
    <t>Unemployment</t>
  </si>
  <si>
    <t>Housing</t>
  </si>
  <si>
    <t>Social Exclusion Not Elsewhere Classified</t>
  </si>
  <si>
    <t>Social exclusion not elsewhere classified</t>
  </si>
  <si>
    <t>R&amp;D Social Protection</t>
  </si>
  <si>
    <t>R&amp;D Social protection</t>
  </si>
  <si>
    <t>Social Protection Not Elsewhere Classified</t>
  </si>
  <si>
    <t>Social protection not elsewhere classified</t>
  </si>
  <si>
    <t>28,07,2023</t>
  </si>
  <si>
    <t xml:space="preserve">                                      ÐÆØÜ²ðÎÆ ÔºÎ²ì²ðª                                          _______________                                        _________________</t>
  </si>
  <si>
    <t xml:space="preserve">                                                                                                                                                        (ëïáñ³·ñáõÃÛáõÝ)                                                                     (².Ð.².)</t>
  </si>
  <si>
    <t xml:space="preserve">                               Ð²Ø²ÚÜøÆ ÔºÎ²ì²ðª                                          _______________              ¸.¶. ÔáõÙ³ßÛ³Ý                       </t>
  </si>
  <si>
    <t xml:space="preserve">                                                                                                                     (ëïáñ³·ñáõÃÛáõÝ)                                                  (².Ð.².)</t>
  </si>
  <si>
    <t>Î.î.</t>
  </si>
  <si>
    <t xml:space="preserve">                                                       </t>
  </si>
  <si>
    <t xml:space="preserve">                           üÆÜ²Üê²Î²Ü  Ì²è²ÚàôÂÚ²Ü  äºîª                        ________________    Ս Թորոսյան                               </t>
  </si>
  <si>
    <t xml:space="preserve">                                           (¶ÈÊ²ìàð Ð²Þì²ä²Ð)                                  (ëïáñ³·ñáõÃÛáõÝ)                                             (².Ð.².)</t>
  </si>
  <si>
    <r>
      <t xml:space="preserve">                                                                 Ալավերդի    Ñ³Ù³ÛÝùÇ  Õ»Ï³í³ñÇ §30¦ 12 2024թ.    ÃÇí</t>
    </r>
    <r>
      <rPr>
        <sz val="10"/>
        <color indexed="10"/>
        <rFont val="Arial LatArm"/>
        <family val="2"/>
      </rPr>
      <t xml:space="preserve">      </t>
    </r>
    <r>
      <rPr>
        <sz val="10"/>
        <rFont val="Arial LatArm"/>
        <family val="2"/>
      </rPr>
      <t>-Ա  áñáßÙ³Ý</t>
    </r>
  </si>
  <si>
    <t>Ալավերդի    Ñ³Ù³ÛÝùÇ 2025Ã. µÛáõç»Ç »Éù³ÛÇÝ(Í³Ëë³ÛÇÝ) Ù³ëÇ µ³ßËáõÙÁ Áëï »é³ÙëÛ³ÏÝ»ñÇ</t>
  </si>
  <si>
    <t>Ð³í»Éí³Í 1</t>
  </si>
  <si>
    <t>(Ñ³½³ñ ¹ñ³Ùáí)</t>
  </si>
  <si>
    <t>Տողի NN</t>
  </si>
  <si>
    <t>Հոդվածի NN</t>
  </si>
  <si>
    <t xml:space="preserve">                    ÀÝ¹³Ù»ÝÁ                      ³Û¹ ÃíáõÙ`</t>
  </si>
  <si>
    <t xml:space="preserve">                        í³ñã³Ï³Ý Ù³ë                       ³Û¹ ÃíáõÙ`</t>
  </si>
  <si>
    <t xml:space="preserve">                    ýáÝ¹³ÛÇÝ Ù³ë               ³Û¹ ÃíáõÙ`</t>
  </si>
  <si>
    <t> Համայնքի վարչական տարածքում, սահմանամերձ և բարձրլեռնային համայնքների վարչական տարածքում, բացառությամբ միջպետական և հանրապետական նշանակության ավտոմոբիլային ճանապարհների կողեզրում, խանութներում և կրպակներում հեղուկ վառելիքի, սեղմված բնական կամ հեղուկացված նավթային գազերի վաճառքի թույլտվության համար</t>
  </si>
  <si>
    <t>Իրավաբանական անձանց և անհատ ձեռնարկատերերին համայնքի վարչական տարածքում ,«Առևտրի և ծառայությունների մասին,, Հայաստանի Հանրապետության օրենքով սահմանված՝ բացօթյա առևտուր կազմակերպելու թույլտվության համար</t>
  </si>
  <si>
    <t>Ավագանու սահմանած կարգին ու պայմաններին համապատասխան՝ համայնքի վարչական տարածքում արտաքին գովազդ տեղադրելու թույլտվության համար, բացառությամբ միջպետական ու հանրապետական նշանակության ավտոմոբիլային ճանապարհների օտարման շերտերում և պաշտպանական գոտիներում տեղադրվող գովազդների թույլտվությունների (բացառությամբ Երևան քաղաքի)</t>
  </si>
  <si>
    <t xml:space="preserve">Համայնքի վարչական տարածքում մարդատար տաքսու (բացառությամբ երթուղային տաքսիների, միկրոավտոբուսների) ծառայություն իրականացնելու թույլտվության համար </t>
  </si>
  <si>
    <t> Համայնքի վարչական տարածքում տեխնիկական և հատուկ նշանակության հրավառություն իրականացնելու թույլտվության համար</t>
  </si>
  <si>
    <t>Նոտարական գրասենյակների կողմից նոտարական ծառայություններ կատարելու, նոտարական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</t>
  </si>
  <si>
    <t>Հողի հարկի, գույքահարկի և անշարժ գույքի հարկի գծով համայնքի բյուջե վճարումների բնագավառում բացահայտված հարկային օրենսդրության խախտումների համար հարկատուներից գանձվող տույժեր տուգանքներ, որոնք չեն հաշվարկվում այդ հարկերի գումարների նկատմամբ</t>
  </si>
  <si>
    <t>Համայնքի բյուջե մուտքագրվող արտաքին պաշտոնական դրամաշնորհներ` ստացված այլ պետությունների տեղական ինքնակառավարման մարմիններից կապիտալ ծախսերի ֆինանսավորման նպատակով</t>
  </si>
  <si>
    <t>Օրենքով նախատեսված դեպքերում բանկերում համայնքի բյուջեի ժամանակավոր ազատ միջոցների տեղաբաշխումից և դեպոզիտներից ստացված տոկոսավճարներ</t>
  </si>
  <si>
    <t>Բաժնետիրական ընկերություններում համայնքի մասնակցության դիմաց համայնքի բյուջե կատարվող մասհանումներ (շահաբաժիններ)</t>
  </si>
  <si>
    <t>Համայնքի սեփականություն հանդիսացող, այդ թվում` տիրազուրկ, համայնքին որպես սեփականություն անցած ապրանքների (բացառությամբ հիմնական միջոց, ոչ նյութական կամ բարձրարժեք ակտիվ հանդիսացող, ինչպես նաև համայնքի պահուստներում պահվող ապրանքանյութական արժեքների) վաճառքից մուտքեր</t>
  </si>
  <si>
    <t>Ճարտարապետաշինարարական նախագծային փաստաթղթերով նախատեսված՝ շինարարության թույլտվություն պահանջող, բոլոր շինարարական աշխատանքներն իրականացնելուց հետո շենքերի և շինությունների (այդ թվում` դրանց վերակառուցումը, վերականգնումը, ուժեղացումը, արդիականացումը, ընդլայնումն ու բարեկարգումը) կառուցման ավարտը ավարտական ակտով փաստագրման ձևակերպման համար</t>
  </si>
  <si>
    <t>Ոռոգման ջրի մատակարարման համար այն համայնքներում, որոնք ներառված չեն ,«Ջրօգտագործողների ընկերությունների և ջրօգտագործողների ընկերությունների միությունների մասին,, Հայաստանի Հանրապետության օրենքի համաձայն ստեղծված ջրօգտագործողների ընկերությունների սպասարկման տարածքներում</t>
  </si>
  <si>
    <t>Համայնքի վարչական տարածքում, սակայն համայնքի բնակավայրերից դուրս գտնվող՝ ավագանու որոշմամբ հանրային հանգստի վայր սահմանված և համայնքի կողմից կամ համայնքի պատվերով որպես հանրային հանգստի վայր կահավորված տարածքում ընտանեկան կամ գործնական միջոցառումներ անցկացնելու համար</t>
  </si>
  <si>
    <t>Համայնքային սեփականություն հանդիսացող ընդհանուր օգտագործման փողոցներում և հրապարակներում (բացառությամբ բակային տարածքների, ուսումնական, կրթական, մշակութային և առողջապահական հաստատությունների, պետական կառավարման և տեղական ինքնակառավարման մարմինների վարչական շենքերի հարակից տարածքների) ավտոտրանսպորտային միջոցն ավտոկայանատեղում կայանելու համար</t>
  </si>
  <si>
    <t>3.7 Համայնքի բյուջե մուտքագրվող այլ կատեգորիաներում չդասակարգված ընթացիկ տրանսֆերտներ(տող 1371 + տող 1372)այդ թվում`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</si>
  <si>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արտաքին աղբյուրներից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</si>
  <si>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ներքին աղբյուրներից</t>
  </si>
  <si>
    <t>3.8 Համայնքի բյուջե մուտքագրվող այլ կատեգորիաներում չդասակարգված կապիտալ տրանսֆերտներ   (տող 1381 + տող 1382)այդ թվում`</t>
  </si>
  <si>
    <t>Նվիրատվության, ժառանգության իրավունքով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ֆինանսավորման համար համայնքի բյուջե ստացված մուտքեր` տրամադրված արտաքին աղբյուրներից</t>
  </si>
  <si>
    <t>Նվիրատվության, ժառանգության իրավունքով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իրականացման համար համայնքի բյուջե ստացված մուտքեր` տրամադրված ներքին աղբյուրներից</t>
  </si>
  <si>
    <t>ÀÜ¸²ØºÜÀ Ð²ìºÈàôð¸À Î²Ø ¸ºüÆòÆîÀ (ä²Î²êàôð¸À)</t>
  </si>
  <si>
    <t>ÀÜ¸²ØºÜÀ Øàôîøºð</t>
  </si>
  <si>
    <t xml:space="preserve">                                             -------Ալավերդի -----  Ñ³Ù³ÛÝùÇ  Õ»Ï³í³ñÇ §-30-¦ 12  -2024թվականի..- ÃÇí        áñáßÙ³Ý</t>
  </si>
  <si>
    <t xml:space="preserve"> Ալավերդի - Ñ³Ù³ÛÝùÇ2025--Ã. µÛáõç»Ç »Ï³Ùï³ÛÇÝ(Ùáõïù³ÛÇÝ) Ù³ëÇ µ³ßËáõÙÁ Áëï »é³ÙëÛ³ÏÝ»ñÇ</t>
  </si>
</sst>
</file>

<file path=xl/styles.xml><?xml version="1.0" encoding="utf-8"?>
<styleSheet xmlns="http://schemas.openxmlformats.org/spreadsheetml/2006/main">
  <numFmts count="7">
    <numFmt numFmtId="164" formatCode="_-* #,##0.00_-;\-* #,##0.00_-;_-* &quot;-&quot;??_-;_-@_-"/>
    <numFmt numFmtId="165" formatCode="_-* #,##0.0_-;\-* #,##0.0_-;_-* &quot;-&quot;??_-;_-@_-"/>
    <numFmt numFmtId="166" formatCode="_-* #,##0.0\ _₽_-;\-* #,##0.0\ _₽_-;_-* &quot;-&quot;?\ _₽_-;_-@_-"/>
    <numFmt numFmtId="167" formatCode="0000"/>
    <numFmt numFmtId="168" formatCode="000"/>
    <numFmt numFmtId="169" formatCode="0.0"/>
    <numFmt numFmtId="170" formatCode="0.0000"/>
  </numFmts>
  <fonts count="6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Sylfaen"/>
      <family val="1"/>
    </font>
    <font>
      <sz val="10"/>
      <name val="Sylfaen"/>
      <family val="1"/>
    </font>
    <font>
      <sz val="22"/>
      <name val="Sylfaen"/>
      <family val="1"/>
    </font>
    <font>
      <sz val="16"/>
      <name val="Sylfaen"/>
      <family val="1"/>
    </font>
    <font>
      <i/>
      <u/>
      <sz val="22"/>
      <name val="Sylfaen"/>
      <family val="1"/>
    </font>
    <font>
      <sz val="9"/>
      <name val="Sylfaen"/>
      <family val="1"/>
    </font>
    <font>
      <sz val="18"/>
      <name val="Sylfaen"/>
      <family val="1"/>
    </font>
    <font>
      <sz val="14"/>
      <name val="Sylfaen"/>
      <family val="1"/>
    </font>
    <font>
      <sz val="11"/>
      <name val="Sylfaen"/>
      <family val="1"/>
    </font>
    <font>
      <sz val="10"/>
      <name val="Arial"/>
      <family val="2"/>
      <charset val="204"/>
    </font>
    <font>
      <sz val="11"/>
      <name val="GHEA Grapalat"/>
      <family val="3"/>
    </font>
    <font>
      <sz val="10"/>
      <name val="GHEA Grapalat"/>
      <family val="3"/>
    </font>
    <font>
      <sz val="11"/>
      <color indexed="8"/>
      <name val="GHEA Grapalat"/>
      <family val="3"/>
    </font>
    <font>
      <b/>
      <sz val="11"/>
      <color indexed="8"/>
      <name val="GHEA Grapalat"/>
      <family val="3"/>
    </font>
    <font>
      <sz val="11"/>
      <color theme="1"/>
      <name val="GHEA Grapalat"/>
      <family val="3"/>
    </font>
    <font>
      <b/>
      <sz val="14"/>
      <name val="Arial LatArm"/>
      <family val="2"/>
    </font>
    <font>
      <b/>
      <sz val="18"/>
      <name val="Arial LatArm"/>
      <family val="2"/>
      <charset val="204"/>
    </font>
    <font>
      <sz val="11"/>
      <color indexed="8"/>
      <name val="GHEA Grapalat"/>
      <family val="2"/>
      <charset val="204"/>
    </font>
    <font>
      <b/>
      <sz val="16"/>
      <name val="Arial LatArm"/>
      <family val="2"/>
      <charset val="204"/>
    </font>
    <font>
      <b/>
      <sz val="11"/>
      <color indexed="8"/>
      <name val="GHEA Grapalat"/>
      <family val="2"/>
      <charset val="204"/>
    </font>
    <font>
      <sz val="8"/>
      <name val="Arial LatArm"/>
      <family val="2"/>
    </font>
    <font>
      <b/>
      <sz val="8"/>
      <name val="Arial LatArm"/>
      <family val="2"/>
      <charset val="204"/>
    </font>
    <font>
      <sz val="10"/>
      <name val="Arial LatArm"/>
      <family val="2"/>
    </font>
    <font>
      <b/>
      <sz val="10"/>
      <name val="Arial LatArm"/>
      <family val="2"/>
      <charset val="204"/>
    </font>
    <font>
      <b/>
      <sz val="10"/>
      <color indexed="8"/>
      <name val="Arial LatArm"/>
      <family val="2"/>
      <charset val="204"/>
    </font>
    <font>
      <sz val="11"/>
      <name val="GHEA Grapalat"/>
      <family val="2"/>
      <charset val="204"/>
    </font>
    <font>
      <sz val="11"/>
      <color indexed="8"/>
      <name val="Arial LatArm"/>
      <family val="2"/>
    </font>
    <font>
      <b/>
      <u/>
      <sz val="14"/>
      <name val="Arial LatArm"/>
      <family val="2"/>
    </font>
    <font>
      <b/>
      <sz val="12"/>
      <name val="Arial LatArm"/>
      <family val="2"/>
    </font>
    <font>
      <b/>
      <i/>
      <sz val="14"/>
      <name val="Arial LatArm"/>
      <family val="2"/>
    </font>
    <font>
      <sz val="12"/>
      <name val="Arial LatArm"/>
      <family val="2"/>
    </font>
    <font>
      <b/>
      <i/>
      <sz val="12"/>
      <name val="Arial LatArm"/>
      <family val="2"/>
    </font>
    <font>
      <b/>
      <sz val="11"/>
      <name val="GHEA Grapalat"/>
      <family val="3"/>
    </font>
    <font>
      <b/>
      <sz val="12"/>
      <name val="GHEA Grapalat"/>
      <family val="3"/>
    </font>
    <font>
      <b/>
      <sz val="12"/>
      <color indexed="8"/>
      <name val="GHEA Grapalat"/>
      <family val="3"/>
    </font>
    <font>
      <sz val="12"/>
      <name val="GHEA Grapalat"/>
      <family val="3"/>
    </font>
    <font>
      <b/>
      <i/>
      <sz val="11"/>
      <name val="GHEA Grapalat"/>
      <family val="3"/>
    </font>
    <font>
      <b/>
      <i/>
      <sz val="12"/>
      <color indexed="8"/>
      <name val="GHEA Grapalat"/>
      <family val="3"/>
    </font>
    <font>
      <sz val="14"/>
      <name val="Arial LatArm"/>
      <family val="2"/>
    </font>
    <font>
      <sz val="10"/>
      <color indexed="8"/>
      <name val="GHEA Grapalat"/>
      <family val="3"/>
    </font>
    <font>
      <b/>
      <i/>
      <sz val="11"/>
      <color indexed="8"/>
      <name val="GHEA Grapalat"/>
      <family val="3"/>
    </font>
    <font>
      <b/>
      <i/>
      <sz val="10"/>
      <color indexed="8"/>
      <name val="GHEA Grapalat"/>
      <family val="3"/>
    </font>
    <font>
      <b/>
      <i/>
      <sz val="10"/>
      <name val="GHEA Grapalat"/>
      <family val="3"/>
    </font>
    <font>
      <sz val="12"/>
      <name val="Arial Armenian"/>
      <family val="2"/>
    </font>
    <font>
      <sz val="12"/>
      <color rgb="FFFF0000"/>
      <name val="Arial LatArm"/>
      <family val="2"/>
    </font>
    <font>
      <b/>
      <sz val="14"/>
      <color indexed="10"/>
      <name val="Arial LatArm"/>
      <family val="2"/>
    </font>
    <font>
      <b/>
      <i/>
      <sz val="12"/>
      <color indexed="10"/>
      <name val="Arial LatArm"/>
      <family val="2"/>
    </font>
    <font>
      <b/>
      <sz val="10"/>
      <name val="Arial LatArm"/>
      <family val="2"/>
    </font>
    <font>
      <b/>
      <sz val="18"/>
      <name val="Arial LatArm"/>
      <family val="2"/>
    </font>
    <font>
      <b/>
      <sz val="16"/>
      <name val="Arial LatArm"/>
      <family val="2"/>
    </font>
    <font>
      <sz val="16"/>
      <color indexed="8"/>
      <name val="GHEA Grapalat"/>
      <family val="2"/>
      <charset val="204"/>
    </font>
    <font>
      <b/>
      <sz val="11"/>
      <name val="Arial LatArm"/>
      <family val="2"/>
    </font>
    <font>
      <sz val="16"/>
      <color indexed="8"/>
      <name val="Arial LatArm"/>
      <family val="2"/>
    </font>
    <font>
      <sz val="12"/>
      <color theme="1"/>
      <name val="Arial LatArm"/>
      <family val="2"/>
    </font>
    <font>
      <sz val="8"/>
      <name val="Arial Armenian"/>
      <family val="2"/>
    </font>
    <font>
      <sz val="8"/>
      <name val="Arial"/>
      <family val="2"/>
    </font>
    <font>
      <sz val="10"/>
      <color indexed="10"/>
      <name val="Arial LatArm"/>
      <family val="2"/>
    </font>
    <font>
      <i/>
      <sz val="8"/>
      <name val="Arial LatArm"/>
      <family val="2"/>
    </font>
    <font>
      <i/>
      <sz val="8"/>
      <name val="Arial Armenian"/>
      <family val="2"/>
    </font>
    <font>
      <sz val="16"/>
      <name val="Arial LatArm"/>
      <family val="2"/>
    </font>
    <font>
      <b/>
      <u/>
      <sz val="16"/>
      <name val="Arial LatArm"/>
      <family val="2"/>
    </font>
    <font>
      <sz val="11"/>
      <name val="Arial LatArm"/>
      <family val="2"/>
    </font>
    <font>
      <sz val="8"/>
      <name val="Sylfaen"/>
      <family val="1"/>
    </font>
    <font>
      <sz val="10"/>
      <name val="Arial Unicode MS"/>
      <family val="2"/>
      <charset val="204"/>
    </font>
    <font>
      <sz val="10"/>
      <name val="Arial Armenian"/>
      <family val="2"/>
    </font>
    <font>
      <sz val="8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757171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/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hair">
        <color rgb="FFFFFFFF"/>
      </right>
      <top style="hair">
        <color rgb="FFFFFFFF"/>
      </top>
      <bottom/>
      <diagonal/>
    </border>
    <border>
      <left/>
      <right style="hair">
        <color rgb="FFFFFFFF"/>
      </right>
      <top/>
      <bottom style="hair">
        <color rgb="FFFFFFFF"/>
      </bottom>
      <diagonal/>
    </border>
    <border>
      <left style="hair">
        <color rgb="FFFFFFFF"/>
      </left>
      <right style="hair">
        <color rgb="FFFFFFFF"/>
      </right>
      <top/>
      <bottom style="hair">
        <color rgb="FFFFFFFF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rgb="FFFFFFFF"/>
      </left>
      <right/>
      <top style="hair">
        <color rgb="FFFFFFFF"/>
      </top>
      <bottom style="hair">
        <color rgb="FFFFFFFF"/>
      </bottom>
      <diagonal/>
    </border>
    <border>
      <left/>
      <right/>
      <top style="hair">
        <color rgb="FFFFFFFF"/>
      </top>
      <bottom style="hair">
        <color rgb="FFFFFFFF"/>
      </bottom>
      <diagonal/>
    </border>
    <border>
      <left/>
      <right/>
      <top/>
      <bottom style="hair">
        <color rgb="FFFFFFFF"/>
      </bottom>
      <diagonal/>
    </border>
    <border>
      <left style="hair">
        <color rgb="FFFFFFFF"/>
      </left>
      <right/>
      <top style="hair">
        <color rgb="FFFFFFFF"/>
      </top>
      <bottom style="thin">
        <color rgb="FFB0B0B0"/>
      </bottom>
      <diagonal/>
    </border>
    <border>
      <left/>
      <right/>
      <top style="hair">
        <color rgb="FFFFFFFF"/>
      </top>
      <bottom style="thin">
        <color rgb="FFB0B0B0"/>
      </bottom>
      <diagonal/>
    </border>
    <border>
      <left/>
      <right style="hair">
        <color rgb="FFFFFFFF"/>
      </right>
      <top style="hair">
        <color rgb="FFFFFFFF"/>
      </top>
      <bottom style="thin">
        <color rgb="FFB0B0B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164" fontId="1" fillId="0" borderId="0" applyFont="0" applyFill="0" applyBorder="0" applyAlignment="0" applyProtection="0"/>
    <xf numFmtId="0" fontId="11" fillId="0" borderId="0"/>
    <xf numFmtId="0" fontId="17" fillId="0" borderId="10" applyNumberFormat="0" applyFill="0" applyProtection="0">
      <alignment horizontal="center"/>
    </xf>
    <xf numFmtId="0" fontId="19" fillId="0" borderId="10" applyNumberFormat="0" applyFont="0" applyFill="0" applyAlignment="0" applyProtection="0"/>
    <xf numFmtId="0" fontId="17" fillId="0" borderId="10" applyNumberFormat="0" applyFill="0" applyProtection="0">
      <alignment horizontal="center" vertical="center"/>
    </xf>
    <xf numFmtId="4" fontId="22" fillId="0" borderId="12" applyFill="0" applyProtection="0">
      <alignment horizontal="center" vertical="center"/>
    </xf>
    <xf numFmtId="0" fontId="24" fillId="0" borderId="12" applyNumberFormat="0" applyFill="0" applyProtection="0">
      <alignment horizontal="left" vertical="center" wrapText="1"/>
    </xf>
    <xf numFmtId="0" fontId="22" fillId="0" borderId="14" applyNumberFormat="0" applyFill="0" applyProtection="0">
      <alignment horizontal="right" vertical="center"/>
    </xf>
    <xf numFmtId="0" fontId="24" fillId="0" borderId="14" applyNumberFormat="0" applyFill="0" applyProtection="0">
      <alignment horizontal="center" vertical="center"/>
    </xf>
    <xf numFmtId="0" fontId="24" fillId="0" borderId="14" applyNumberFormat="0" applyFill="0" applyProtection="0">
      <alignment horizontal="left" vertical="center" wrapText="1"/>
    </xf>
    <xf numFmtId="4" fontId="24" fillId="0" borderId="14" applyFill="0" applyProtection="0">
      <alignment horizontal="right" vertical="center"/>
    </xf>
    <xf numFmtId="0" fontId="11" fillId="0" borderId="0"/>
    <xf numFmtId="4" fontId="22" fillId="0" borderId="12" applyFill="0" applyProtection="0">
      <alignment horizontal="right" vertical="center"/>
    </xf>
  </cellStyleXfs>
  <cellXfs count="375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/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3" fillId="0" borderId="0" xfId="0" applyFont="1" applyAlignment="1">
      <alignment horizontal="left"/>
    </xf>
    <xf numFmtId="0" fontId="8" fillId="0" borderId="0" xfId="0" applyFont="1"/>
    <xf numFmtId="165" fontId="13" fillId="0" borderId="0" xfId="1" applyNumberFormat="1" applyFont="1" applyAlignment="1">
      <alignment horizontal="center" vertical="center"/>
    </xf>
    <xf numFmtId="0" fontId="13" fillId="0" borderId="0" xfId="2" applyFont="1" applyAlignment="1">
      <alignment vertical="center"/>
    </xf>
    <xf numFmtId="165" fontId="13" fillId="0" borderId="0" xfId="1" applyNumberFormat="1" applyFont="1" applyAlignment="1">
      <alignment vertical="center"/>
    </xf>
    <xf numFmtId="165" fontId="14" fillId="0" borderId="0" xfId="1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12" fillId="0" borderId="0" xfId="2" applyFont="1" applyAlignment="1">
      <alignment vertical="center"/>
    </xf>
    <xf numFmtId="165" fontId="12" fillId="0" borderId="0" xfId="1" applyNumberFormat="1" applyFont="1" applyAlignment="1">
      <alignment horizontal="center" vertical="center"/>
    </xf>
    <xf numFmtId="0" fontId="12" fillId="0" borderId="1" xfId="2" applyFont="1" applyBorder="1" applyAlignment="1">
      <alignment vertical="center" wrapText="1"/>
    </xf>
    <xf numFmtId="165" fontId="12" fillId="0" borderId="1" xfId="1" applyNumberFormat="1" applyFont="1" applyBorder="1" applyAlignment="1">
      <alignment horizontal="center" vertical="center" wrapText="1"/>
    </xf>
    <xf numFmtId="0" fontId="12" fillId="0" borderId="0" xfId="2" applyFont="1" applyAlignment="1">
      <alignment vertical="center" wrapText="1"/>
    </xf>
    <xf numFmtId="165" fontId="12" fillId="0" borderId="0" xfId="1" applyNumberFormat="1" applyFont="1" applyAlignment="1">
      <alignment vertical="center"/>
    </xf>
    <xf numFmtId="0" fontId="12" fillId="0" borderId="6" xfId="2" applyFont="1" applyBorder="1" applyAlignment="1">
      <alignment vertical="center" wrapText="1"/>
    </xf>
    <xf numFmtId="165" fontId="12" fillId="0" borderId="6" xfId="1" applyNumberFormat="1" applyFont="1" applyBorder="1" applyAlignment="1">
      <alignment horizontal="center" vertical="center" wrapText="1"/>
    </xf>
    <xf numFmtId="165" fontId="13" fillId="0" borderId="0" xfId="2" applyNumberFormat="1" applyFont="1" applyAlignment="1">
      <alignment vertical="center"/>
    </xf>
    <xf numFmtId="166" fontId="15" fillId="2" borderId="1" xfId="0" applyNumberFormat="1" applyFont="1" applyFill="1" applyBorder="1" applyAlignment="1">
      <alignment vertical="center"/>
    </xf>
    <xf numFmtId="165" fontId="12" fillId="0" borderId="5" xfId="1" applyNumberFormat="1" applyFont="1" applyBorder="1" applyAlignment="1">
      <alignment horizontal="center" vertical="center" wrapText="1"/>
    </xf>
    <xf numFmtId="164" fontId="14" fillId="0" borderId="0" xfId="1" applyFont="1" applyAlignment="1">
      <alignment vertical="center"/>
    </xf>
    <xf numFmtId="0" fontId="16" fillId="0" borderId="0" xfId="0" applyFont="1" applyAlignment="1">
      <alignment vertical="center"/>
    </xf>
    <xf numFmtId="165" fontId="16" fillId="0" borderId="0" xfId="1" applyNumberFormat="1" applyFont="1" applyAlignment="1">
      <alignment vertical="center"/>
    </xf>
    <xf numFmtId="165" fontId="16" fillId="0" borderId="0" xfId="1" applyNumberFormat="1" applyFont="1" applyAlignment="1">
      <alignment horizontal="center" vertical="center"/>
    </xf>
    <xf numFmtId="0" fontId="19" fillId="3" borderId="10" xfId="4" applyFill="1"/>
    <xf numFmtId="0" fontId="21" fillId="3" borderId="10" xfId="4" applyFont="1" applyFill="1"/>
    <xf numFmtId="0" fontId="21" fillId="3" borderId="11" xfId="4" applyFont="1" applyFill="1" applyBorder="1"/>
    <xf numFmtId="4" fontId="23" fillId="3" borderId="1" xfId="6" applyFont="1" applyFill="1" applyBorder="1">
      <alignment horizontal="center" vertical="center"/>
    </xf>
    <xf numFmtId="0" fontId="25" fillId="3" borderId="1" xfId="7" applyFont="1" applyFill="1" applyBorder="1">
      <alignment horizontal="left" vertical="center" wrapText="1"/>
    </xf>
    <xf numFmtId="0" fontId="19" fillId="3" borderId="13" xfId="4" applyFill="1" applyBorder="1"/>
    <xf numFmtId="0" fontId="23" fillId="3" borderId="1" xfId="8" applyFont="1" applyFill="1" applyBorder="1">
      <alignment horizontal="right" vertical="center"/>
    </xf>
    <xf numFmtId="0" fontId="19" fillId="3" borderId="15" xfId="4" applyFill="1" applyBorder="1"/>
    <xf numFmtId="0" fontId="25" fillId="3" borderId="1" xfId="9" applyFont="1" applyFill="1" applyBorder="1">
      <alignment horizontal="center" vertical="center"/>
    </xf>
    <xf numFmtId="0" fontId="25" fillId="3" borderId="1" xfId="10" applyFont="1" applyFill="1" applyBorder="1">
      <alignment horizontal="left" vertical="center" wrapText="1"/>
    </xf>
    <xf numFmtId="4" fontId="25" fillId="3" borderId="1" xfId="11" applyFont="1" applyFill="1" applyBorder="1">
      <alignment horizontal="right" vertical="center"/>
    </xf>
    <xf numFmtId="4" fontId="19" fillId="3" borderId="0" xfId="4" applyNumberFormat="1" applyFill="1" applyBorder="1" applyAlignment="1"/>
    <xf numFmtId="0" fontId="19" fillId="3" borderId="16" xfId="4" applyFill="1" applyBorder="1"/>
    <xf numFmtId="4" fontId="26" fillId="3" borderId="1" xfId="11" applyFont="1" applyFill="1" applyBorder="1">
      <alignment horizontal="right" vertical="center"/>
    </xf>
    <xf numFmtId="0" fontId="26" fillId="3" borderId="1" xfId="9" applyFont="1" applyFill="1" applyBorder="1">
      <alignment horizontal="center" vertical="center"/>
    </xf>
    <xf numFmtId="0" fontId="26" fillId="3" borderId="1" xfId="10" applyFont="1" applyFill="1" applyBorder="1">
      <alignment horizontal="left" vertical="center" wrapText="1"/>
    </xf>
    <xf numFmtId="0" fontId="19" fillId="3" borderId="13" xfId="4" applyFont="1" applyFill="1" applyBorder="1"/>
    <xf numFmtId="0" fontId="19" fillId="3" borderId="10" xfId="4" applyFont="1" applyFill="1"/>
    <xf numFmtId="0" fontId="27" fillId="3" borderId="13" xfId="4" applyFont="1" applyFill="1" applyBorder="1"/>
    <xf numFmtId="0" fontId="27" fillId="3" borderId="10" xfId="4" applyFont="1" applyFill="1"/>
    <xf numFmtId="0" fontId="19" fillId="3" borderId="17" xfId="4" applyFill="1" applyBorder="1"/>
    <xf numFmtId="4" fontId="19" fillId="3" borderId="17" xfId="4" applyNumberFormat="1" applyFill="1" applyBorder="1"/>
    <xf numFmtId="0" fontId="28" fillId="3" borderId="10" xfId="4" applyFont="1" applyFill="1"/>
    <xf numFmtId="0" fontId="17" fillId="0" borderId="0" xfId="0" applyFont="1"/>
    <xf numFmtId="167" fontId="17" fillId="0" borderId="0" xfId="0" applyNumberFormat="1" applyFont="1" applyAlignment="1">
      <alignment horizontal="center" vertical="top"/>
    </xf>
    <xf numFmtId="0" fontId="17" fillId="0" borderId="0" xfId="0" applyFont="1" applyAlignment="1">
      <alignment horizontal="center" vertical="top"/>
    </xf>
    <xf numFmtId="0" fontId="17" fillId="0" borderId="0" xfId="0" applyFont="1" applyAlignment="1">
      <alignment horizontal="left" vertical="top" wrapText="1"/>
    </xf>
    <xf numFmtId="0" fontId="30" fillId="0" borderId="0" xfId="0" applyFont="1" applyAlignment="1">
      <alignment horizontal="center" vertical="center" wrapText="1"/>
    </xf>
    <xf numFmtId="0" fontId="30" fillId="0" borderId="0" xfId="0" applyFont="1"/>
    <xf numFmtId="0" fontId="30" fillId="0" borderId="19" xfId="0" applyFont="1" applyBorder="1" applyAlignment="1">
      <alignment horizontal="center" vertical="center" wrapText="1" readingOrder="1"/>
    </xf>
    <xf numFmtId="0" fontId="30" fillId="0" borderId="23" xfId="0" applyFont="1" applyBorder="1" applyAlignment="1">
      <alignment horizontal="center" vertical="center" wrapText="1"/>
    </xf>
    <xf numFmtId="0" fontId="30" fillId="0" borderId="19" xfId="0" applyFont="1" applyBorder="1" applyAlignment="1">
      <alignment horizontal="center" vertical="center" wrapText="1"/>
    </xf>
    <xf numFmtId="49" fontId="17" fillId="0" borderId="19" xfId="0" applyNumberFormat="1" applyFont="1" applyBorder="1" applyAlignment="1">
      <alignment horizontal="center" vertical="center" wrapText="1"/>
    </xf>
    <xf numFmtId="49" fontId="30" fillId="0" borderId="19" xfId="0" applyNumberFormat="1" applyFont="1" applyBorder="1" applyAlignment="1">
      <alignment horizontal="center" vertical="center" wrapText="1"/>
    </xf>
    <xf numFmtId="49" fontId="30" fillId="0" borderId="18" xfId="0" applyNumberFormat="1" applyFont="1" applyBorder="1" applyAlignment="1">
      <alignment horizontal="center" vertical="center" wrapText="1"/>
    </xf>
    <xf numFmtId="49" fontId="30" fillId="0" borderId="24" xfId="0" applyNumberFormat="1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49" fontId="31" fillId="0" borderId="19" xfId="0" applyNumberFormat="1" applyFont="1" applyBorder="1" applyAlignment="1">
      <alignment horizontal="center" vertical="center" wrapText="1"/>
    </xf>
    <xf numFmtId="0" fontId="31" fillId="0" borderId="19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 readingOrder="1"/>
    </xf>
    <xf numFmtId="2" fontId="32" fillId="0" borderId="19" xfId="0" applyNumberFormat="1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/>
    </xf>
    <xf numFmtId="49" fontId="17" fillId="0" borderId="19" xfId="0" applyNumberFormat="1" applyFont="1" applyBorder="1" applyAlignment="1">
      <alignment horizontal="center" vertical="center"/>
    </xf>
    <xf numFmtId="0" fontId="17" fillId="0" borderId="19" xfId="0" applyFont="1" applyBorder="1" applyAlignment="1">
      <alignment vertical="center"/>
    </xf>
    <xf numFmtId="0" fontId="17" fillId="0" borderId="19" xfId="0" applyFont="1" applyBorder="1" applyAlignment="1">
      <alignment horizontal="left" vertical="top" wrapText="1" readingOrder="1"/>
    </xf>
    <xf numFmtId="0" fontId="31" fillId="0" borderId="19" xfId="0" applyFont="1" applyBorder="1" applyAlignment="1">
      <alignment horizontal="left" vertical="top" wrapText="1" readingOrder="1"/>
    </xf>
    <xf numFmtId="0" fontId="33" fillId="0" borderId="19" xfId="0" applyFont="1" applyBorder="1" applyAlignment="1">
      <alignment horizontal="center" vertical="center" wrapText="1" readingOrder="1"/>
    </xf>
    <xf numFmtId="49" fontId="17" fillId="2" borderId="19" xfId="0" applyNumberFormat="1" applyFont="1" applyFill="1" applyBorder="1" applyAlignment="1">
      <alignment horizontal="center" vertical="center"/>
    </xf>
    <xf numFmtId="0" fontId="17" fillId="2" borderId="19" xfId="0" applyFont="1" applyFill="1" applyBorder="1" applyAlignment="1">
      <alignment horizontal="center" vertical="center"/>
    </xf>
    <xf numFmtId="0" fontId="34" fillId="4" borderId="25" xfId="0" applyFont="1" applyFill="1" applyBorder="1" applyAlignment="1">
      <alignment horizontal="left" vertical="center" wrapText="1"/>
    </xf>
    <xf numFmtId="49" fontId="35" fillId="4" borderId="6" xfId="0" applyNumberFormat="1" applyFont="1" applyFill="1" applyBorder="1" applyAlignment="1">
      <alignment horizontal="center" vertical="center" wrapText="1"/>
    </xf>
    <xf numFmtId="49" fontId="13" fillId="0" borderId="6" xfId="0" applyNumberFormat="1" applyFont="1" applyBorder="1" applyAlignment="1">
      <alignment vertical="top" wrapText="1"/>
    </xf>
    <xf numFmtId="49" fontId="36" fillId="0" borderId="6" xfId="0" applyNumberFormat="1" applyFont="1" applyBorder="1" applyAlignment="1">
      <alignment horizontal="center" vertical="center" wrapText="1"/>
    </xf>
    <xf numFmtId="49" fontId="13" fillId="0" borderId="26" xfId="0" applyNumberFormat="1" applyFont="1" applyBorder="1" applyAlignment="1">
      <alignment vertical="top" wrapText="1"/>
    </xf>
    <xf numFmtId="49" fontId="36" fillId="0" borderId="26" xfId="0" applyNumberFormat="1" applyFont="1" applyBorder="1" applyAlignment="1">
      <alignment horizontal="center" vertical="center" wrapText="1"/>
    </xf>
    <xf numFmtId="49" fontId="13" fillId="0" borderId="27" xfId="0" applyNumberFormat="1" applyFont="1" applyBorder="1" applyAlignment="1">
      <alignment vertical="top" wrapText="1"/>
    </xf>
    <xf numFmtId="49" fontId="36" fillId="0" borderId="27" xfId="0" applyNumberFormat="1" applyFont="1" applyBorder="1" applyAlignment="1">
      <alignment horizontal="center" vertical="center" wrapText="1"/>
    </xf>
    <xf numFmtId="49" fontId="34" fillId="0" borderId="28" xfId="0" applyNumberFormat="1" applyFont="1" applyBorder="1" applyAlignment="1">
      <alignment vertical="top" wrapText="1"/>
    </xf>
    <xf numFmtId="49" fontId="37" fillId="4" borderId="29" xfId="0" applyNumberFormat="1" applyFont="1" applyFill="1" applyBorder="1" applyAlignment="1">
      <alignment horizontal="center" vertical="center" wrapText="1"/>
    </xf>
    <xf numFmtId="49" fontId="38" fillId="0" borderId="30" xfId="0" applyNumberFormat="1" applyFont="1" applyBorder="1" applyAlignment="1">
      <alignment vertical="top" wrapText="1"/>
    </xf>
    <xf numFmtId="49" fontId="39" fillId="0" borderId="30" xfId="0" applyNumberFormat="1" applyFont="1" applyBorder="1" applyAlignment="1">
      <alignment horizontal="center" vertical="center" wrapText="1"/>
    </xf>
    <xf numFmtId="49" fontId="38" fillId="0" borderId="31" xfId="0" applyNumberFormat="1" applyFont="1" applyBorder="1" applyAlignment="1">
      <alignment vertical="top" wrapText="1"/>
    </xf>
    <xf numFmtId="49" fontId="37" fillId="4" borderId="30" xfId="0" applyNumberFormat="1" applyFont="1" applyFill="1" applyBorder="1" applyAlignment="1">
      <alignment horizontal="center" vertical="center" wrapText="1"/>
    </xf>
    <xf numFmtId="49" fontId="36" fillId="0" borderId="30" xfId="0" applyNumberFormat="1" applyFont="1" applyBorder="1" applyAlignment="1">
      <alignment horizontal="center" vertical="center" wrapText="1"/>
    </xf>
    <xf numFmtId="0" fontId="40" fillId="0" borderId="19" xfId="0" applyFont="1" applyBorder="1" applyAlignment="1">
      <alignment vertical="center"/>
    </xf>
    <xf numFmtId="49" fontId="40" fillId="0" borderId="19" xfId="0" applyNumberFormat="1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17" fillId="3" borderId="19" xfId="0" applyFont="1" applyFill="1" applyBorder="1" applyAlignment="1">
      <alignment vertical="center"/>
    </xf>
    <xf numFmtId="49" fontId="17" fillId="3" borderId="19" xfId="0" applyNumberFormat="1" applyFont="1" applyFill="1" applyBorder="1" applyAlignment="1">
      <alignment horizontal="center" vertical="center"/>
    </xf>
    <xf numFmtId="0" fontId="17" fillId="3" borderId="19" xfId="0" applyFont="1" applyFill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3" fillId="0" borderId="26" xfId="0" applyFont="1" applyBorder="1" applyAlignment="1">
      <alignment vertical="top" wrapText="1"/>
    </xf>
    <xf numFmtId="0" fontId="35" fillId="0" borderId="26" xfId="0" applyFont="1" applyBorder="1" applyAlignment="1">
      <alignment horizontal="center" vertical="center" wrapText="1"/>
    </xf>
    <xf numFmtId="49" fontId="41" fillId="0" borderId="26" xfId="0" applyNumberFormat="1" applyFont="1" applyBorder="1" applyAlignment="1">
      <alignment vertical="top" wrapText="1"/>
    </xf>
    <xf numFmtId="49" fontId="41" fillId="0" borderId="26" xfId="0" applyNumberFormat="1" applyFont="1" applyBorder="1" applyAlignment="1">
      <alignment vertical="center" wrapText="1"/>
    </xf>
    <xf numFmtId="49" fontId="41" fillId="0" borderId="27" xfId="0" applyNumberFormat="1" applyFont="1" applyBorder="1" applyAlignment="1">
      <alignment vertical="top" wrapText="1"/>
    </xf>
    <xf numFmtId="49" fontId="42" fillId="0" borderId="31" xfId="0" applyNumberFormat="1" applyFont="1" applyBorder="1" applyAlignment="1">
      <alignment vertical="top" wrapText="1"/>
    </xf>
    <xf numFmtId="49" fontId="41" fillId="0" borderId="30" xfId="0" applyNumberFormat="1" applyFont="1" applyBorder="1" applyAlignment="1">
      <alignment vertical="top" wrapText="1"/>
    </xf>
    <xf numFmtId="49" fontId="36" fillId="0" borderId="32" xfId="0" applyNumberFormat="1" applyFont="1" applyBorder="1" applyAlignment="1">
      <alignment horizontal="center" vertical="center" wrapText="1"/>
    </xf>
    <xf numFmtId="49" fontId="37" fillId="4" borderId="26" xfId="0" applyNumberFormat="1" applyFont="1" applyFill="1" applyBorder="1" applyAlignment="1">
      <alignment horizontal="center" vertical="center" wrapText="1"/>
    </xf>
    <xf numFmtId="0" fontId="38" fillId="0" borderId="33" xfId="0" applyFont="1" applyBorder="1" applyAlignment="1">
      <alignment horizontal="left" vertical="top" wrapText="1"/>
    </xf>
    <xf numFmtId="49" fontId="35" fillId="4" borderId="30" xfId="0" applyNumberFormat="1" applyFont="1" applyFill="1" applyBorder="1" applyAlignment="1">
      <alignment horizontal="center" vertical="center" wrapText="1"/>
    </xf>
    <xf numFmtId="0" fontId="43" fillId="0" borderId="34" xfId="0" applyFont="1" applyBorder="1" applyAlignment="1">
      <alignment horizontal="left" vertical="top" wrapText="1"/>
    </xf>
    <xf numFmtId="0" fontId="41" fillId="0" borderId="34" xfId="0" applyFont="1" applyBorder="1" applyAlignment="1">
      <alignment horizontal="left" vertical="top" wrapText="1"/>
    </xf>
    <xf numFmtId="0" fontId="35" fillId="0" borderId="26" xfId="0" applyFont="1" applyBorder="1" applyAlignment="1">
      <alignment horizontal="center" vertical="top" wrapText="1"/>
    </xf>
    <xf numFmtId="0" fontId="44" fillId="0" borderId="34" xfId="0" applyFont="1" applyBorder="1" applyAlignment="1">
      <alignment horizontal="left" vertical="top" wrapText="1"/>
    </xf>
    <xf numFmtId="49" fontId="35" fillId="4" borderId="26" xfId="0" applyNumberFormat="1" applyFont="1" applyFill="1" applyBorder="1" applyAlignment="1">
      <alignment horizontal="center" vertical="center" wrapText="1"/>
    </xf>
    <xf numFmtId="0" fontId="13" fillId="0" borderId="34" xfId="0" applyFont="1" applyBorder="1" applyAlignment="1">
      <alignment horizontal="left" vertical="top" wrapText="1"/>
    </xf>
    <xf numFmtId="0" fontId="13" fillId="0" borderId="35" xfId="0" applyFont="1" applyBorder="1" applyAlignment="1">
      <alignment horizontal="left" vertical="top" wrapText="1"/>
    </xf>
    <xf numFmtId="0" fontId="35" fillId="0" borderId="27" xfId="0" applyFont="1" applyBorder="1" applyAlignment="1">
      <alignment horizontal="center" vertical="top" wrapText="1"/>
    </xf>
    <xf numFmtId="0" fontId="44" fillId="0" borderId="33" xfId="0" applyFont="1" applyBorder="1" applyAlignment="1">
      <alignment horizontal="left" vertical="top" wrapText="1"/>
    </xf>
    <xf numFmtId="0" fontId="13" fillId="0" borderId="34" xfId="0" applyFont="1" applyBorder="1" applyAlignment="1">
      <alignment vertical="top" wrapText="1"/>
    </xf>
    <xf numFmtId="0" fontId="44" fillId="0" borderId="34" xfId="0" applyFont="1" applyBorder="1" applyAlignment="1">
      <alignment vertical="top" wrapText="1"/>
    </xf>
    <xf numFmtId="0" fontId="13" fillId="0" borderId="35" xfId="0" applyFont="1" applyBorder="1" applyAlignment="1">
      <alignment vertical="top" wrapText="1"/>
    </xf>
    <xf numFmtId="49" fontId="42" fillId="0" borderId="25" xfId="0" applyNumberFormat="1" applyFont="1" applyBorder="1" applyAlignment="1">
      <alignment vertical="top" wrapText="1"/>
    </xf>
    <xf numFmtId="49" fontId="43" fillId="0" borderId="26" xfId="0" applyNumberFormat="1" applyFont="1" applyBorder="1" applyAlignment="1">
      <alignment vertical="top" wrapText="1"/>
    </xf>
    <xf numFmtId="49" fontId="38" fillId="0" borderId="25" xfId="0" applyNumberFormat="1" applyFont="1" applyBorder="1" applyAlignment="1">
      <alignment vertical="top" wrapText="1"/>
    </xf>
    <xf numFmtId="49" fontId="44" fillId="0" borderId="36" xfId="0" applyNumberFormat="1" applyFont="1" applyBorder="1" applyAlignment="1">
      <alignment vertical="top" wrapText="1"/>
    </xf>
    <xf numFmtId="49" fontId="36" fillId="0" borderId="37" xfId="0" applyNumberFormat="1" applyFont="1" applyBorder="1" applyAlignment="1">
      <alignment horizontal="center" vertical="center" wrapText="1"/>
    </xf>
    <xf numFmtId="49" fontId="43" fillId="0" borderId="36" xfId="0" applyNumberFormat="1" applyFont="1" applyBorder="1" applyAlignment="1">
      <alignment vertical="top" wrapText="1"/>
    </xf>
    <xf numFmtId="0" fontId="36" fillId="0" borderId="26" xfId="0" applyFont="1" applyBorder="1" applyAlignment="1">
      <alignment horizontal="center" vertical="center" wrapText="1"/>
    </xf>
    <xf numFmtId="49" fontId="41" fillId="0" borderId="36" xfId="0" applyNumberFormat="1" applyFont="1" applyBorder="1" applyAlignment="1">
      <alignment vertical="top" wrapText="1"/>
    </xf>
    <xf numFmtId="49" fontId="41" fillId="0" borderId="38" xfId="0" applyNumberFormat="1" applyFont="1" applyBorder="1" applyAlignment="1">
      <alignment vertical="top" wrapText="1"/>
    </xf>
    <xf numFmtId="49" fontId="15" fillId="0" borderId="39" xfId="0" applyNumberFormat="1" applyFont="1" applyBorder="1" applyAlignment="1">
      <alignment vertical="top" wrapText="1"/>
    </xf>
    <xf numFmtId="49" fontId="37" fillId="4" borderId="40" xfId="0" applyNumberFormat="1" applyFont="1" applyFill="1" applyBorder="1" applyAlignment="1">
      <alignment horizontal="center" vertical="center" wrapText="1"/>
    </xf>
    <xf numFmtId="49" fontId="15" fillId="0" borderId="25" xfId="0" applyNumberFormat="1" applyFont="1" applyBorder="1" applyAlignment="1">
      <alignment vertical="top" wrapText="1"/>
    </xf>
    <xf numFmtId="49" fontId="36" fillId="0" borderId="26" xfId="0" applyNumberFormat="1" applyFont="1" applyBorder="1" applyAlignment="1">
      <alignment horizontal="center" vertical="top" wrapText="1"/>
    </xf>
    <xf numFmtId="49" fontId="41" fillId="0" borderId="37" xfId="0" applyNumberFormat="1" applyFont="1" applyBorder="1" applyAlignment="1">
      <alignment vertical="top" wrapText="1"/>
    </xf>
    <xf numFmtId="49" fontId="36" fillId="0" borderId="37" xfId="0" applyNumberFormat="1" applyFont="1" applyBorder="1" applyAlignment="1">
      <alignment horizontal="center" vertical="top" wrapText="1"/>
    </xf>
    <xf numFmtId="49" fontId="42" fillId="0" borderId="36" xfId="0" applyNumberFormat="1" applyFont="1" applyBorder="1" applyAlignment="1">
      <alignment vertical="top" wrapText="1"/>
    </xf>
    <xf numFmtId="0" fontId="41" fillId="0" borderId="38" xfId="0" applyFont="1" applyBorder="1" applyAlignment="1">
      <alignment horizontal="left" vertical="top" wrapText="1"/>
    </xf>
    <xf numFmtId="49" fontId="36" fillId="0" borderId="27" xfId="0" applyNumberFormat="1" applyFont="1" applyBorder="1" applyAlignment="1">
      <alignment horizontal="center" vertical="top" wrapText="1"/>
    </xf>
    <xf numFmtId="0" fontId="17" fillId="0" borderId="19" xfId="0" applyFont="1" applyBorder="1" applyAlignment="1">
      <alignment vertical="center" wrapText="1" readingOrder="1"/>
    </xf>
    <xf numFmtId="49" fontId="13" fillId="0" borderId="30" xfId="0" applyNumberFormat="1" applyFont="1" applyBorder="1" applyAlignment="1">
      <alignment vertical="top" wrapText="1"/>
    </xf>
    <xf numFmtId="49" fontId="17" fillId="0" borderId="19" xfId="0" applyNumberFormat="1" applyFont="1" applyBorder="1" applyAlignment="1">
      <alignment vertical="top" wrapText="1"/>
    </xf>
    <xf numFmtId="2" fontId="45" fillId="0" borderId="0" xfId="0" applyNumberFormat="1" applyFont="1"/>
    <xf numFmtId="2" fontId="46" fillId="0" borderId="19" xfId="0" applyNumberFormat="1" applyFont="1" applyBorder="1" applyAlignment="1">
      <alignment horizontal="center" vertical="center" wrapText="1"/>
    </xf>
    <xf numFmtId="0" fontId="33" fillId="3" borderId="19" xfId="0" applyFont="1" applyFill="1" applyBorder="1" applyAlignment="1">
      <alignment horizontal="center" vertical="center" wrapText="1" readingOrder="1"/>
    </xf>
    <xf numFmtId="0" fontId="30" fillId="3" borderId="19" xfId="0" applyFont="1" applyFill="1" applyBorder="1" applyAlignment="1">
      <alignment horizontal="center" vertical="center" wrapText="1" readingOrder="1"/>
    </xf>
    <xf numFmtId="0" fontId="17" fillId="3" borderId="19" xfId="0" applyFont="1" applyFill="1" applyBorder="1" applyAlignment="1">
      <alignment horizontal="left" vertical="top" wrapText="1" readingOrder="1"/>
    </xf>
    <xf numFmtId="0" fontId="47" fillId="0" borderId="19" xfId="0" applyFont="1" applyBorder="1" applyAlignment="1">
      <alignment vertical="center"/>
    </xf>
    <xf numFmtId="49" fontId="47" fillId="0" borderId="19" xfId="0" applyNumberFormat="1" applyFont="1" applyBorder="1" applyAlignment="1">
      <alignment horizontal="center" vertical="center"/>
    </xf>
    <xf numFmtId="0" fontId="47" fillId="0" borderId="19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 wrapText="1"/>
    </xf>
    <xf numFmtId="0" fontId="32" fillId="0" borderId="19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17" fillId="0" borderId="19" xfId="0" applyFont="1" applyBorder="1" applyAlignment="1">
      <alignment horizontal="left" vertical="center" wrapText="1" readingOrder="1"/>
    </xf>
    <xf numFmtId="49" fontId="17" fillId="0" borderId="19" xfId="12" applyNumberFormat="1" applyFont="1" applyBorder="1" applyAlignment="1">
      <alignment vertical="top" wrapText="1"/>
    </xf>
    <xf numFmtId="49" fontId="30" fillId="3" borderId="19" xfId="12" applyNumberFormat="1" applyFont="1" applyFill="1" applyBorder="1" applyAlignment="1">
      <alignment horizontal="center" vertical="center" wrapText="1"/>
    </xf>
    <xf numFmtId="0" fontId="17" fillId="2" borderId="19" xfId="0" applyFont="1" applyFill="1" applyBorder="1" applyAlignment="1">
      <alignment vertical="center"/>
    </xf>
    <xf numFmtId="0" fontId="31" fillId="2" borderId="19" xfId="0" applyFont="1" applyFill="1" applyBorder="1" applyAlignment="1">
      <alignment horizontal="left" vertical="top" wrapText="1" readingOrder="1"/>
    </xf>
    <xf numFmtId="0" fontId="33" fillId="2" borderId="19" xfId="0" applyFont="1" applyFill="1" applyBorder="1" applyAlignment="1">
      <alignment horizontal="center" vertical="center" wrapText="1" readingOrder="1"/>
    </xf>
    <xf numFmtId="2" fontId="32" fillId="2" borderId="19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48" fillId="3" borderId="19" xfId="0" applyFont="1" applyFill="1" applyBorder="1" applyAlignment="1">
      <alignment horizontal="center" vertical="center" wrapText="1" readingOrder="1"/>
    </xf>
    <xf numFmtId="49" fontId="30" fillId="3" borderId="19" xfId="0" applyNumberFormat="1" applyFont="1" applyFill="1" applyBorder="1" applyAlignment="1">
      <alignment horizontal="center" vertical="center" wrapText="1"/>
    </xf>
    <xf numFmtId="49" fontId="41" fillId="2" borderId="27" xfId="0" applyNumberFormat="1" applyFont="1" applyFill="1" applyBorder="1" applyAlignment="1">
      <alignment vertical="top" wrapText="1"/>
    </xf>
    <xf numFmtId="49" fontId="36" fillId="2" borderId="27" xfId="0" applyNumberFormat="1" applyFont="1" applyFill="1" applyBorder="1" applyAlignment="1">
      <alignment horizontal="center" vertical="center" wrapText="1"/>
    </xf>
    <xf numFmtId="0" fontId="13" fillId="2" borderId="34" xfId="0" applyFont="1" applyFill="1" applyBorder="1" applyAlignment="1">
      <alignment vertical="top" wrapText="1"/>
    </xf>
    <xf numFmtId="0" fontId="35" fillId="2" borderId="26" xfId="0" applyFont="1" applyFill="1" applyBorder="1" applyAlignment="1">
      <alignment horizontal="center" vertical="top" wrapText="1"/>
    </xf>
    <xf numFmtId="0" fontId="49" fillId="0" borderId="14" xfId="10" applyFont="1" applyFill="1">
      <alignment horizontal="left" vertical="center" wrapText="1"/>
    </xf>
    <xf numFmtId="0" fontId="17" fillId="0" borderId="19" xfId="0" applyFont="1" applyBorder="1" applyAlignment="1">
      <alignment vertical="top" wrapText="1"/>
    </xf>
    <xf numFmtId="0" fontId="30" fillId="2" borderId="19" xfId="0" applyFont="1" applyFill="1" applyBorder="1" applyAlignment="1">
      <alignment horizontal="center" vertical="center" wrapText="1"/>
    </xf>
    <xf numFmtId="0" fontId="30" fillId="3" borderId="19" xfId="0" applyFont="1" applyFill="1" applyBorder="1" applyAlignment="1">
      <alignment horizontal="center" vertical="center" wrapText="1"/>
    </xf>
    <xf numFmtId="0" fontId="31" fillId="3" borderId="19" xfId="0" applyFont="1" applyFill="1" applyBorder="1" applyAlignment="1">
      <alignment horizontal="left" vertical="top" wrapText="1" readingOrder="1"/>
    </xf>
    <xf numFmtId="0" fontId="31" fillId="0" borderId="19" xfId="0" applyFont="1" applyBorder="1" applyAlignment="1">
      <alignment horizontal="left" vertical="top" wrapText="1"/>
    </xf>
    <xf numFmtId="0" fontId="33" fillId="3" borderId="19" xfId="0" applyFont="1" applyFill="1" applyBorder="1" applyAlignment="1">
      <alignment horizontal="center" vertical="center" wrapText="1"/>
    </xf>
    <xf numFmtId="0" fontId="17" fillId="0" borderId="19" xfId="0" applyFont="1" applyBorder="1" applyAlignment="1">
      <alignment horizontal="left" vertical="top" wrapText="1"/>
    </xf>
    <xf numFmtId="49" fontId="30" fillId="5" borderId="19" xfId="0" applyNumberFormat="1" applyFont="1" applyFill="1" applyBorder="1" applyAlignment="1">
      <alignment horizontal="center" vertical="center" wrapText="1"/>
    </xf>
    <xf numFmtId="49" fontId="17" fillId="3" borderId="19" xfId="0" applyNumberFormat="1" applyFont="1" applyFill="1" applyBorder="1" applyAlignment="1">
      <alignment vertical="top" wrapText="1"/>
    </xf>
    <xf numFmtId="49" fontId="17" fillId="0" borderId="19" xfId="0" applyNumberFormat="1" applyFont="1" applyBorder="1" applyAlignment="1">
      <alignment horizontal="center" vertical="top"/>
    </xf>
    <xf numFmtId="0" fontId="45" fillId="0" borderId="0" xfId="0" applyFont="1"/>
    <xf numFmtId="0" fontId="19" fillId="0" borderId="10" xfId="4" applyFill="1"/>
    <xf numFmtId="4" fontId="22" fillId="0" borderId="12" xfId="6" applyFill="1">
      <alignment horizontal="center" vertical="center"/>
    </xf>
    <xf numFmtId="0" fontId="24" fillId="0" borderId="12" xfId="7" applyFill="1">
      <alignment horizontal="left" vertical="center" wrapText="1"/>
    </xf>
    <xf numFmtId="0" fontId="22" fillId="0" borderId="14" xfId="8" applyFill="1">
      <alignment horizontal="right" vertical="center"/>
    </xf>
    <xf numFmtId="0" fontId="49" fillId="0" borderId="14" xfId="9" applyFont="1" applyFill="1">
      <alignment horizontal="center" vertical="center"/>
    </xf>
    <xf numFmtId="4" fontId="49" fillId="0" borderId="14" xfId="11" applyFont="1" applyFill="1">
      <alignment horizontal="right" vertical="center"/>
    </xf>
    <xf numFmtId="0" fontId="20" fillId="0" borderId="10" xfId="3" applyFont="1" applyFill="1" applyAlignment="1"/>
    <xf numFmtId="0" fontId="52" fillId="0" borderId="10" xfId="4" applyFont="1" applyFill="1"/>
    <xf numFmtId="0" fontId="51" fillId="0" borderId="10" xfId="5" applyFont="1" applyFill="1" applyAlignment="1">
      <alignment vertical="center"/>
    </xf>
    <xf numFmtId="0" fontId="17" fillId="0" borderId="10" xfId="5" applyFill="1" applyAlignment="1">
      <alignment vertical="center"/>
    </xf>
    <xf numFmtId="4" fontId="22" fillId="0" borderId="12" xfId="13" applyFill="1">
      <alignment horizontal="right" vertical="center"/>
    </xf>
    <xf numFmtId="0" fontId="24" fillId="0" borderId="14" xfId="9" applyFill="1">
      <alignment horizontal="center" vertical="center"/>
    </xf>
    <xf numFmtId="0" fontId="24" fillId="0" borderId="14" xfId="10" applyFill="1">
      <alignment horizontal="left" vertical="center" wrapText="1"/>
    </xf>
    <xf numFmtId="4" fontId="24" fillId="0" borderId="14" xfId="11" applyFill="1">
      <alignment horizontal="right" vertical="center"/>
    </xf>
    <xf numFmtId="4" fontId="19" fillId="0" borderId="10" xfId="4" applyNumberFormat="1" applyFill="1"/>
    <xf numFmtId="0" fontId="34" fillId="4" borderId="26" xfId="0" applyFont="1" applyFill="1" applyBorder="1" applyAlignment="1">
      <alignment horizontal="left" vertical="center" wrapText="1"/>
    </xf>
    <xf numFmtId="0" fontId="40" fillId="0" borderId="18" xfId="0" applyFont="1" applyBorder="1" applyAlignment="1">
      <alignment horizontal="center" vertical="center" wrapText="1"/>
    </xf>
    <xf numFmtId="0" fontId="40" fillId="0" borderId="26" xfId="0" applyFont="1" applyBorder="1" applyAlignment="1">
      <alignment horizontal="center" vertical="center" wrapText="1"/>
    </xf>
    <xf numFmtId="49" fontId="17" fillId="6" borderId="19" xfId="0" applyNumberFormat="1" applyFont="1" applyFill="1" applyBorder="1" applyAlignment="1">
      <alignment horizontal="center" vertical="center"/>
    </xf>
    <xf numFmtId="0" fontId="17" fillId="6" borderId="19" xfId="0" applyFont="1" applyFill="1" applyBorder="1" applyAlignment="1">
      <alignment horizontal="center" vertical="center"/>
    </xf>
    <xf numFmtId="2" fontId="55" fillId="0" borderId="19" xfId="0" applyNumberFormat="1" applyFont="1" applyBorder="1" applyAlignment="1">
      <alignment horizontal="center" vertical="center" wrapText="1"/>
    </xf>
    <xf numFmtId="0" fontId="57" fillId="0" borderId="0" xfId="0" applyFont="1"/>
    <xf numFmtId="0" fontId="24" fillId="0" borderId="0" xfId="0" applyFont="1"/>
    <xf numFmtId="167" fontId="22" fillId="0" borderId="0" xfId="0" applyNumberFormat="1" applyFont="1" applyAlignment="1">
      <alignment horizontal="center" vertical="top"/>
    </xf>
    <xf numFmtId="0" fontId="22" fillId="0" borderId="0" xfId="0" applyFont="1" applyAlignment="1">
      <alignment horizontal="center" vertical="top"/>
    </xf>
    <xf numFmtId="0" fontId="22" fillId="0" borderId="0" xfId="0" applyFont="1" applyAlignment="1">
      <alignment horizontal="left" vertical="top" wrapText="1"/>
    </xf>
    <xf numFmtId="0" fontId="22" fillId="0" borderId="0" xfId="0" applyFont="1" applyAlignment="1">
      <alignment vertical="top" wrapText="1"/>
    </xf>
    <xf numFmtId="0" fontId="22" fillId="0" borderId="0" xfId="0" applyFont="1"/>
    <xf numFmtId="0" fontId="22" fillId="6" borderId="0" xfId="0" applyFont="1" applyFill="1"/>
    <xf numFmtId="0" fontId="59" fillId="0" borderId="26" xfId="0" applyFont="1" applyBorder="1" applyAlignment="1">
      <alignment horizontal="center" vertical="center" wrapText="1"/>
    </xf>
    <xf numFmtId="168" fontId="59" fillId="0" borderId="26" xfId="0" applyNumberFormat="1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 readingOrder="1"/>
    </xf>
    <xf numFmtId="0" fontId="22" fillId="0" borderId="26" xfId="0" applyFont="1" applyBorder="1" applyAlignment="1">
      <alignment horizontal="center" vertical="center" wrapText="1"/>
    </xf>
    <xf numFmtId="0" fontId="22" fillId="6" borderId="26" xfId="0" applyFont="1" applyFill="1" applyBorder="1" applyAlignment="1">
      <alignment vertical="center" wrapText="1"/>
    </xf>
    <xf numFmtId="0" fontId="22" fillId="6" borderId="26" xfId="0" applyFont="1" applyFill="1" applyBorder="1"/>
    <xf numFmtId="0" fontId="22" fillId="6" borderId="26" xfId="0" applyFont="1" applyFill="1" applyBorder="1" applyAlignment="1">
      <alignment horizontal="center" vertical="center" wrapText="1"/>
    </xf>
    <xf numFmtId="49" fontId="22" fillId="0" borderId="26" xfId="0" applyNumberFormat="1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/>
    </xf>
    <xf numFmtId="0" fontId="22" fillId="6" borderId="26" xfId="0" applyFont="1" applyFill="1" applyBorder="1" applyAlignment="1">
      <alignment horizontal="center" vertical="center"/>
    </xf>
    <xf numFmtId="49" fontId="59" fillId="0" borderId="26" xfId="0" applyNumberFormat="1" applyFont="1" applyBorder="1" applyAlignment="1">
      <alignment horizontal="center" vertical="center" wrapText="1"/>
    </xf>
    <xf numFmtId="169" fontId="22" fillId="0" borderId="26" xfId="0" applyNumberFormat="1" applyFont="1" applyBorder="1" applyAlignment="1">
      <alignment horizontal="center" vertical="center"/>
    </xf>
    <xf numFmtId="169" fontId="22" fillId="6" borderId="26" xfId="0" applyNumberFormat="1" applyFont="1" applyFill="1" applyBorder="1" applyAlignment="1">
      <alignment horizontal="center" vertical="center"/>
    </xf>
    <xf numFmtId="169" fontId="57" fillId="0" borderId="0" xfId="0" applyNumberFormat="1" applyFont="1"/>
    <xf numFmtId="49" fontId="22" fillId="0" borderId="26" xfId="0" applyNumberFormat="1" applyFont="1" applyBorder="1" applyAlignment="1">
      <alignment horizontal="center" vertical="center"/>
    </xf>
    <xf numFmtId="168" fontId="22" fillId="0" borderId="26" xfId="0" applyNumberFormat="1" applyFont="1" applyBorder="1" applyAlignment="1">
      <alignment horizontal="center" vertical="center" wrapText="1"/>
    </xf>
    <xf numFmtId="0" fontId="22" fillId="0" borderId="26" xfId="0" applyFont="1" applyBorder="1" applyAlignment="1">
      <alignment horizontal="left" vertical="top" wrapText="1" readingOrder="1"/>
    </xf>
    <xf numFmtId="168" fontId="22" fillId="0" borderId="26" xfId="0" applyNumberFormat="1" applyFont="1" applyBorder="1" applyAlignment="1">
      <alignment vertical="top" wrapText="1"/>
    </xf>
    <xf numFmtId="169" fontId="22" fillId="0" borderId="26" xfId="0" applyNumberFormat="1" applyFont="1" applyBorder="1"/>
    <xf numFmtId="169" fontId="22" fillId="6" borderId="26" xfId="0" applyNumberFormat="1" applyFont="1" applyFill="1" applyBorder="1"/>
    <xf numFmtId="0" fontId="59" fillId="0" borderId="26" xfId="0" applyFont="1" applyBorder="1" applyAlignment="1">
      <alignment horizontal="left" vertical="top" wrapText="1" readingOrder="1"/>
    </xf>
    <xf numFmtId="169" fontId="59" fillId="0" borderId="26" xfId="0" applyNumberFormat="1" applyFont="1" applyBorder="1"/>
    <xf numFmtId="169" fontId="59" fillId="6" borderId="26" xfId="0" applyNumberFormat="1" applyFont="1" applyFill="1" applyBorder="1"/>
    <xf numFmtId="0" fontId="59" fillId="0" borderId="26" xfId="0" applyFont="1" applyBorder="1" applyAlignment="1">
      <alignment horizontal="justify" vertical="top" wrapText="1" readingOrder="1"/>
    </xf>
    <xf numFmtId="0" fontId="22" fillId="0" borderId="26" xfId="0" applyFont="1" applyBorder="1" applyAlignment="1">
      <alignment vertical="center" wrapText="1" readingOrder="1"/>
    </xf>
    <xf numFmtId="168" fontId="59" fillId="0" borderId="26" xfId="0" applyNumberFormat="1" applyFont="1" applyBorder="1" applyAlignment="1">
      <alignment vertical="top" wrapText="1"/>
    </xf>
    <xf numFmtId="0" fontId="22" fillId="0" borderId="26" xfId="0" applyFont="1" applyBorder="1" applyAlignment="1">
      <alignment vertical="top" wrapText="1"/>
    </xf>
    <xf numFmtId="169" fontId="22" fillId="6" borderId="26" xfId="0" applyNumberFormat="1" applyFont="1" applyFill="1" applyBorder="1" applyAlignment="1">
      <alignment horizontal="right"/>
    </xf>
    <xf numFmtId="169" fontId="59" fillId="0" borderId="26" xfId="0" applyNumberFormat="1" applyFont="1" applyBorder="1" applyAlignment="1">
      <alignment horizontal="left" vertical="top" wrapText="1" readingOrder="1"/>
    </xf>
    <xf numFmtId="169" fontId="59" fillId="6" borderId="26" xfId="0" applyNumberFormat="1" applyFont="1" applyFill="1" applyBorder="1" applyAlignment="1">
      <alignment horizontal="right"/>
    </xf>
    <xf numFmtId="0" fontId="56" fillId="6" borderId="0" xfId="0" applyFont="1" applyFill="1"/>
    <xf numFmtId="49" fontId="22" fillId="6" borderId="26" xfId="0" applyNumberFormat="1" applyFont="1" applyFill="1" applyBorder="1" applyAlignment="1">
      <alignment horizontal="center" vertical="center"/>
    </xf>
    <xf numFmtId="0" fontId="22" fillId="6" borderId="26" xfId="0" applyFont="1" applyFill="1" applyBorder="1" applyAlignment="1">
      <alignment horizontal="left" vertical="top" wrapText="1" readingOrder="1"/>
    </xf>
    <xf numFmtId="168" fontId="22" fillId="6" borderId="26" xfId="0" applyNumberFormat="1" applyFont="1" applyFill="1" applyBorder="1" applyAlignment="1">
      <alignment vertical="top" wrapText="1"/>
    </xf>
    <xf numFmtId="0" fontId="57" fillId="6" borderId="0" xfId="0" applyFont="1" applyFill="1"/>
    <xf numFmtId="169" fontId="22" fillId="0" borderId="26" xfId="0" applyNumberFormat="1" applyFont="1" applyBorder="1" applyAlignment="1">
      <alignment vertical="center"/>
    </xf>
    <xf numFmtId="0" fontId="59" fillId="0" borderId="26" xfId="0" applyFont="1" applyBorder="1" applyAlignment="1">
      <alignment vertical="top" wrapText="1"/>
    </xf>
    <xf numFmtId="0" fontId="59" fillId="6" borderId="26" xfId="0" applyFont="1" applyFill="1" applyBorder="1" applyAlignment="1">
      <alignment horizontal="left" vertical="top" wrapText="1" readingOrder="1"/>
    </xf>
    <xf numFmtId="0" fontId="22" fillId="6" borderId="26" xfId="0" applyFont="1" applyFill="1" applyBorder="1" applyAlignment="1">
      <alignment vertical="top" wrapText="1"/>
    </xf>
    <xf numFmtId="167" fontId="22" fillId="0" borderId="26" xfId="0" applyNumberFormat="1" applyFont="1" applyBorder="1" applyAlignment="1">
      <alignment vertical="top" wrapText="1"/>
    </xf>
    <xf numFmtId="0" fontId="22" fillId="6" borderId="26" xfId="0" applyFont="1" applyFill="1" applyBorder="1" applyAlignment="1">
      <alignment horizontal="center" vertical="center" wrapText="1" readingOrder="1"/>
    </xf>
    <xf numFmtId="169" fontId="22" fillId="6" borderId="26" xfId="0" applyNumberFormat="1" applyFont="1" applyFill="1" applyBorder="1" applyAlignment="1">
      <alignment vertical="center"/>
    </xf>
    <xf numFmtId="0" fontId="59" fillId="0" borderId="26" xfId="0" applyFont="1" applyBorder="1" applyAlignment="1">
      <alignment horizontal="left" vertical="top" wrapText="1"/>
    </xf>
    <xf numFmtId="0" fontId="22" fillId="0" borderId="26" xfId="0" applyFont="1" applyBorder="1" applyAlignment="1">
      <alignment horizontal="left" vertical="top" wrapText="1"/>
    </xf>
    <xf numFmtId="49" fontId="22" fillId="2" borderId="26" xfId="0" applyNumberFormat="1" applyFont="1" applyFill="1" applyBorder="1" applyAlignment="1">
      <alignment horizontal="center" vertical="center"/>
    </xf>
    <xf numFmtId="0" fontId="59" fillId="2" borderId="26" xfId="0" applyFont="1" applyFill="1" applyBorder="1" applyAlignment="1">
      <alignment horizontal="left" vertical="top" wrapText="1" readingOrder="1"/>
    </xf>
    <xf numFmtId="169" fontId="22" fillId="2" borderId="26" xfId="0" applyNumberFormat="1" applyFont="1" applyFill="1" applyBorder="1"/>
    <xf numFmtId="0" fontId="57" fillId="2" borderId="0" xfId="0" applyFont="1" applyFill="1"/>
    <xf numFmtId="49" fontId="22" fillId="0" borderId="26" xfId="0" applyNumberFormat="1" applyFont="1" applyBorder="1" applyAlignment="1">
      <alignment horizontal="center" vertical="top"/>
    </xf>
    <xf numFmtId="49" fontId="22" fillId="0" borderId="0" xfId="0" applyNumberFormat="1" applyFont="1" applyAlignment="1">
      <alignment horizontal="center" vertical="top"/>
    </xf>
    <xf numFmtId="168" fontId="59" fillId="0" borderId="0" xfId="0" applyNumberFormat="1" applyFont="1" applyAlignment="1">
      <alignment horizontal="center" vertical="top"/>
    </xf>
    <xf numFmtId="168" fontId="22" fillId="0" borderId="0" xfId="0" applyNumberFormat="1" applyFont="1" applyAlignment="1">
      <alignment horizontal="center" vertical="top"/>
    </xf>
    <xf numFmtId="0" fontId="59" fillId="0" borderId="0" xfId="0" applyFont="1" applyAlignment="1">
      <alignment horizontal="center" vertical="top"/>
    </xf>
    <xf numFmtId="167" fontId="56" fillId="0" borderId="0" xfId="0" applyNumberFormat="1" applyFont="1" applyAlignment="1">
      <alignment horizontal="center" vertical="top"/>
    </xf>
    <xf numFmtId="0" fontId="60" fillId="0" borderId="0" xfId="0" applyFont="1" applyAlignment="1">
      <alignment horizontal="center" vertical="top"/>
    </xf>
    <xf numFmtId="0" fontId="56" fillId="0" borderId="0" xfId="0" applyFont="1" applyAlignment="1">
      <alignment horizontal="center" vertical="top"/>
    </xf>
    <xf numFmtId="0" fontId="56" fillId="0" borderId="0" xfId="0" applyFont="1" applyAlignment="1">
      <alignment horizontal="left" vertical="top" wrapText="1"/>
    </xf>
    <xf numFmtId="0" fontId="56" fillId="0" borderId="0" xfId="0" applyFont="1" applyAlignment="1">
      <alignment vertical="top" wrapText="1"/>
    </xf>
    <xf numFmtId="0" fontId="56" fillId="0" borderId="0" xfId="0" applyFont="1"/>
    <xf numFmtId="0" fontId="56" fillId="2" borderId="0" xfId="0" applyFont="1" applyFill="1"/>
    <xf numFmtId="0" fontId="28" fillId="0" borderId="10" xfId="4" applyFont="1" applyFill="1"/>
    <xf numFmtId="0" fontId="63" fillId="0" borderId="0" xfId="0" applyFont="1"/>
    <xf numFmtId="0" fontId="56" fillId="0" borderId="0" xfId="0" applyFont="1" applyAlignment="1">
      <alignment horizontal="center" vertical="center"/>
    </xf>
    <xf numFmtId="0" fontId="56" fillId="0" borderId="0" xfId="0" applyFont="1" applyAlignment="1">
      <alignment vertical="center"/>
    </xf>
    <xf numFmtId="2" fontId="56" fillId="0" borderId="0" xfId="0" applyNumberFormat="1" applyFont="1" applyAlignment="1">
      <alignment horizontal="right" vertical="center"/>
    </xf>
    <xf numFmtId="0" fontId="56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3" fillId="0" borderId="26" xfId="0" applyFont="1" applyBorder="1" applyAlignment="1">
      <alignment horizontal="center" vertical="center" wrapText="1"/>
    </xf>
    <xf numFmtId="0" fontId="56" fillId="0" borderId="26" xfId="0" applyFont="1" applyBorder="1" applyAlignment="1">
      <alignment horizontal="center" vertical="center" wrapText="1"/>
    </xf>
    <xf numFmtId="49" fontId="64" fillId="6" borderId="26" xfId="0" applyNumberFormat="1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4" fillId="2" borderId="14" xfId="9" applyFill="1">
      <alignment horizontal="center" vertical="center"/>
    </xf>
    <xf numFmtId="0" fontId="24" fillId="2" borderId="14" xfId="10" applyFill="1">
      <alignment horizontal="left" vertical="center" wrapText="1"/>
    </xf>
    <xf numFmtId="2" fontId="65" fillId="2" borderId="14" xfId="11" applyNumberFormat="1" applyFont="1" applyFill="1">
      <alignment horizontal="right" vertical="center"/>
    </xf>
    <xf numFmtId="169" fontId="65" fillId="2" borderId="14" xfId="11" applyNumberFormat="1" applyFont="1" applyFill="1">
      <alignment horizontal="right" vertical="center"/>
    </xf>
    <xf numFmtId="0" fontId="7" fillId="2" borderId="0" xfId="0" applyFont="1" applyFill="1" applyAlignment="1">
      <alignment vertical="center"/>
    </xf>
    <xf numFmtId="0" fontId="24" fillId="6" borderId="14" xfId="9" applyFill="1">
      <alignment horizontal="center" vertical="center"/>
    </xf>
    <xf numFmtId="2" fontId="65" fillId="0" borderId="14" xfId="11" applyNumberFormat="1" applyFont="1" applyFill="1">
      <alignment horizontal="right" vertical="center"/>
    </xf>
    <xf numFmtId="0" fontId="56" fillId="0" borderId="26" xfId="0" applyFont="1" applyBorder="1"/>
    <xf numFmtId="0" fontId="56" fillId="0" borderId="26" xfId="0" applyFont="1" applyBorder="1" applyAlignment="1">
      <alignment horizontal="center" wrapText="1"/>
    </xf>
    <xf numFmtId="0" fontId="56" fillId="0" borderId="26" xfId="0" applyFont="1" applyBorder="1" applyAlignment="1">
      <alignment vertical="center"/>
    </xf>
    <xf numFmtId="170" fontId="56" fillId="0" borderId="26" xfId="0" applyNumberFormat="1" applyFont="1" applyBorder="1" applyAlignment="1">
      <alignment vertical="center"/>
    </xf>
    <xf numFmtId="169" fontId="66" fillId="0" borderId="26" xfId="0" applyNumberFormat="1" applyFont="1" applyBorder="1" applyAlignment="1">
      <alignment vertical="center"/>
    </xf>
    <xf numFmtId="0" fontId="7" fillId="6" borderId="0" xfId="0" applyFont="1" applyFill="1" applyAlignment="1">
      <alignment vertical="center"/>
    </xf>
    <xf numFmtId="0" fontId="3" fillId="6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67" fillId="0" borderId="0" xfId="0" applyFont="1"/>
    <xf numFmtId="0" fontId="12" fillId="0" borderId="5" xfId="2" applyFont="1" applyBorder="1" applyAlignment="1">
      <alignment horizontal="center" vertical="center" wrapText="1"/>
    </xf>
    <xf numFmtId="0" fontId="12" fillId="0" borderId="8" xfId="2" applyFont="1" applyBorder="1" applyAlignment="1">
      <alignment horizontal="center" vertical="center" wrapText="1"/>
    </xf>
    <xf numFmtId="0" fontId="12" fillId="0" borderId="6" xfId="2" applyFont="1" applyBorder="1" applyAlignment="1">
      <alignment horizontal="center" vertical="center" wrapText="1"/>
    </xf>
    <xf numFmtId="0" fontId="12" fillId="0" borderId="5" xfId="2" applyFont="1" applyBorder="1" applyAlignment="1">
      <alignment vertical="center" wrapText="1"/>
    </xf>
    <xf numFmtId="0" fontId="12" fillId="0" borderId="8" xfId="2" applyFont="1" applyBorder="1" applyAlignment="1">
      <alignment vertical="center" wrapText="1"/>
    </xf>
    <xf numFmtId="0" fontId="12" fillId="0" borderId="6" xfId="2" applyFont="1" applyBorder="1" applyAlignment="1">
      <alignment vertical="center" wrapText="1"/>
    </xf>
    <xf numFmtId="0" fontId="12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 wrapText="1"/>
    </xf>
    <xf numFmtId="0" fontId="12" fillId="0" borderId="2" xfId="2" applyFont="1" applyBorder="1" applyAlignment="1">
      <alignment vertical="center" wrapText="1"/>
    </xf>
    <xf numFmtId="0" fontId="12" fillId="0" borderId="3" xfId="2" applyFont="1" applyBorder="1" applyAlignment="1">
      <alignment vertical="center" wrapText="1"/>
    </xf>
    <xf numFmtId="0" fontId="12" fillId="0" borderId="4" xfId="2" applyFont="1" applyBorder="1" applyAlignment="1">
      <alignment vertical="center" wrapText="1"/>
    </xf>
    <xf numFmtId="0" fontId="12" fillId="0" borderId="7" xfId="2" applyFont="1" applyBorder="1" applyAlignment="1">
      <alignment vertical="center" wrapText="1"/>
    </xf>
    <xf numFmtId="0" fontId="12" fillId="0" borderId="9" xfId="2" applyFont="1" applyBorder="1" applyAlignment="1">
      <alignment vertical="center" wrapText="1"/>
    </xf>
    <xf numFmtId="0" fontId="18" fillId="3" borderId="10" xfId="3" applyFont="1" applyFill="1">
      <alignment horizontal="center"/>
    </xf>
    <xf numFmtId="0" fontId="20" fillId="3" borderId="10" xfId="5" applyFont="1" applyFill="1">
      <alignment horizontal="center" vertical="center"/>
    </xf>
    <xf numFmtId="0" fontId="50" fillId="0" borderId="10" xfId="3" applyFont="1" applyFill="1">
      <alignment horizontal="center"/>
    </xf>
    <xf numFmtId="0" fontId="51" fillId="0" borderId="10" xfId="5" applyFont="1" applyFill="1">
      <alignment horizontal="center" vertical="center"/>
    </xf>
    <xf numFmtId="0" fontId="53" fillId="0" borderId="43" xfId="0" applyFont="1" applyBorder="1" applyAlignment="1">
      <alignment horizontal="center" wrapText="1"/>
    </xf>
    <xf numFmtId="0" fontId="53" fillId="0" borderId="16" xfId="0" applyFont="1" applyBorder="1" applyAlignment="1">
      <alignment horizontal="center" wrapText="1"/>
    </xf>
    <xf numFmtId="0" fontId="54" fillId="0" borderId="44" xfId="4" applyFont="1" applyFill="1" applyBorder="1" applyAlignment="1">
      <alignment horizontal="center"/>
    </xf>
    <xf numFmtId="0" fontId="54" fillId="0" borderId="45" xfId="4" applyFont="1" applyFill="1" applyBorder="1" applyAlignment="1">
      <alignment horizontal="center"/>
    </xf>
    <xf numFmtId="0" fontId="54" fillId="0" borderId="46" xfId="4" applyFont="1" applyFill="1" applyBorder="1" applyAlignment="1">
      <alignment horizontal="center"/>
    </xf>
    <xf numFmtId="0" fontId="61" fillId="0" borderId="43" xfId="0" applyFont="1" applyBorder="1" applyAlignment="1">
      <alignment horizontal="center" wrapText="1"/>
    </xf>
    <xf numFmtId="0" fontId="61" fillId="0" borderId="16" xfId="0" applyFont="1" applyBorder="1" applyAlignment="1">
      <alignment horizontal="center" wrapText="1"/>
    </xf>
    <xf numFmtId="0" fontId="17" fillId="0" borderId="41" xfId="3" applyFill="1" applyBorder="1">
      <alignment horizontal="center"/>
    </xf>
    <xf numFmtId="0" fontId="17" fillId="0" borderId="42" xfId="3" applyFill="1" applyBorder="1">
      <alignment horizontal="center"/>
    </xf>
    <xf numFmtId="0" fontId="17" fillId="0" borderId="41" xfId="5" applyFill="1" applyBorder="1">
      <alignment horizontal="center" vertical="center"/>
    </xf>
    <xf numFmtId="0" fontId="17" fillId="0" borderId="42" xfId="5" applyFill="1" applyBorder="1">
      <alignment horizontal="center" vertical="center"/>
    </xf>
    <xf numFmtId="0" fontId="62" fillId="0" borderId="43" xfId="0" applyFont="1" applyBorder="1" applyAlignment="1">
      <alignment horizontal="center"/>
    </xf>
    <xf numFmtId="0" fontId="62" fillId="0" borderId="16" xfId="0" applyFont="1" applyBorder="1" applyAlignment="1">
      <alignment horizontal="center"/>
    </xf>
    <xf numFmtId="0" fontId="17" fillId="0" borderId="0" xfId="0" applyFont="1" applyAlignment="1">
      <alignment horizontal="center"/>
    </xf>
    <xf numFmtId="49" fontId="17" fillId="0" borderId="0" xfId="0" applyNumberFormat="1" applyFont="1" applyAlignment="1">
      <alignment horizontal="center" wrapText="1"/>
    </xf>
    <xf numFmtId="0" fontId="30" fillId="0" borderId="0" xfId="0" applyFont="1" applyAlignment="1">
      <alignment horizontal="center"/>
    </xf>
    <xf numFmtId="0" fontId="17" fillId="0" borderId="18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31" fillId="0" borderId="18" xfId="0" applyFont="1" applyBorder="1" applyAlignment="1">
      <alignment horizontal="center" vertical="center" wrapText="1"/>
    </xf>
    <xf numFmtId="0" fontId="31" fillId="0" borderId="22" xfId="0" applyFont="1" applyBorder="1" applyAlignment="1">
      <alignment horizontal="center" vertical="center" wrapText="1"/>
    </xf>
    <xf numFmtId="168" fontId="31" fillId="0" borderId="18" xfId="0" applyNumberFormat="1" applyFont="1" applyBorder="1" applyAlignment="1">
      <alignment horizontal="center" vertical="center" wrapText="1"/>
    </xf>
    <xf numFmtId="168" fontId="31" fillId="0" borderId="22" xfId="0" applyNumberFormat="1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 readingOrder="1"/>
    </xf>
    <xf numFmtId="0" fontId="17" fillId="0" borderId="22" xfId="0" applyFont="1" applyBorder="1" applyAlignment="1">
      <alignment horizontal="center" vertical="center" wrapText="1" readingOrder="1"/>
    </xf>
    <xf numFmtId="0" fontId="30" fillId="0" borderId="18" xfId="0" applyFont="1" applyBorder="1" applyAlignment="1">
      <alignment horizontal="center" vertical="center" wrapText="1"/>
    </xf>
    <xf numFmtId="0" fontId="30" fillId="0" borderId="22" xfId="0" applyFont="1" applyBorder="1" applyAlignment="1">
      <alignment horizontal="center" vertical="center" wrapText="1"/>
    </xf>
    <xf numFmtId="0" fontId="30" fillId="0" borderId="20" xfId="0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0" fontId="22" fillId="0" borderId="0" xfId="0" applyFont="1" applyAlignment="1">
      <alignment horizontal="left"/>
    </xf>
    <xf numFmtId="0" fontId="22" fillId="0" borderId="0" xfId="0" applyFont="1"/>
    <xf numFmtId="0" fontId="22" fillId="6" borderId="26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/>
    </xf>
    <xf numFmtId="0" fontId="59" fillId="0" borderId="26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168" fontId="59" fillId="0" borderId="26" xfId="0" applyNumberFormat="1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 readingOrder="1"/>
    </xf>
    <xf numFmtId="0" fontId="22" fillId="6" borderId="0" xfId="0" applyFont="1" applyFill="1" applyAlignment="1">
      <alignment horizontal="center"/>
    </xf>
    <xf numFmtId="0" fontId="24" fillId="0" borderId="0" xfId="0" applyFont="1" applyAlignment="1">
      <alignment horizontal="right"/>
    </xf>
    <xf numFmtId="0" fontId="56" fillId="0" borderId="0" xfId="0" applyFont="1" applyAlignment="1">
      <alignment horizontal="left"/>
    </xf>
    <xf numFmtId="0" fontId="24" fillId="0" borderId="0" xfId="0" applyFont="1" applyAlignment="1">
      <alignment wrapText="1"/>
    </xf>
    <xf numFmtId="0" fontId="56" fillId="0" borderId="0" xfId="0" applyFont="1" applyAlignment="1">
      <alignment horizontal="left" wrapText="1"/>
    </xf>
    <xf numFmtId="167" fontId="24" fillId="0" borderId="0" xfId="0" applyNumberFormat="1" applyFont="1" applyAlignment="1">
      <alignment horizontal="center" vertical="top"/>
    </xf>
    <xf numFmtId="0" fontId="56" fillId="0" borderId="0" xfId="0" applyFont="1" applyAlignment="1">
      <alignment horizontal="right"/>
    </xf>
    <xf numFmtId="0" fontId="56" fillId="0" borderId="0" xfId="0" applyFont="1" applyAlignment="1">
      <alignment wrapText="1"/>
    </xf>
    <xf numFmtId="167" fontId="56" fillId="0" borderId="0" xfId="0" applyNumberFormat="1" applyFont="1" applyAlignment="1">
      <alignment horizontal="center" vertical="top"/>
    </xf>
    <xf numFmtId="0" fontId="64" fillId="6" borderId="26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56" fillId="0" borderId="26" xfId="0" applyFont="1" applyBorder="1" applyAlignment="1">
      <alignment horizontal="center" vertical="center" wrapText="1"/>
    </xf>
    <xf numFmtId="0" fontId="56" fillId="0" borderId="36" xfId="0" applyFont="1" applyBorder="1" applyAlignment="1">
      <alignment horizontal="center" vertical="center" wrapText="1"/>
    </xf>
    <xf numFmtId="0" fontId="56" fillId="0" borderId="34" xfId="0" applyFont="1" applyBorder="1" applyAlignment="1">
      <alignment horizontal="center" vertical="center" wrapText="1"/>
    </xf>
    <xf numFmtId="0" fontId="56" fillId="0" borderId="47" xfId="0" applyFont="1" applyBorder="1" applyAlignment="1">
      <alignment horizontal="center" vertical="center" wrapText="1"/>
    </xf>
  </cellXfs>
  <cellStyles count="14">
    <cellStyle name="bckgrnd_900" xfId="4"/>
    <cellStyle name="cntr_arm10_Bord_900" xfId="9"/>
    <cellStyle name="cntr_arm10_BordGrey_900" xfId="6"/>
    <cellStyle name="cntr_arm10bld_900" xfId="5"/>
    <cellStyle name="cntrBtm_arm10bld_900" xfId="3"/>
    <cellStyle name="Comma" xfId="1" builtinId="3"/>
    <cellStyle name="left_arm10_BordWW_900" xfId="10"/>
    <cellStyle name="left_arm10_GrBordWW_900" xfId="7"/>
    <cellStyle name="Normal" xfId="0" builtinId="0"/>
    <cellStyle name="Normal_Class0-Armenian 2" xfId="12"/>
    <cellStyle name="rgt_arm10_BordGrey_900" xfId="13"/>
    <cellStyle name="rgt_arm14_bld_900" xfId="8"/>
    <cellStyle name="rgt_arm14_Money_900" xfId="11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&#1377;&#1408;&#1407;&#1377;&#1392;&#1381;&#1408;&#1385;%20-&#1398;&#1400;&#140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e%20&#8212;%20&#1082;&#1086;&#1087;&#1080;&#110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&#1398;&#1377;&#1389;&#1377;&#1392;&#1377;&#1399;&#1387;&#1406;&#1398;&#1381;&#1408;%20%20%202023&#1385;%20po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&#1378;&#1397;&#1400;&#1410;&#1403;&#1381;%2015.02.2023%20%20%2013-&#135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itxos"/>
      <sheetName val="Ekamutner"/>
      <sheetName val="Gorcarnakan_caxs"/>
      <sheetName val="Tntesagitakan"/>
      <sheetName val="Dificit"/>
      <sheetName val="Dificiti_caxs"/>
      <sheetName val="Лист8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Ekamutner"/>
      <sheetName val="Gorcarnakan_caxs"/>
      <sheetName val="Tntesagitakan"/>
      <sheetName val="Dificit"/>
      <sheetName val="Dificiti_cax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01-1-1"/>
      <sheetName val="01-3-3"/>
      <sheetName val="01-5-1"/>
      <sheetName val="01-6-1"/>
      <sheetName val="02-2-1"/>
      <sheetName val="04-2-1"/>
      <sheetName val="04-2-4"/>
      <sheetName val="04-5-1"/>
      <sheetName val="Лист1"/>
      <sheetName val="04-8-5"/>
      <sheetName val="04-09-1"/>
      <sheetName val="05-1-1 "/>
      <sheetName val="05-4-1"/>
      <sheetName val="05-6-1"/>
      <sheetName val="06-1-1"/>
      <sheetName val="06-3-1"/>
      <sheetName val="06-4-1 "/>
      <sheetName val="06-5-1 "/>
      <sheetName val="06-6-1"/>
      <sheetName val="07-2-1"/>
      <sheetName val="08-1-1"/>
      <sheetName val="08-2-1"/>
      <sheetName val="08-2-3"/>
      <sheetName val="08-2-4"/>
      <sheetName val="08-3-1"/>
      <sheetName val="08-3-2"/>
      <sheetName val="08-4-3"/>
      <sheetName val="08-5-1"/>
      <sheetName val="09-1-1"/>
      <sheetName val="09-4-1"/>
      <sheetName val="09-5-1"/>
      <sheetName val="09-6-1"/>
      <sheetName val="09-7-1"/>
      <sheetName val="10-3-1"/>
      <sheetName val="10-7-1"/>
      <sheetName val="10-9-2"/>
      <sheetName val="11-1-2"/>
      <sheetName val="11-1-2 (3)"/>
      <sheetName val="11-1-2 (2)"/>
      <sheetName val="ծախսերի բաշխում"/>
      <sheetName val="եկամուտների բաշխում"/>
    </sheetNames>
    <sheetDataSet>
      <sheetData sheetId="0">
        <row r="28">
          <cell r="G28">
            <v>106895.07500000001</v>
          </cell>
        </row>
      </sheetData>
      <sheetData sheetId="1"/>
      <sheetData sheetId="2">
        <row r="93">
          <cell r="G93">
            <v>50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2">
          <cell r="H52">
            <v>3000</v>
          </cell>
        </row>
      </sheetData>
      <sheetData sheetId="14"/>
      <sheetData sheetId="15">
        <row r="28">
          <cell r="G28">
            <v>16500</v>
          </cell>
          <cell r="H28">
            <v>29620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48">
          <cell r="G48">
            <v>220</v>
          </cell>
          <cell r="H48">
            <v>440</v>
          </cell>
          <cell r="I48">
            <v>660</v>
          </cell>
          <cell r="J48">
            <v>880</v>
          </cell>
        </row>
      </sheetData>
      <sheetData sheetId="25">
        <row r="48">
          <cell r="G48">
            <v>250</v>
          </cell>
          <cell r="H48">
            <v>500</v>
          </cell>
          <cell r="I48">
            <v>750</v>
          </cell>
          <cell r="J48">
            <v>1000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>
        <row r="70">
          <cell r="G70">
            <v>375</v>
          </cell>
          <cell r="H70">
            <v>750</v>
          </cell>
          <cell r="I70">
            <v>1125</v>
          </cell>
          <cell r="J70">
            <v>1500</v>
          </cell>
        </row>
      </sheetData>
      <sheetData sheetId="34">
        <row r="70">
          <cell r="G70">
            <v>1500</v>
          </cell>
        </row>
      </sheetData>
      <sheetData sheetId="35">
        <row r="75">
          <cell r="J75">
            <v>2500</v>
          </cell>
        </row>
      </sheetData>
      <sheetData sheetId="36"/>
      <sheetData sheetId="37"/>
      <sheetData sheetId="38"/>
      <sheetData sheetId="39"/>
      <sheetData sheetId="4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titxosatert"/>
      <sheetName val="Titghosatert"/>
      <sheetName val="ekamut"/>
      <sheetName val="gortcarn"/>
      <sheetName val="tnt"/>
      <sheetName val="mnac"/>
      <sheetName val="tnt.gorc"/>
      <sheetName val="aparat"/>
      <sheetName val="ekamut eramsjak"/>
      <sheetName val="caxser eramsjak"/>
      <sheetName val="texekanq"/>
      <sheetName val="Hatv 6"/>
      <sheetName val="Лист1"/>
      <sheetName val="caxser eramsjak "/>
      <sheetName val="ekamut eramsjak "/>
      <sheetName val="Лист2"/>
      <sheetName val="տեղեկատվություն"/>
      <sheetName val="տեղ."/>
      <sheetName val="տեղեկանք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667">
          <cell r="I667">
            <v>6000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C40"/>
  <sheetViews>
    <sheetView tabSelected="1" topLeftCell="A10" workbookViewId="0">
      <selection activeCell="A23" sqref="A23"/>
    </sheetView>
  </sheetViews>
  <sheetFormatPr defaultRowHeight="15"/>
  <cols>
    <col min="1" max="1" width="87.7109375" style="2" customWidth="1"/>
    <col min="2" max="2" width="7.5703125" style="2" customWidth="1"/>
    <col min="3" max="256" width="8.85546875" style="2"/>
    <col min="257" max="257" width="87.7109375" style="2" customWidth="1"/>
    <col min="258" max="258" width="7.5703125" style="2" customWidth="1"/>
    <col min="259" max="512" width="8.85546875" style="2"/>
    <col min="513" max="513" width="87.7109375" style="2" customWidth="1"/>
    <col min="514" max="514" width="7.5703125" style="2" customWidth="1"/>
    <col min="515" max="768" width="8.85546875" style="2"/>
    <col min="769" max="769" width="87.7109375" style="2" customWidth="1"/>
    <col min="770" max="770" width="7.5703125" style="2" customWidth="1"/>
    <col min="771" max="1024" width="8.85546875" style="2"/>
    <col min="1025" max="1025" width="87.7109375" style="2" customWidth="1"/>
    <col min="1026" max="1026" width="7.5703125" style="2" customWidth="1"/>
    <col min="1027" max="1280" width="8.85546875" style="2"/>
    <col min="1281" max="1281" width="87.7109375" style="2" customWidth="1"/>
    <col min="1282" max="1282" width="7.5703125" style="2" customWidth="1"/>
    <col min="1283" max="1536" width="8.85546875" style="2"/>
    <col min="1537" max="1537" width="87.7109375" style="2" customWidth="1"/>
    <col min="1538" max="1538" width="7.5703125" style="2" customWidth="1"/>
    <col min="1539" max="1792" width="8.85546875" style="2"/>
    <col min="1793" max="1793" width="87.7109375" style="2" customWidth="1"/>
    <col min="1794" max="1794" width="7.5703125" style="2" customWidth="1"/>
    <col min="1795" max="2048" width="8.85546875" style="2"/>
    <col min="2049" max="2049" width="87.7109375" style="2" customWidth="1"/>
    <col min="2050" max="2050" width="7.5703125" style="2" customWidth="1"/>
    <col min="2051" max="2304" width="8.85546875" style="2"/>
    <col min="2305" max="2305" width="87.7109375" style="2" customWidth="1"/>
    <col min="2306" max="2306" width="7.5703125" style="2" customWidth="1"/>
    <col min="2307" max="2560" width="8.85546875" style="2"/>
    <col min="2561" max="2561" width="87.7109375" style="2" customWidth="1"/>
    <col min="2562" max="2562" width="7.5703125" style="2" customWidth="1"/>
    <col min="2563" max="2816" width="8.85546875" style="2"/>
    <col min="2817" max="2817" width="87.7109375" style="2" customWidth="1"/>
    <col min="2818" max="2818" width="7.5703125" style="2" customWidth="1"/>
    <col min="2819" max="3072" width="8.85546875" style="2"/>
    <col min="3073" max="3073" width="87.7109375" style="2" customWidth="1"/>
    <col min="3074" max="3074" width="7.5703125" style="2" customWidth="1"/>
    <col min="3075" max="3328" width="8.85546875" style="2"/>
    <col min="3329" max="3329" width="87.7109375" style="2" customWidth="1"/>
    <col min="3330" max="3330" width="7.5703125" style="2" customWidth="1"/>
    <col min="3331" max="3584" width="8.85546875" style="2"/>
    <col min="3585" max="3585" width="87.7109375" style="2" customWidth="1"/>
    <col min="3586" max="3586" width="7.5703125" style="2" customWidth="1"/>
    <col min="3587" max="3840" width="8.85546875" style="2"/>
    <col min="3841" max="3841" width="87.7109375" style="2" customWidth="1"/>
    <col min="3842" max="3842" width="7.5703125" style="2" customWidth="1"/>
    <col min="3843" max="4096" width="8.85546875" style="2"/>
    <col min="4097" max="4097" width="87.7109375" style="2" customWidth="1"/>
    <col min="4098" max="4098" width="7.5703125" style="2" customWidth="1"/>
    <col min="4099" max="4352" width="8.85546875" style="2"/>
    <col min="4353" max="4353" width="87.7109375" style="2" customWidth="1"/>
    <col min="4354" max="4354" width="7.5703125" style="2" customWidth="1"/>
    <col min="4355" max="4608" width="8.85546875" style="2"/>
    <col min="4609" max="4609" width="87.7109375" style="2" customWidth="1"/>
    <col min="4610" max="4610" width="7.5703125" style="2" customWidth="1"/>
    <col min="4611" max="4864" width="8.85546875" style="2"/>
    <col min="4865" max="4865" width="87.7109375" style="2" customWidth="1"/>
    <col min="4866" max="4866" width="7.5703125" style="2" customWidth="1"/>
    <col min="4867" max="5120" width="8.85546875" style="2"/>
    <col min="5121" max="5121" width="87.7109375" style="2" customWidth="1"/>
    <col min="5122" max="5122" width="7.5703125" style="2" customWidth="1"/>
    <col min="5123" max="5376" width="8.85546875" style="2"/>
    <col min="5377" max="5377" width="87.7109375" style="2" customWidth="1"/>
    <col min="5378" max="5378" width="7.5703125" style="2" customWidth="1"/>
    <col min="5379" max="5632" width="8.85546875" style="2"/>
    <col min="5633" max="5633" width="87.7109375" style="2" customWidth="1"/>
    <col min="5634" max="5634" width="7.5703125" style="2" customWidth="1"/>
    <col min="5635" max="5888" width="8.85546875" style="2"/>
    <col min="5889" max="5889" width="87.7109375" style="2" customWidth="1"/>
    <col min="5890" max="5890" width="7.5703125" style="2" customWidth="1"/>
    <col min="5891" max="6144" width="8.85546875" style="2"/>
    <col min="6145" max="6145" width="87.7109375" style="2" customWidth="1"/>
    <col min="6146" max="6146" width="7.5703125" style="2" customWidth="1"/>
    <col min="6147" max="6400" width="8.85546875" style="2"/>
    <col min="6401" max="6401" width="87.7109375" style="2" customWidth="1"/>
    <col min="6402" max="6402" width="7.5703125" style="2" customWidth="1"/>
    <col min="6403" max="6656" width="8.85546875" style="2"/>
    <col min="6657" max="6657" width="87.7109375" style="2" customWidth="1"/>
    <col min="6658" max="6658" width="7.5703125" style="2" customWidth="1"/>
    <col min="6659" max="6912" width="8.85546875" style="2"/>
    <col min="6913" max="6913" width="87.7109375" style="2" customWidth="1"/>
    <col min="6914" max="6914" width="7.5703125" style="2" customWidth="1"/>
    <col min="6915" max="7168" width="8.85546875" style="2"/>
    <col min="7169" max="7169" width="87.7109375" style="2" customWidth="1"/>
    <col min="7170" max="7170" width="7.5703125" style="2" customWidth="1"/>
    <col min="7171" max="7424" width="8.85546875" style="2"/>
    <col min="7425" max="7425" width="87.7109375" style="2" customWidth="1"/>
    <col min="7426" max="7426" width="7.5703125" style="2" customWidth="1"/>
    <col min="7427" max="7680" width="8.85546875" style="2"/>
    <col min="7681" max="7681" width="87.7109375" style="2" customWidth="1"/>
    <col min="7682" max="7682" width="7.5703125" style="2" customWidth="1"/>
    <col min="7683" max="7936" width="8.85546875" style="2"/>
    <col min="7937" max="7937" width="87.7109375" style="2" customWidth="1"/>
    <col min="7938" max="7938" width="7.5703125" style="2" customWidth="1"/>
    <col min="7939" max="8192" width="8.85546875" style="2"/>
    <col min="8193" max="8193" width="87.7109375" style="2" customWidth="1"/>
    <col min="8194" max="8194" width="7.5703125" style="2" customWidth="1"/>
    <col min="8195" max="8448" width="8.85546875" style="2"/>
    <col min="8449" max="8449" width="87.7109375" style="2" customWidth="1"/>
    <col min="8450" max="8450" width="7.5703125" style="2" customWidth="1"/>
    <col min="8451" max="8704" width="8.85546875" style="2"/>
    <col min="8705" max="8705" width="87.7109375" style="2" customWidth="1"/>
    <col min="8706" max="8706" width="7.5703125" style="2" customWidth="1"/>
    <col min="8707" max="8960" width="8.85546875" style="2"/>
    <col min="8961" max="8961" width="87.7109375" style="2" customWidth="1"/>
    <col min="8962" max="8962" width="7.5703125" style="2" customWidth="1"/>
    <col min="8963" max="9216" width="8.85546875" style="2"/>
    <col min="9217" max="9217" width="87.7109375" style="2" customWidth="1"/>
    <col min="9218" max="9218" width="7.5703125" style="2" customWidth="1"/>
    <col min="9219" max="9472" width="8.85546875" style="2"/>
    <col min="9473" max="9473" width="87.7109375" style="2" customWidth="1"/>
    <col min="9474" max="9474" width="7.5703125" style="2" customWidth="1"/>
    <col min="9475" max="9728" width="8.85546875" style="2"/>
    <col min="9729" max="9729" width="87.7109375" style="2" customWidth="1"/>
    <col min="9730" max="9730" width="7.5703125" style="2" customWidth="1"/>
    <col min="9731" max="9984" width="8.85546875" style="2"/>
    <col min="9985" max="9985" width="87.7109375" style="2" customWidth="1"/>
    <col min="9986" max="9986" width="7.5703125" style="2" customWidth="1"/>
    <col min="9987" max="10240" width="8.85546875" style="2"/>
    <col min="10241" max="10241" width="87.7109375" style="2" customWidth="1"/>
    <col min="10242" max="10242" width="7.5703125" style="2" customWidth="1"/>
    <col min="10243" max="10496" width="8.85546875" style="2"/>
    <col min="10497" max="10497" width="87.7109375" style="2" customWidth="1"/>
    <col min="10498" max="10498" width="7.5703125" style="2" customWidth="1"/>
    <col min="10499" max="10752" width="8.85546875" style="2"/>
    <col min="10753" max="10753" width="87.7109375" style="2" customWidth="1"/>
    <col min="10754" max="10754" width="7.5703125" style="2" customWidth="1"/>
    <col min="10755" max="11008" width="8.85546875" style="2"/>
    <col min="11009" max="11009" width="87.7109375" style="2" customWidth="1"/>
    <col min="11010" max="11010" width="7.5703125" style="2" customWidth="1"/>
    <col min="11011" max="11264" width="8.85546875" style="2"/>
    <col min="11265" max="11265" width="87.7109375" style="2" customWidth="1"/>
    <col min="11266" max="11266" width="7.5703125" style="2" customWidth="1"/>
    <col min="11267" max="11520" width="8.85546875" style="2"/>
    <col min="11521" max="11521" width="87.7109375" style="2" customWidth="1"/>
    <col min="11522" max="11522" width="7.5703125" style="2" customWidth="1"/>
    <col min="11523" max="11776" width="8.85546875" style="2"/>
    <col min="11777" max="11777" width="87.7109375" style="2" customWidth="1"/>
    <col min="11778" max="11778" width="7.5703125" style="2" customWidth="1"/>
    <col min="11779" max="12032" width="8.85546875" style="2"/>
    <col min="12033" max="12033" width="87.7109375" style="2" customWidth="1"/>
    <col min="12034" max="12034" width="7.5703125" style="2" customWidth="1"/>
    <col min="12035" max="12288" width="8.85546875" style="2"/>
    <col min="12289" max="12289" width="87.7109375" style="2" customWidth="1"/>
    <col min="12290" max="12290" width="7.5703125" style="2" customWidth="1"/>
    <col min="12291" max="12544" width="8.85546875" style="2"/>
    <col min="12545" max="12545" width="87.7109375" style="2" customWidth="1"/>
    <col min="12546" max="12546" width="7.5703125" style="2" customWidth="1"/>
    <col min="12547" max="12800" width="8.85546875" style="2"/>
    <col min="12801" max="12801" width="87.7109375" style="2" customWidth="1"/>
    <col min="12802" max="12802" width="7.5703125" style="2" customWidth="1"/>
    <col min="12803" max="13056" width="8.85546875" style="2"/>
    <col min="13057" max="13057" width="87.7109375" style="2" customWidth="1"/>
    <col min="13058" max="13058" width="7.5703125" style="2" customWidth="1"/>
    <col min="13059" max="13312" width="8.85546875" style="2"/>
    <col min="13313" max="13313" width="87.7109375" style="2" customWidth="1"/>
    <col min="13314" max="13314" width="7.5703125" style="2" customWidth="1"/>
    <col min="13315" max="13568" width="8.85546875" style="2"/>
    <col min="13569" max="13569" width="87.7109375" style="2" customWidth="1"/>
    <col min="13570" max="13570" width="7.5703125" style="2" customWidth="1"/>
    <col min="13571" max="13824" width="8.85546875" style="2"/>
    <col min="13825" max="13825" width="87.7109375" style="2" customWidth="1"/>
    <col min="13826" max="13826" width="7.5703125" style="2" customWidth="1"/>
    <col min="13827" max="14080" width="8.85546875" style="2"/>
    <col min="14081" max="14081" width="87.7109375" style="2" customWidth="1"/>
    <col min="14082" max="14082" width="7.5703125" style="2" customWidth="1"/>
    <col min="14083" max="14336" width="8.85546875" style="2"/>
    <col min="14337" max="14337" width="87.7109375" style="2" customWidth="1"/>
    <col min="14338" max="14338" width="7.5703125" style="2" customWidth="1"/>
    <col min="14339" max="14592" width="8.85546875" style="2"/>
    <col min="14593" max="14593" width="87.7109375" style="2" customWidth="1"/>
    <col min="14594" max="14594" width="7.5703125" style="2" customWidth="1"/>
    <col min="14595" max="14848" width="8.85546875" style="2"/>
    <col min="14849" max="14849" width="87.7109375" style="2" customWidth="1"/>
    <col min="14850" max="14850" width="7.5703125" style="2" customWidth="1"/>
    <col min="14851" max="15104" width="8.85546875" style="2"/>
    <col min="15105" max="15105" width="87.7109375" style="2" customWidth="1"/>
    <col min="15106" max="15106" width="7.5703125" style="2" customWidth="1"/>
    <col min="15107" max="15360" width="8.85546875" style="2"/>
    <col min="15361" max="15361" width="87.7109375" style="2" customWidth="1"/>
    <col min="15362" max="15362" width="7.5703125" style="2" customWidth="1"/>
    <col min="15363" max="15616" width="8.85546875" style="2"/>
    <col min="15617" max="15617" width="87.7109375" style="2" customWidth="1"/>
    <col min="15618" max="15618" width="7.5703125" style="2" customWidth="1"/>
    <col min="15619" max="15872" width="8.85546875" style="2"/>
    <col min="15873" max="15873" width="87.7109375" style="2" customWidth="1"/>
    <col min="15874" max="15874" width="7.5703125" style="2" customWidth="1"/>
    <col min="15875" max="16128" width="8.85546875" style="2"/>
    <col min="16129" max="16129" width="87.7109375" style="2" customWidth="1"/>
    <col min="16130" max="16130" width="7.5703125" style="2" customWidth="1"/>
    <col min="16131" max="16384" width="8.85546875" style="2"/>
  </cols>
  <sheetData>
    <row r="1" spans="1:2" ht="18" customHeight="1">
      <c r="A1" s="1"/>
    </row>
    <row r="2" spans="1:2" ht="30.75" customHeight="1">
      <c r="A2" s="3" t="s">
        <v>0</v>
      </c>
      <c r="B2" s="3"/>
    </row>
    <row r="3" spans="1:2" ht="18" customHeight="1">
      <c r="A3" s="4"/>
    </row>
    <row r="4" spans="1:2" ht="18" customHeight="1">
      <c r="A4" s="4"/>
    </row>
    <row r="5" spans="1:2" ht="18" customHeight="1">
      <c r="A5" s="4"/>
    </row>
    <row r="6" spans="1:2" ht="21" customHeight="1">
      <c r="A6" s="5" t="s">
        <v>1</v>
      </c>
      <c r="B6" s="5"/>
    </row>
    <row r="7" spans="1:2" ht="18" customHeight="1">
      <c r="A7" s="4"/>
    </row>
    <row r="8" spans="1:2" ht="30.75" customHeight="1">
      <c r="A8" s="3"/>
    </row>
    <row r="9" spans="1:2" ht="30.75" customHeight="1">
      <c r="A9" s="3"/>
    </row>
    <row r="10" spans="1:2" ht="30.75" customHeight="1">
      <c r="A10" s="6" t="s">
        <v>6</v>
      </c>
      <c r="B10" s="7"/>
    </row>
    <row r="11" spans="1:2" ht="26.45" customHeight="1">
      <c r="A11" s="15" t="s">
        <v>7</v>
      </c>
    </row>
    <row r="12" spans="1:2" ht="18" customHeight="1">
      <c r="A12" s="8"/>
    </row>
    <row r="13" spans="1:2" ht="18" customHeight="1">
      <c r="A13" s="8"/>
    </row>
    <row r="14" spans="1:2" ht="18" customHeight="1">
      <c r="A14" s="8"/>
    </row>
    <row r="15" spans="1:2" ht="18" customHeight="1">
      <c r="A15" s="8"/>
    </row>
    <row r="16" spans="1:2" ht="18" customHeight="1">
      <c r="A16" s="4"/>
    </row>
    <row r="17" spans="1:2" ht="18" customHeight="1">
      <c r="A17" s="4"/>
    </row>
    <row r="18" spans="1:2" ht="24" customHeight="1">
      <c r="A18" s="9" t="s">
        <v>2</v>
      </c>
    </row>
    <row r="19" spans="1:2" ht="15" customHeight="1">
      <c r="A19" s="10" t="s">
        <v>3</v>
      </c>
      <c r="B19" s="10"/>
    </row>
    <row r="20" spans="1:2" ht="18" customHeight="1">
      <c r="A20" s="4"/>
    </row>
    <row r="21" spans="1:2" ht="18" customHeight="1">
      <c r="A21" s="4"/>
    </row>
    <row r="22" spans="1:2" ht="18" customHeight="1">
      <c r="A22" s="4"/>
    </row>
    <row r="23" spans="1:2" ht="21.75" customHeight="1">
      <c r="A23" s="11" t="s">
        <v>8</v>
      </c>
      <c r="B23" s="9"/>
    </row>
    <row r="24" spans="1:2" ht="19.5" customHeight="1">
      <c r="A24" s="11"/>
    </row>
    <row r="25" spans="1:2" ht="19.5" customHeight="1">
      <c r="A25" s="9"/>
    </row>
    <row r="26" spans="1:2" ht="24" customHeight="1">
      <c r="A26" s="12"/>
    </row>
    <row r="27" spans="1:2" ht="10.5" customHeight="1">
      <c r="A27" s="12"/>
    </row>
    <row r="28" spans="1:2" ht="15.75" hidden="1" customHeight="1"/>
    <row r="29" spans="1:2" ht="15" hidden="1" customHeight="1">
      <c r="A29" s="12"/>
    </row>
    <row r="30" spans="1:2" ht="15.75" hidden="1" customHeight="1">
      <c r="A30" s="4"/>
    </row>
    <row r="31" spans="1:2" ht="18" hidden="1" customHeight="1">
      <c r="A31" s="4"/>
    </row>
    <row r="32" spans="1:2" ht="18" hidden="1" customHeight="1">
      <c r="A32" s="4"/>
    </row>
    <row r="33" spans="1:3" ht="18" hidden="1" customHeight="1">
      <c r="A33" s="4"/>
    </row>
    <row r="34" spans="1:3" ht="18" hidden="1" customHeight="1">
      <c r="A34" s="4"/>
    </row>
    <row r="35" spans="1:3" ht="18" customHeight="1">
      <c r="A35" s="4"/>
    </row>
    <row r="36" spans="1:3" ht="18" customHeight="1">
      <c r="A36" s="4"/>
    </row>
    <row r="37" spans="1:3" ht="18" customHeight="1">
      <c r="A37" s="13" t="s">
        <v>9</v>
      </c>
    </row>
    <row r="38" spans="1:3" ht="18" customHeight="1">
      <c r="A38" s="14" t="s">
        <v>4</v>
      </c>
      <c r="B38" s="8"/>
      <c r="C38" s="8"/>
    </row>
    <row r="39" spans="1:3" ht="18" customHeight="1">
      <c r="A39" s="4" t="s">
        <v>5</v>
      </c>
      <c r="B39" s="8"/>
      <c r="C39" s="8"/>
    </row>
    <row r="40" spans="1:3" ht="18" customHeight="1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56"/>
  <sheetViews>
    <sheetView topLeftCell="A22" workbookViewId="0">
      <selection activeCell="I33" sqref="I33"/>
    </sheetView>
  </sheetViews>
  <sheetFormatPr defaultColWidth="8.85546875" defaultRowHeight="16.5"/>
  <cols>
    <col min="1" max="1" width="5.28515625" style="33" customWidth="1"/>
    <col min="2" max="2" width="47.5703125" style="33" customWidth="1"/>
    <col min="3" max="3" width="14.7109375" style="33" customWidth="1"/>
    <col min="4" max="4" width="18.28515625" style="35" bestFit="1" customWidth="1"/>
    <col min="5" max="5" width="18.7109375" style="35" bestFit="1" customWidth="1"/>
    <col min="6" max="6" width="18.28515625" style="35" customWidth="1"/>
    <col min="7" max="7" width="14.85546875" style="33" bestFit="1" customWidth="1"/>
    <col min="8" max="8" width="16" style="34" bestFit="1" customWidth="1"/>
    <col min="9" max="10" width="13.85546875" style="34" bestFit="1" customWidth="1"/>
    <col min="11" max="11" width="14.42578125" style="34" bestFit="1" customWidth="1"/>
    <col min="12" max="12" width="8.85546875" style="34"/>
    <col min="13" max="16384" width="8.85546875" style="33"/>
  </cols>
  <sheetData>
    <row r="1" spans="1:12" s="20" customFormat="1">
      <c r="A1" s="313" t="s">
        <v>10</v>
      </c>
      <c r="B1" s="313"/>
      <c r="C1" s="313"/>
      <c r="D1" s="313"/>
      <c r="E1" s="313"/>
      <c r="F1" s="16"/>
      <c r="G1" s="17"/>
      <c r="H1" s="18"/>
      <c r="I1" s="18"/>
      <c r="J1" s="18"/>
      <c r="K1" s="19"/>
      <c r="L1" s="19"/>
    </row>
    <row r="2" spans="1:12" s="20" customFormat="1">
      <c r="A2" s="21"/>
      <c r="B2" s="21"/>
      <c r="C2" s="21"/>
      <c r="D2" s="22"/>
      <c r="E2" s="22"/>
      <c r="F2" s="16"/>
      <c r="G2" s="17"/>
      <c r="H2" s="18"/>
      <c r="I2" s="18"/>
      <c r="J2" s="18"/>
      <c r="K2" s="19"/>
      <c r="L2" s="19"/>
    </row>
    <row r="3" spans="1:12" s="20" customFormat="1">
      <c r="A3" s="314" t="s">
        <v>11</v>
      </c>
      <c r="B3" s="314"/>
      <c r="C3" s="314"/>
      <c r="D3" s="314"/>
      <c r="E3" s="314"/>
      <c r="F3" s="314"/>
      <c r="G3" s="17"/>
      <c r="H3" s="18"/>
      <c r="I3" s="18"/>
      <c r="J3" s="18"/>
      <c r="K3" s="19"/>
      <c r="L3" s="19"/>
    </row>
    <row r="4" spans="1:12" s="20" customFormat="1">
      <c r="A4" s="17"/>
      <c r="B4" s="17"/>
      <c r="D4" s="16"/>
      <c r="E4" s="16"/>
      <c r="F4" s="16"/>
      <c r="G4" s="17"/>
      <c r="H4" s="18"/>
      <c r="I4" s="18"/>
      <c r="J4" s="18"/>
      <c r="K4" s="19"/>
      <c r="L4" s="19"/>
    </row>
    <row r="5" spans="1:12" s="20" customFormat="1" ht="33">
      <c r="A5" s="23" t="s">
        <v>12</v>
      </c>
      <c r="B5" s="315" t="s">
        <v>13</v>
      </c>
      <c r="C5" s="316"/>
      <c r="D5" s="24" t="s">
        <v>14</v>
      </c>
      <c r="E5" s="24" t="s">
        <v>15</v>
      </c>
      <c r="F5" s="24" t="s">
        <v>16</v>
      </c>
      <c r="G5" s="25"/>
      <c r="H5" s="18"/>
      <c r="I5" s="18"/>
      <c r="J5" s="26"/>
      <c r="K5" s="19"/>
      <c r="L5" s="19"/>
    </row>
    <row r="6" spans="1:12" s="20" customFormat="1">
      <c r="A6" s="317" t="s">
        <v>17</v>
      </c>
      <c r="B6" s="310" t="s">
        <v>18</v>
      </c>
      <c r="C6" s="27" t="s">
        <v>19</v>
      </c>
      <c r="D6" s="28"/>
      <c r="E6" s="28">
        <v>1109808</v>
      </c>
      <c r="F6" s="28"/>
      <c r="G6" s="17"/>
      <c r="H6" s="19"/>
      <c r="I6" s="18"/>
      <c r="J6" s="18"/>
      <c r="K6" s="19"/>
      <c r="L6" s="19"/>
    </row>
    <row r="7" spans="1:12" s="20" customFormat="1">
      <c r="A7" s="318"/>
      <c r="B7" s="311"/>
      <c r="C7" s="23" t="s">
        <v>20</v>
      </c>
      <c r="D7" s="28"/>
      <c r="E7" s="28">
        <v>199982708</v>
      </c>
      <c r="F7" s="28"/>
      <c r="G7" s="29"/>
      <c r="H7" s="19"/>
      <c r="I7" s="18"/>
      <c r="J7" s="18"/>
      <c r="K7" s="19"/>
      <c r="L7" s="19"/>
    </row>
    <row r="8" spans="1:12" s="20" customFormat="1">
      <c r="A8" s="319"/>
      <c r="B8" s="312"/>
      <c r="C8" s="23" t="s">
        <v>21</v>
      </c>
      <c r="D8" s="30">
        <v>0</v>
      </c>
      <c r="E8" s="30">
        <v>201092516</v>
      </c>
      <c r="F8" s="30">
        <v>0</v>
      </c>
      <c r="G8" s="17"/>
      <c r="H8" s="18"/>
      <c r="I8" s="18"/>
      <c r="J8" s="18"/>
      <c r="K8" s="19"/>
      <c r="L8" s="19"/>
    </row>
    <row r="9" spans="1:12" s="20" customFormat="1">
      <c r="A9" s="307" t="s">
        <v>22</v>
      </c>
      <c r="B9" s="310" t="s">
        <v>23</v>
      </c>
      <c r="C9" s="27" t="s">
        <v>19</v>
      </c>
      <c r="D9" s="31"/>
      <c r="E9" s="31">
        <v>5214429</v>
      </c>
      <c r="F9" s="31"/>
      <c r="H9" s="32"/>
      <c r="I9" s="32"/>
      <c r="J9" s="32"/>
      <c r="K9" s="32"/>
    </row>
    <row r="10" spans="1:12" s="20" customFormat="1">
      <c r="A10" s="308"/>
      <c r="B10" s="311"/>
      <c r="C10" s="23" t="s">
        <v>20</v>
      </c>
      <c r="D10" s="31"/>
      <c r="E10" s="31">
        <v>174451722</v>
      </c>
      <c r="F10" s="31"/>
      <c r="G10" s="29"/>
      <c r="H10" s="18"/>
      <c r="I10" s="18"/>
      <c r="J10" s="18"/>
      <c r="K10" s="19"/>
      <c r="L10" s="19"/>
    </row>
    <row r="11" spans="1:12" s="20" customFormat="1">
      <c r="A11" s="309"/>
      <c r="B11" s="312"/>
      <c r="C11" s="23" t="s">
        <v>21</v>
      </c>
      <c r="D11" s="30">
        <v>0</v>
      </c>
      <c r="E11" s="30">
        <v>179666151</v>
      </c>
      <c r="F11" s="30">
        <v>0</v>
      </c>
      <c r="G11" s="29"/>
      <c r="H11" s="18"/>
      <c r="I11" s="18"/>
      <c r="J11" s="18"/>
      <c r="K11" s="19"/>
      <c r="L11" s="19"/>
    </row>
    <row r="12" spans="1:12" s="20" customFormat="1">
      <c r="A12" s="307">
        <v>3</v>
      </c>
      <c r="B12" s="310" t="s">
        <v>24</v>
      </c>
      <c r="C12" s="27" t="s">
        <v>19</v>
      </c>
      <c r="D12" s="31">
        <v>15719033</v>
      </c>
      <c r="E12" s="31">
        <v>5186634</v>
      </c>
      <c r="F12" s="31">
        <v>1435509.2</v>
      </c>
      <c r="G12" s="17"/>
      <c r="H12" s="18"/>
      <c r="I12" s="18"/>
      <c r="J12" s="18"/>
      <c r="K12" s="19"/>
      <c r="L12" s="19"/>
    </row>
    <row r="13" spans="1:12" s="20" customFormat="1">
      <c r="A13" s="308"/>
      <c r="B13" s="311"/>
      <c r="C13" s="23" t="s">
        <v>20</v>
      </c>
      <c r="D13" s="31">
        <v>75335173</v>
      </c>
      <c r="E13" s="31">
        <v>79967858</v>
      </c>
      <c r="F13" s="31">
        <v>18522190.5</v>
      </c>
      <c r="G13" s="17"/>
      <c r="H13" s="18"/>
      <c r="I13" s="18"/>
      <c r="J13" s="18"/>
      <c r="K13" s="19"/>
      <c r="L13" s="19"/>
    </row>
    <row r="14" spans="1:12" s="20" customFormat="1">
      <c r="A14" s="309"/>
      <c r="B14" s="312"/>
      <c r="C14" s="23" t="s">
        <v>21</v>
      </c>
      <c r="D14" s="30">
        <v>91054206</v>
      </c>
      <c r="E14" s="30">
        <v>85154492</v>
      </c>
      <c r="F14" s="30">
        <v>19957699.699999999</v>
      </c>
      <c r="G14" s="17"/>
      <c r="H14" s="18"/>
      <c r="I14" s="18"/>
      <c r="J14" s="18"/>
      <c r="K14" s="19"/>
      <c r="L14" s="19"/>
    </row>
    <row r="15" spans="1:12" s="20" customFormat="1">
      <c r="A15" s="307">
        <v>4</v>
      </c>
      <c r="B15" s="310" t="s">
        <v>25</v>
      </c>
      <c r="C15" s="27" t="s">
        <v>19</v>
      </c>
      <c r="D15" s="24">
        <v>7641416</v>
      </c>
      <c r="E15" s="24">
        <v>843742</v>
      </c>
      <c r="F15" s="24">
        <v>157789.29999999999</v>
      </c>
      <c r="G15" s="17"/>
      <c r="H15" s="18"/>
      <c r="I15" s="18"/>
      <c r="J15" s="18"/>
      <c r="K15" s="19"/>
      <c r="L15" s="19"/>
    </row>
    <row r="16" spans="1:12" s="20" customFormat="1">
      <c r="A16" s="308"/>
      <c r="B16" s="311"/>
      <c r="C16" s="23" t="s">
        <v>20</v>
      </c>
      <c r="D16" s="31">
        <v>232409116</v>
      </c>
      <c r="E16" s="31">
        <v>168592137</v>
      </c>
      <c r="F16" s="31">
        <v>37738833</v>
      </c>
      <c r="G16" s="17"/>
      <c r="H16" s="18"/>
      <c r="I16" s="18"/>
      <c r="J16" s="18"/>
      <c r="K16" s="19"/>
      <c r="L16" s="19"/>
    </row>
    <row r="17" spans="1:12" s="20" customFormat="1">
      <c r="A17" s="309"/>
      <c r="B17" s="312"/>
      <c r="C17" s="23" t="s">
        <v>21</v>
      </c>
      <c r="D17" s="30">
        <v>240050532</v>
      </c>
      <c r="E17" s="30">
        <v>169435879</v>
      </c>
      <c r="F17" s="30">
        <v>37896622.299999997</v>
      </c>
      <c r="G17" s="17"/>
      <c r="H17" s="18"/>
      <c r="I17" s="18"/>
      <c r="J17" s="19"/>
      <c r="K17" s="19"/>
      <c r="L17" s="19"/>
    </row>
    <row r="18" spans="1:12" s="20" customFormat="1">
      <c r="A18" s="307">
        <v>5</v>
      </c>
      <c r="B18" s="310" t="s">
        <v>26</v>
      </c>
      <c r="C18" s="27" t="s">
        <v>19</v>
      </c>
      <c r="D18" s="31">
        <v>16711395</v>
      </c>
      <c r="E18" s="31"/>
      <c r="F18" s="31"/>
      <c r="G18" s="17"/>
      <c r="H18" s="18"/>
      <c r="I18" s="18"/>
      <c r="J18" s="19"/>
      <c r="K18" s="19"/>
      <c r="L18" s="19"/>
    </row>
    <row r="19" spans="1:12" s="20" customFormat="1">
      <c r="A19" s="308"/>
      <c r="B19" s="311"/>
      <c r="C19" s="23" t="s">
        <v>20</v>
      </c>
      <c r="D19" s="31">
        <v>15622237</v>
      </c>
      <c r="E19" s="31"/>
      <c r="F19" s="31"/>
      <c r="G19" s="17"/>
      <c r="H19" s="18"/>
      <c r="I19" s="18"/>
      <c r="J19" s="19"/>
      <c r="K19" s="19"/>
      <c r="L19" s="19"/>
    </row>
    <row r="20" spans="1:12" s="20" customFormat="1">
      <c r="A20" s="309"/>
      <c r="B20" s="312"/>
      <c r="C20" s="23" t="s">
        <v>21</v>
      </c>
      <c r="D20" s="30">
        <v>32333632</v>
      </c>
      <c r="E20" s="30">
        <v>0</v>
      </c>
      <c r="F20" s="30">
        <v>0</v>
      </c>
      <c r="G20" s="17"/>
      <c r="H20" s="19"/>
      <c r="I20" s="19"/>
      <c r="J20" s="19"/>
      <c r="K20" s="19"/>
      <c r="L20" s="19"/>
    </row>
    <row r="21" spans="1:12">
      <c r="A21" s="307">
        <v>6</v>
      </c>
      <c r="B21" s="310" t="s">
        <v>27</v>
      </c>
      <c r="C21" s="27" t="s">
        <v>19</v>
      </c>
      <c r="D21" s="31">
        <v>1108800</v>
      </c>
      <c r="E21" s="31"/>
      <c r="F21" s="31"/>
    </row>
    <row r="22" spans="1:12">
      <c r="A22" s="308"/>
      <c r="B22" s="311"/>
      <c r="C22" s="23" t="s">
        <v>20</v>
      </c>
      <c r="D22" s="31">
        <v>122320</v>
      </c>
      <c r="E22" s="31"/>
      <c r="F22" s="31"/>
    </row>
    <row r="23" spans="1:12">
      <c r="A23" s="309"/>
      <c r="B23" s="312"/>
      <c r="C23" s="23" t="s">
        <v>21</v>
      </c>
      <c r="D23" s="30">
        <v>1231120</v>
      </c>
      <c r="E23" s="30">
        <v>0</v>
      </c>
      <c r="F23" s="30">
        <v>0</v>
      </c>
    </row>
    <row r="24" spans="1:12">
      <c r="A24" s="307">
        <v>7</v>
      </c>
      <c r="B24" s="310" t="s">
        <v>28</v>
      </c>
      <c r="C24" s="27" t="s">
        <v>19</v>
      </c>
      <c r="D24" s="31">
        <v>1257750</v>
      </c>
      <c r="E24" s="31"/>
      <c r="F24" s="31"/>
    </row>
    <row r="25" spans="1:12">
      <c r="A25" s="308"/>
      <c r="B25" s="311"/>
      <c r="C25" s="23" t="s">
        <v>20</v>
      </c>
      <c r="D25" s="31"/>
      <c r="E25" s="31"/>
      <c r="F25" s="31"/>
    </row>
    <row r="26" spans="1:12">
      <c r="A26" s="309"/>
      <c r="B26" s="312"/>
      <c r="C26" s="23" t="s">
        <v>21</v>
      </c>
      <c r="D26" s="30">
        <v>1257750</v>
      </c>
      <c r="E26" s="30">
        <v>0</v>
      </c>
      <c r="F26" s="30">
        <v>0</v>
      </c>
    </row>
    <row r="27" spans="1:12">
      <c r="A27" s="307">
        <v>8</v>
      </c>
      <c r="B27" s="310" t="s">
        <v>29</v>
      </c>
      <c r="C27" s="27" t="s">
        <v>19</v>
      </c>
      <c r="D27" s="31">
        <v>9812600</v>
      </c>
      <c r="E27" s="31"/>
      <c r="F27" s="31"/>
    </row>
    <row r="28" spans="1:12">
      <c r="A28" s="308"/>
      <c r="B28" s="311"/>
      <c r="C28" s="23" t="s">
        <v>20</v>
      </c>
      <c r="D28" s="31"/>
      <c r="E28" s="31"/>
      <c r="F28" s="31"/>
    </row>
    <row r="29" spans="1:12">
      <c r="A29" s="309"/>
      <c r="B29" s="312"/>
      <c r="C29" s="23" t="s">
        <v>21</v>
      </c>
      <c r="D29" s="30">
        <v>9812600</v>
      </c>
      <c r="E29" s="30">
        <v>0</v>
      </c>
      <c r="F29" s="30">
        <v>0</v>
      </c>
    </row>
    <row r="30" spans="1:12">
      <c r="A30" s="307">
        <v>9</v>
      </c>
      <c r="B30" s="310" t="s">
        <v>30</v>
      </c>
      <c r="C30" s="27" t="s">
        <v>19</v>
      </c>
      <c r="D30" s="31">
        <v>3690180</v>
      </c>
      <c r="E30" s="31"/>
      <c r="F30" s="31"/>
    </row>
    <row r="31" spans="1:12">
      <c r="A31" s="308"/>
      <c r="B31" s="311"/>
      <c r="C31" s="23" t="s">
        <v>20</v>
      </c>
      <c r="D31" s="31"/>
      <c r="E31" s="31"/>
      <c r="F31" s="31"/>
    </row>
    <row r="32" spans="1:12">
      <c r="A32" s="309"/>
      <c r="B32" s="312"/>
      <c r="C32" s="23" t="s">
        <v>21</v>
      </c>
      <c r="D32" s="30">
        <v>3690180</v>
      </c>
      <c r="E32" s="30">
        <v>0</v>
      </c>
      <c r="F32" s="30">
        <v>0</v>
      </c>
    </row>
    <row r="33" spans="1:6" ht="56.45" customHeight="1">
      <c r="A33" s="307">
        <v>10</v>
      </c>
      <c r="B33" s="310" t="s">
        <v>31</v>
      </c>
      <c r="C33" s="27" t="s">
        <v>19</v>
      </c>
      <c r="D33" s="31">
        <v>3000000</v>
      </c>
      <c r="E33" s="31"/>
      <c r="F33" s="31"/>
    </row>
    <row r="34" spans="1:6" ht="56.45" customHeight="1">
      <c r="A34" s="308"/>
      <c r="B34" s="311"/>
      <c r="C34" s="23" t="s">
        <v>20</v>
      </c>
      <c r="D34" s="31"/>
      <c r="E34" s="31"/>
      <c r="F34" s="31"/>
    </row>
    <row r="35" spans="1:6" ht="56.45" customHeight="1">
      <c r="A35" s="309"/>
      <c r="B35" s="312"/>
      <c r="C35" s="23" t="s">
        <v>21</v>
      </c>
      <c r="D35" s="30">
        <v>3000000</v>
      </c>
      <c r="E35" s="30">
        <v>0</v>
      </c>
      <c r="F35" s="30">
        <v>0</v>
      </c>
    </row>
    <row r="36" spans="1:6" ht="37.9" customHeight="1">
      <c r="A36" s="307">
        <v>11</v>
      </c>
      <c r="B36" s="310" t="s">
        <v>32</v>
      </c>
      <c r="C36" s="27" t="s">
        <v>19</v>
      </c>
      <c r="D36" s="31">
        <v>720000</v>
      </c>
      <c r="E36" s="31"/>
      <c r="F36" s="31"/>
    </row>
    <row r="37" spans="1:6" ht="37.9" customHeight="1">
      <c r="A37" s="308"/>
      <c r="B37" s="311"/>
      <c r="C37" s="23" t="s">
        <v>20</v>
      </c>
      <c r="D37" s="31"/>
      <c r="E37" s="31"/>
      <c r="F37" s="31"/>
    </row>
    <row r="38" spans="1:6" ht="61.9" customHeight="1">
      <c r="A38" s="309"/>
      <c r="B38" s="312"/>
      <c r="C38" s="23" t="s">
        <v>21</v>
      </c>
      <c r="D38" s="30">
        <v>720000</v>
      </c>
      <c r="E38" s="30">
        <v>0</v>
      </c>
      <c r="F38" s="30">
        <v>0</v>
      </c>
    </row>
    <row r="39" spans="1:6">
      <c r="A39" s="307">
        <v>12</v>
      </c>
      <c r="B39" s="310" t="s">
        <v>33</v>
      </c>
      <c r="C39" s="27" t="s">
        <v>19</v>
      </c>
      <c r="D39" s="31">
        <v>350000</v>
      </c>
      <c r="E39" s="31"/>
      <c r="F39" s="31"/>
    </row>
    <row r="40" spans="1:6">
      <c r="A40" s="308"/>
      <c r="B40" s="311"/>
      <c r="C40" s="23" t="s">
        <v>20</v>
      </c>
      <c r="D40" s="31"/>
      <c r="E40" s="31"/>
      <c r="F40" s="31"/>
    </row>
    <row r="41" spans="1:6">
      <c r="A41" s="309"/>
      <c r="B41" s="312"/>
      <c r="C41" s="23" t="s">
        <v>21</v>
      </c>
      <c r="D41" s="30">
        <v>350000</v>
      </c>
      <c r="E41" s="30">
        <v>0</v>
      </c>
      <c r="F41" s="30">
        <v>0</v>
      </c>
    </row>
    <row r="42" spans="1:6" ht="40.9" customHeight="1">
      <c r="A42" s="307">
        <v>13</v>
      </c>
      <c r="B42" s="310" t="s">
        <v>34</v>
      </c>
      <c r="C42" s="27" t="s">
        <v>19</v>
      </c>
      <c r="D42" s="31"/>
      <c r="E42" s="31"/>
      <c r="F42" s="31"/>
    </row>
    <row r="43" spans="1:6" ht="40.9" customHeight="1">
      <c r="A43" s="308"/>
      <c r="B43" s="311"/>
      <c r="C43" s="23" t="s">
        <v>20</v>
      </c>
      <c r="D43" s="31"/>
      <c r="E43" s="31"/>
      <c r="F43" s="31"/>
    </row>
    <row r="44" spans="1:6" ht="40.9" customHeight="1">
      <c r="A44" s="309"/>
      <c r="B44" s="312"/>
      <c r="C44" s="23" t="s">
        <v>21</v>
      </c>
      <c r="D44" s="30">
        <v>0</v>
      </c>
      <c r="E44" s="30">
        <v>0</v>
      </c>
      <c r="F44" s="30">
        <v>0</v>
      </c>
    </row>
    <row r="45" spans="1:6" ht="34.9" customHeight="1">
      <c r="A45" s="307">
        <v>14</v>
      </c>
      <c r="B45" s="310" t="s">
        <v>35</v>
      </c>
      <c r="C45" s="27" t="s">
        <v>19</v>
      </c>
      <c r="D45" s="31">
        <v>240000</v>
      </c>
      <c r="E45" s="31"/>
      <c r="F45" s="31"/>
    </row>
    <row r="46" spans="1:6" ht="34.9" customHeight="1">
      <c r="A46" s="308"/>
      <c r="B46" s="311"/>
      <c r="C46" s="23" t="s">
        <v>20</v>
      </c>
      <c r="D46" s="31"/>
      <c r="E46" s="31"/>
      <c r="F46" s="31"/>
    </row>
    <row r="47" spans="1:6" ht="34.9" customHeight="1">
      <c r="A47" s="309"/>
      <c r="B47" s="312"/>
      <c r="C47" s="23" t="s">
        <v>21</v>
      </c>
      <c r="D47" s="30">
        <v>240000</v>
      </c>
      <c r="E47" s="30">
        <v>0</v>
      </c>
      <c r="F47" s="30">
        <v>0</v>
      </c>
    </row>
    <row r="48" spans="1:6" ht="34.9" customHeight="1">
      <c r="A48" s="307">
        <v>15</v>
      </c>
      <c r="B48" s="310" t="s">
        <v>36</v>
      </c>
      <c r="C48" s="27" t="s">
        <v>19</v>
      </c>
      <c r="D48" s="31">
        <v>100000</v>
      </c>
      <c r="E48" s="31"/>
      <c r="F48" s="31"/>
    </row>
    <row r="49" spans="1:6" ht="34.9" customHeight="1">
      <c r="A49" s="308"/>
      <c r="B49" s="311"/>
      <c r="C49" s="23" t="s">
        <v>20</v>
      </c>
      <c r="D49" s="31"/>
      <c r="E49" s="31"/>
      <c r="F49" s="31"/>
    </row>
    <row r="50" spans="1:6" ht="34.9" customHeight="1">
      <c r="A50" s="309"/>
      <c r="B50" s="312"/>
      <c r="C50" s="23" t="s">
        <v>21</v>
      </c>
      <c r="D50" s="30">
        <v>100000</v>
      </c>
      <c r="E50" s="30">
        <v>0</v>
      </c>
      <c r="F50" s="30">
        <v>0</v>
      </c>
    </row>
    <row r="51" spans="1:6" ht="34.9" customHeight="1">
      <c r="A51" s="307">
        <v>16</v>
      </c>
      <c r="B51" s="310" t="s">
        <v>37</v>
      </c>
      <c r="C51" s="27" t="s">
        <v>19</v>
      </c>
      <c r="D51" s="31">
        <v>0</v>
      </c>
      <c r="E51" s="31"/>
      <c r="F51" s="31"/>
    </row>
    <row r="52" spans="1:6" ht="34.9" customHeight="1">
      <c r="A52" s="308"/>
      <c r="B52" s="311"/>
      <c r="C52" s="23" t="s">
        <v>20</v>
      </c>
      <c r="D52" s="31"/>
      <c r="E52" s="31"/>
      <c r="F52" s="31"/>
    </row>
    <row r="53" spans="1:6" ht="34.9" customHeight="1">
      <c r="A53" s="309"/>
      <c r="B53" s="312"/>
      <c r="C53" s="23" t="s">
        <v>21</v>
      </c>
      <c r="D53" s="30">
        <v>0</v>
      </c>
      <c r="E53" s="30">
        <v>0</v>
      </c>
      <c r="F53" s="30">
        <v>0</v>
      </c>
    </row>
    <row r="54" spans="1:6" ht="34.9" customHeight="1">
      <c r="A54" s="307">
        <v>17</v>
      </c>
      <c r="B54" s="310" t="s">
        <v>38</v>
      </c>
      <c r="C54" s="27" t="s">
        <v>19</v>
      </c>
      <c r="D54" s="31">
        <v>500000</v>
      </c>
      <c r="E54" s="31"/>
      <c r="F54" s="31"/>
    </row>
    <row r="55" spans="1:6" ht="34.9" customHeight="1">
      <c r="A55" s="308"/>
      <c r="B55" s="311"/>
      <c r="C55" s="23" t="s">
        <v>20</v>
      </c>
      <c r="D55" s="31"/>
      <c r="E55" s="31"/>
      <c r="F55" s="31"/>
    </row>
    <row r="56" spans="1:6" ht="34.9" customHeight="1">
      <c r="A56" s="309"/>
      <c r="B56" s="312"/>
      <c r="C56" s="23" t="s">
        <v>21</v>
      </c>
      <c r="D56" s="30">
        <v>500000</v>
      </c>
      <c r="E56" s="30">
        <v>0</v>
      </c>
      <c r="F56" s="30">
        <v>0</v>
      </c>
    </row>
  </sheetData>
  <mergeCells count="37">
    <mergeCell ref="A48:A50"/>
    <mergeCell ref="B48:B50"/>
    <mergeCell ref="A51:A53"/>
    <mergeCell ref="B51:B53"/>
    <mergeCell ref="A54:A56"/>
    <mergeCell ref="B54:B56"/>
    <mergeCell ref="A39:A41"/>
    <mergeCell ref="B39:B41"/>
    <mergeCell ref="A42:A44"/>
    <mergeCell ref="B42:B44"/>
    <mergeCell ref="A45:A47"/>
    <mergeCell ref="B45:B47"/>
    <mergeCell ref="A30:A32"/>
    <mergeCell ref="B30:B32"/>
    <mergeCell ref="A33:A35"/>
    <mergeCell ref="B33:B35"/>
    <mergeCell ref="A36:A38"/>
    <mergeCell ref="B36:B38"/>
    <mergeCell ref="A21:A23"/>
    <mergeCell ref="B21:B23"/>
    <mergeCell ref="A24:A26"/>
    <mergeCell ref="B24:B26"/>
    <mergeCell ref="A27:A29"/>
    <mergeCell ref="B27:B29"/>
    <mergeCell ref="A12:A14"/>
    <mergeCell ref="B12:B14"/>
    <mergeCell ref="A15:A17"/>
    <mergeCell ref="B15:B17"/>
    <mergeCell ref="A18:A20"/>
    <mergeCell ref="B18:B20"/>
    <mergeCell ref="A9:A11"/>
    <mergeCell ref="B9:B11"/>
    <mergeCell ref="A1:E1"/>
    <mergeCell ref="A3:F3"/>
    <mergeCell ref="B5:C5"/>
    <mergeCell ref="A6:A8"/>
    <mergeCell ref="B6:B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20"/>
  <sheetViews>
    <sheetView topLeftCell="A103" workbookViewId="0">
      <selection activeCell="E3" sqref="E3"/>
    </sheetView>
  </sheetViews>
  <sheetFormatPr defaultColWidth="10.7109375" defaultRowHeight="16.5"/>
  <cols>
    <col min="1" max="1" width="7.5703125" style="36" customWidth="1"/>
    <col min="2" max="2" width="46.42578125" style="36" customWidth="1"/>
    <col min="3" max="4" width="18.7109375" style="36" customWidth="1"/>
    <col min="5" max="5" width="21.85546875" style="36" customWidth="1"/>
    <col min="6" max="6" width="18.7109375" style="36" customWidth="1"/>
    <col min="7" max="7" width="11.28515625" style="36" bestFit="1" customWidth="1"/>
    <col min="8" max="16384" width="10.7109375" style="36"/>
  </cols>
  <sheetData>
    <row r="1" spans="1:8" ht="49.9" customHeight="1">
      <c r="A1" s="320" t="s">
        <v>39</v>
      </c>
      <c r="B1" s="320"/>
      <c r="C1" s="320"/>
      <c r="D1" s="320"/>
      <c r="E1" s="320"/>
      <c r="F1" s="320"/>
    </row>
    <row r="2" spans="1:8" ht="15" customHeight="1">
      <c r="A2" s="321" t="s">
        <v>40</v>
      </c>
      <c r="B2" s="321"/>
      <c r="C2" s="321"/>
      <c r="D2" s="321"/>
      <c r="E2" s="321"/>
      <c r="F2" s="321"/>
    </row>
    <row r="3" spans="1:8" ht="15.4" customHeight="1">
      <c r="A3" s="37"/>
      <c r="B3" s="37"/>
      <c r="C3" s="37"/>
      <c r="D3" s="37"/>
      <c r="E3" s="37"/>
      <c r="F3" s="37"/>
    </row>
    <row r="4" spans="1:8" ht="15.4" customHeight="1">
      <c r="A4" s="37"/>
      <c r="B4" s="37"/>
      <c r="C4" s="37"/>
      <c r="D4" s="37"/>
      <c r="E4" s="37"/>
      <c r="F4" s="37"/>
    </row>
    <row r="5" spans="1:8" ht="15.4" customHeight="1">
      <c r="A5" s="38"/>
      <c r="B5" s="38"/>
      <c r="C5" s="38"/>
      <c r="D5" s="38"/>
      <c r="E5" s="38"/>
      <c r="F5" s="38"/>
    </row>
    <row r="6" spans="1:8" ht="40.15" customHeight="1">
      <c r="A6" s="39" t="s">
        <v>41</v>
      </c>
      <c r="B6" s="40"/>
      <c r="C6" s="39" t="s">
        <v>42</v>
      </c>
      <c r="D6" s="39" t="s">
        <v>21</v>
      </c>
      <c r="E6" s="39"/>
      <c r="F6" s="39" t="s">
        <v>43</v>
      </c>
      <c r="G6" s="41"/>
    </row>
    <row r="7" spans="1:8" ht="19.899999999999999" customHeight="1">
      <c r="A7" s="39" t="s">
        <v>44</v>
      </c>
      <c r="B7" s="39" t="s">
        <v>45</v>
      </c>
      <c r="C7" s="39"/>
      <c r="D7" s="39" t="s">
        <v>46</v>
      </c>
      <c r="E7" s="39" t="s">
        <v>47</v>
      </c>
      <c r="F7" s="39" t="s">
        <v>48</v>
      </c>
      <c r="G7" s="41"/>
    </row>
    <row r="8" spans="1:8" ht="15" customHeight="1">
      <c r="A8" s="42">
        <v>1</v>
      </c>
      <c r="B8" s="42">
        <v>2</v>
      </c>
      <c r="C8" s="42">
        <v>3</v>
      </c>
      <c r="D8" s="42">
        <v>4</v>
      </c>
      <c r="E8" s="42">
        <v>5</v>
      </c>
      <c r="F8" s="42">
        <v>6</v>
      </c>
      <c r="G8" s="43"/>
    </row>
    <row r="9" spans="1:8" ht="40.15" customHeight="1">
      <c r="A9" s="44">
        <v>1000</v>
      </c>
      <c r="B9" s="45" t="s">
        <v>49</v>
      </c>
      <c r="C9" s="44"/>
      <c r="D9" s="46">
        <f t="shared" ref="D9:F9" si="0">SUM(D10,D46,D65)</f>
        <v>3993098.2819999997</v>
      </c>
      <c r="E9" s="46">
        <f t="shared" si="0"/>
        <v>2746026.9759999998</v>
      </c>
      <c r="F9" s="46">
        <f t="shared" si="0"/>
        <v>1547071.3059999999</v>
      </c>
      <c r="G9" s="47"/>
      <c r="H9" s="41"/>
    </row>
    <row r="10" spans="1:8" ht="40.15" customHeight="1">
      <c r="A10" s="44">
        <v>1100</v>
      </c>
      <c r="B10" s="45" t="s">
        <v>50</v>
      </c>
      <c r="C10" s="44" t="s">
        <v>51</v>
      </c>
      <c r="D10" s="46">
        <f>SUM(D11,D15,D17,D37,D40)</f>
        <v>373305.05599999998</v>
      </c>
      <c r="E10" s="46">
        <f>SUM(E11,E15,E17,E37,E40)</f>
        <v>373305.05599999998</v>
      </c>
      <c r="F10" s="46" t="s">
        <v>52</v>
      </c>
      <c r="G10" s="48"/>
    </row>
    <row r="11" spans="1:8" ht="40.15" customHeight="1">
      <c r="A11" s="44">
        <v>1110</v>
      </c>
      <c r="B11" s="45" t="s">
        <v>53</v>
      </c>
      <c r="C11" s="44" t="s">
        <v>54</v>
      </c>
      <c r="D11" s="46">
        <f>SUM(D12,D13,D14)</f>
        <v>101054.20600000001</v>
      </c>
      <c r="E11" s="46">
        <f>SUM(E12,E13,E14)</f>
        <v>101054.20600000001</v>
      </c>
      <c r="F11" s="46" t="s">
        <v>52</v>
      </c>
      <c r="G11" s="41"/>
    </row>
    <row r="12" spans="1:8" ht="40.15" customHeight="1">
      <c r="A12" s="44">
        <v>1111</v>
      </c>
      <c r="B12" s="45" t="s">
        <v>55</v>
      </c>
      <c r="C12" s="44"/>
      <c r="D12" s="46">
        <f>SUM(E12,F12)</f>
        <v>0</v>
      </c>
      <c r="E12" s="46">
        <v>0</v>
      </c>
      <c r="F12" s="46" t="s">
        <v>52</v>
      </c>
      <c r="G12" s="41"/>
    </row>
    <row r="13" spans="1:8" ht="40.15" customHeight="1">
      <c r="A13" s="44">
        <v>1112</v>
      </c>
      <c r="B13" s="45" t="s">
        <v>56</v>
      </c>
      <c r="C13" s="44"/>
      <c r="D13" s="46">
        <f>SUM(E13,F13)</f>
        <v>10000</v>
      </c>
      <c r="E13" s="46">
        <v>10000</v>
      </c>
      <c r="F13" s="46" t="s">
        <v>52</v>
      </c>
      <c r="G13" s="41"/>
    </row>
    <row r="14" spans="1:8" ht="40.15" customHeight="1">
      <c r="A14" s="44">
        <v>1113</v>
      </c>
      <c r="B14" s="45" t="s">
        <v>57</v>
      </c>
      <c r="C14" s="44"/>
      <c r="D14" s="46">
        <f>SUM(E14,F14)</f>
        <v>91054.206000000006</v>
      </c>
      <c r="E14" s="46">
        <v>91054.206000000006</v>
      </c>
      <c r="F14" s="46" t="s">
        <v>52</v>
      </c>
      <c r="G14" s="41"/>
    </row>
    <row r="15" spans="1:8" ht="40.15" customHeight="1">
      <c r="A15" s="44">
        <v>1120</v>
      </c>
      <c r="B15" s="45" t="s">
        <v>58</v>
      </c>
      <c r="C15" s="44" t="s">
        <v>59</v>
      </c>
      <c r="D15" s="46">
        <f>SUM(D16)</f>
        <v>240050.5</v>
      </c>
      <c r="E15" s="46">
        <f>SUM(E16)</f>
        <v>240050.5</v>
      </c>
      <c r="F15" s="46" t="s">
        <v>52</v>
      </c>
      <c r="G15" s="41"/>
    </row>
    <row r="16" spans="1:8" ht="40.15" customHeight="1">
      <c r="A16" s="44">
        <v>1121</v>
      </c>
      <c r="B16" s="45" t="s">
        <v>60</v>
      </c>
      <c r="C16" s="44"/>
      <c r="D16" s="46">
        <f>SUM(E16,F16)</f>
        <v>240050.5</v>
      </c>
      <c r="E16" s="46">
        <v>240050.5</v>
      </c>
      <c r="F16" s="46" t="s">
        <v>52</v>
      </c>
      <c r="G16" s="41"/>
    </row>
    <row r="17" spans="1:7" ht="40.15" customHeight="1">
      <c r="A17" s="44">
        <v>1130</v>
      </c>
      <c r="B17" s="45" t="s">
        <v>61</v>
      </c>
      <c r="C17" s="44" t="s">
        <v>62</v>
      </c>
      <c r="D17" s="46">
        <f>SUM(D18:D36)</f>
        <v>21700.35</v>
      </c>
      <c r="E17" s="46">
        <f>SUM(E18:E36)</f>
        <v>21700.35</v>
      </c>
      <c r="F17" s="46" t="s">
        <v>52</v>
      </c>
      <c r="G17" s="41"/>
    </row>
    <row r="18" spans="1:7" ht="40.15" customHeight="1">
      <c r="A18" s="44">
        <v>11301</v>
      </c>
      <c r="B18" s="45" t="s">
        <v>63</v>
      </c>
      <c r="C18" s="44"/>
      <c r="D18" s="46">
        <f t="shared" ref="D18:D36" si="1">SUM(E18,F18)</f>
        <v>1300</v>
      </c>
      <c r="E18" s="46">
        <v>1300</v>
      </c>
      <c r="F18" s="46" t="s">
        <v>52</v>
      </c>
      <c r="G18" s="41"/>
    </row>
    <row r="19" spans="1:7" ht="82.15" customHeight="1">
      <c r="A19" s="44">
        <v>11302</v>
      </c>
      <c r="B19" s="45" t="s">
        <v>64</v>
      </c>
      <c r="C19" s="44"/>
      <c r="D19" s="46">
        <f t="shared" si="1"/>
        <v>0</v>
      </c>
      <c r="E19" s="46">
        <v>0</v>
      </c>
      <c r="F19" s="46" t="s">
        <v>52</v>
      </c>
      <c r="G19" s="41"/>
    </row>
    <row r="20" spans="1:7" ht="76.150000000000006" customHeight="1">
      <c r="A20" s="44">
        <v>11303</v>
      </c>
      <c r="B20" s="45" t="s">
        <v>65</v>
      </c>
      <c r="C20" s="44"/>
      <c r="D20" s="46">
        <f t="shared" si="1"/>
        <v>70</v>
      </c>
      <c r="E20" s="46">
        <v>70</v>
      </c>
      <c r="F20" s="46" t="s">
        <v>52</v>
      </c>
      <c r="G20" s="41"/>
    </row>
    <row r="21" spans="1:7" ht="91.9" customHeight="1">
      <c r="A21" s="44">
        <v>11304</v>
      </c>
      <c r="B21" s="45" t="s">
        <v>31</v>
      </c>
      <c r="C21" s="44"/>
      <c r="D21" s="46">
        <f t="shared" si="1"/>
        <v>3000</v>
      </c>
      <c r="E21" s="46">
        <v>3000</v>
      </c>
      <c r="F21" s="46" t="s">
        <v>52</v>
      </c>
      <c r="G21" s="41"/>
    </row>
    <row r="22" spans="1:7" ht="78" customHeight="1">
      <c r="A22" s="44">
        <v>11305</v>
      </c>
      <c r="B22" s="45" t="s">
        <v>32</v>
      </c>
      <c r="C22" s="44"/>
      <c r="D22" s="46">
        <f t="shared" si="1"/>
        <v>720</v>
      </c>
      <c r="E22" s="46">
        <v>720</v>
      </c>
      <c r="F22" s="46" t="s">
        <v>52</v>
      </c>
      <c r="G22" s="41"/>
    </row>
    <row r="23" spans="1:7" ht="40.15" customHeight="1">
      <c r="A23" s="44">
        <v>11306</v>
      </c>
      <c r="B23" s="45" t="s">
        <v>33</v>
      </c>
      <c r="C23" s="44"/>
      <c r="D23" s="46">
        <f t="shared" si="1"/>
        <v>350</v>
      </c>
      <c r="E23" s="46">
        <v>350</v>
      </c>
      <c r="F23" s="46" t="s">
        <v>52</v>
      </c>
      <c r="G23" s="41"/>
    </row>
    <row r="24" spans="1:7" ht="40.15" customHeight="1">
      <c r="A24" s="44">
        <v>11307</v>
      </c>
      <c r="B24" s="45" t="s">
        <v>66</v>
      </c>
      <c r="C24" s="44"/>
      <c r="D24" s="46">
        <f t="shared" si="1"/>
        <v>9812.6</v>
      </c>
      <c r="E24" s="46">
        <v>9812.6</v>
      </c>
      <c r="F24" s="46" t="s">
        <v>52</v>
      </c>
      <c r="G24" s="41"/>
    </row>
    <row r="25" spans="1:7" ht="100.15" customHeight="1">
      <c r="A25" s="44">
        <v>11308</v>
      </c>
      <c r="B25" s="45" t="s">
        <v>34</v>
      </c>
      <c r="C25" s="44"/>
      <c r="D25" s="46">
        <f t="shared" si="1"/>
        <v>0</v>
      </c>
      <c r="E25" s="46">
        <v>0</v>
      </c>
      <c r="F25" s="46" t="s">
        <v>52</v>
      </c>
      <c r="G25" s="41"/>
    </row>
    <row r="26" spans="1:7" ht="81.400000000000006" customHeight="1">
      <c r="A26" s="44">
        <v>11309</v>
      </c>
      <c r="B26" s="45" t="s">
        <v>35</v>
      </c>
      <c r="C26" s="44"/>
      <c r="D26" s="46">
        <f t="shared" si="1"/>
        <v>240</v>
      </c>
      <c r="E26" s="46">
        <v>240</v>
      </c>
      <c r="F26" s="46" t="s">
        <v>52</v>
      </c>
      <c r="G26" s="41"/>
    </row>
    <row r="27" spans="1:7" ht="64.900000000000006" customHeight="1">
      <c r="A27" s="44">
        <v>11310</v>
      </c>
      <c r="B27" s="45" t="s">
        <v>67</v>
      </c>
      <c r="C27" s="44"/>
      <c r="D27" s="46">
        <f t="shared" si="1"/>
        <v>1257.75</v>
      </c>
      <c r="E27" s="46">
        <v>1257.75</v>
      </c>
      <c r="F27" s="46" t="s">
        <v>52</v>
      </c>
      <c r="G27" s="41"/>
    </row>
    <row r="28" spans="1:7" ht="40.15" customHeight="1">
      <c r="A28" s="44">
        <v>11311</v>
      </c>
      <c r="B28" s="45" t="s">
        <v>68</v>
      </c>
      <c r="C28" s="44"/>
      <c r="D28" s="46">
        <f t="shared" si="1"/>
        <v>250</v>
      </c>
      <c r="E28" s="46">
        <v>250</v>
      </c>
      <c r="F28" s="46" t="s">
        <v>52</v>
      </c>
      <c r="G28" s="41"/>
    </row>
    <row r="29" spans="1:7" ht="40.15" customHeight="1">
      <c r="A29" s="44">
        <v>11312</v>
      </c>
      <c r="B29" s="45" t="s">
        <v>30</v>
      </c>
      <c r="C29" s="44"/>
      <c r="D29" s="46">
        <f t="shared" si="1"/>
        <v>3900</v>
      </c>
      <c r="E29" s="46">
        <v>3900</v>
      </c>
      <c r="F29" s="46" t="s">
        <v>52</v>
      </c>
      <c r="G29" s="41"/>
    </row>
    <row r="30" spans="1:7" ht="40.15" customHeight="1">
      <c r="A30" s="44">
        <v>11313</v>
      </c>
      <c r="B30" s="45" t="s">
        <v>36</v>
      </c>
      <c r="C30" s="44"/>
      <c r="D30" s="46">
        <f t="shared" si="1"/>
        <v>100</v>
      </c>
      <c r="E30" s="46">
        <v>100</v>
      </c>
      <c r="F30" s="46" t="s">
        <v>52</v>
      </c>
      <c r="G30" s="41"/>
    </row>
    <row r="31" spans="1:7" ht="40.15" customHeight="1">
      <c r="A31" s="44">
        <v>11314</v>
      </c>
      <c r="B31" s="45" t="s">
        <v>37</v>
      </c>
      <c r="C31" s="44"/>
      <c r="D31" s="46">
        <f t="shared" si="1"/>
        <v>200</v>
      </c>
      <c r="E31" s="46">
        <v>200</v>
      </c>
      <c r="F31" s="46" t="s">
        <v>52</v>
      </c>
      <c r="G31" s="41"/>
    </row>
    <row r="32" spans="1:7" ht="40.15" customHeight="1">
      <c r="A32" s="44">
        <v>11315</v>
      </c>
      <c r="B32" s="45" t="s">
        <v>38</v>
      </c>
      <c r="C32" s="44"/>
      <c r="D32" s="46">
        <f t="shared" si="1"/>
        <v>500</v>
      </c>
      <c r="E32" s="46">
        <v>500</v>
      </c>
      <c r="F32" s="46" t="s">
        <v>52</v>
      </c>
      <c r="G32" s="41"/>
    </row>
    <row r="33" spans="1:7" ht="40.15" customHeight="1">
      <c r="A33" s="44">
        <v>11316</v>
      </c>
      <c r="B33" s="45" t="s">
        <v>69</v>
      </c>
      <c r="C33" s="44"/>
      <c r="D33" s="46">
        <f t="shared" si="1"/>
        <v>0</v>
      </c>
      <c r="E33" s="46">
        <v>0</v>
      </c>
      <c r="F33" s="46" t="s">
        <v>52</v>
      </c>
      <c r="G33" s="41"/>
    </row>
    <row r="34" spans="1:7" ht="40.15" customHeight="1">
      <c r="A34" s="44">
        <v>11317</v>
      </c>
      <c r="B34" s="45" t="s">
        <v>70</v>
      </c>
      <c r="C34" s="44"/>
      <c r="D34" s="46">
        <f t="shared" si="1"/>
        <v>0</v>
      </c>
      <c r="E34" s="46">
        <v>0</v>
      </c>
      <c r="F34" s="46" t="s">
        <v>52</v>
      </c>
      <c r="G34" s="41"/>
    </row>
    <row r="35" spans="1:7" ht="40.15" customHeight="1">
      <c r="A35" s="44">
        <v>11318</v>
      </c>
      <c r="B35" s="45" t="s">
        <v>71</v>
      </c>
      <c r="C35" s="44"/>
      <c r="D35" s="46">
        <f t="shared" si="1"/>
        <v>0</v>
      </c>
      <c r="E35" s="46">
        <v>0</v>
      </c>
      <c r="F35" s="46" t="s">
        <v>52</v>
      </c>
      <c r="G35" s="41"/>
    </row>
    <row r="36" spans="1:7" ht="40.15" customHeight="1">
      <c r="A36" s="44">
        <v>11319</v>
      </c>
      <c r="B36" s="45" t="s">
        <v>72</v>
      </c>
      <c r="C36" s="44"/>
      <c r="D36" s="46">
        <f t="shared" si="1"/>
        <v>0</v>
      </c>
      <c r="E36" s="46">
        <v>0</v>
      </c>
      <c r="F36" s="46" t="s">
        <v>52</v>
      </c>
      <c r="G36" s="41"/>
    </row>
    <row r="37" spans="1:7" ht="40.15" customHeight="1">
      <c r="A37" s="44">
        <v>1140</v>
      </c>
      <c r="B37" s="45" t="s">
        <v>73</v>
      </c>
      <c r="C37" s="44" t="s">
        <v>74</v>
      </c>
      <c r="D37" s="46">
        <f>SUM(D38,D39)</f>
        <v>10500</v>
      </c>
      <c r="E37" s="46">
        <f>SUM(E38,E39)</f>
        <v>10500</v>
      </c>
      <c r="F37" s="46" t="s">
        <v>52</v>
      </c>
      <c r="G37" s="41"/>
    </row>
    <row r="38" spans="1:7" ht="40.15" customHeight="1">
      <c r="A38" s="44">
        <v>1141</v>
      </c>
      <c r="B38" s="45" t="s">
        <v>75</v>
      </c>
      <c r="C38" s="44"/>
      <c r="D38" s="46">
        <f>SUM(E38,F38)</f>
        <v>3500</v>
      </c>
      <c r="E38" s="46">
        <v>3500</v>
      </c>
      <c r="F38" s="46" t="s">
        <v>52</v>
      </c>
      <c r="G38" s="41"/>
    </row>
    <row r="39" spans="1:7" ht="40.15" customHeight="1">
      <c r="A39" s="44">
        <v>1142</v>
      </c>
      <c r="B39" s="45" t="s">
        <v>76</v>
      </c>
      <c r="C39" s="44"/>
      <c r="D39" s="46">
        <f>SUM(E39,F39)</f>
        <v>7000</v>
      </c>
      <c r="E39" s="46">
        <v>7000</v>
      </c>
      <c r="F39" s="46" t="s">
        <v>52</v>
      </c>
      <c r="G39" s="41"/>
    </row>
    <row r="40" spans="1:7" ht="40.15" customHeight="1">
      <c r="A40" s="44">
        <v>1150</v>
      </c>
      <c r="B40" s="45" t="s">
        <v>77</v>
      </c>
      <c r="C40" s="44" t="s">
        <v>78</v>
      </c>
      <c r="D40" s="46">
        <f>SUM(D41,D45)</f>
        <v>0</v>
      </c>
      <c r="E40" s="46">
        <f>SUM(E41,E45)</f>
        <v>0</v>
      </c>
      <c r="F40" s="46" t="s">
        <v>52</v>
      </c>
      <c r="G40" s="41"/>
    </row>
    <row r="41" spans="1:7" ht="40.15" customHeight="1">
      <c r="A41" s="44">
        <v>1151</v>
      </c>
      <c r="B41" s="45" t="s">
        <v>79</v>
      </c>
      <c r="C41" s="44"/>
      <c r="D41" s="46">
        <f>SUM(D42:D44)</f>
        <v>0</v>
      </c>
      <c r="E41" s="46">
        <f>SUM(E42:E44)</f>
        <v>0</v>
      </c>
      <c r="F41" s="46" t="s">
        <v>52</v>
      </c>
      <c r="G41" s="41"/>
    </row>
    <row r="42" spans="1:7" ht="40.15" customHeight="1">
      <c r="A42" s="44">
        <v>1152</v>
      </c>
      <c r="B42" s="45" t="s">
        <v>80</v>
      </c>
      <c r="C42" s="44"/>
      <c r="D42" s="46">
        <f>SUM(E42,F42)</f>
        <v>0</v>
      </c>
      <c r="E42" s="46">
        <v>0</v>
      </c>
      <c r="F42" s="46" t="s">
        <v>52</v>
      </c>
      <c r="G42" s="41"/>
    </row>
    <row r="43" spans="1:7" ht="40.15" customHeight="1">
      <c r="A43" s="44">
        <v>1153</v>
      </c>
      <c r="B43" s="45" t="s">
        <v>81</v>
      </c>
      <c r="C43" s="44"/>
      <c r="D43" s="46">
        <f>SUM(E43,F43)</f>
        <v>0</v>
      </c>
      <c r="E43" s="46">
        <v>0</v>
      </c>
      <c r="F43" s="46" t="s">
        <v>52</v>
      </c>
      <c r="G43" s="41"/>
    </row>
    <row r="44" spans="1:7" ht="40.15" customHeight="1">
      <c r="A44" s="44">
        <v>1154</v>
      </c>
      <c r="B44" s="45" t="s">
        <v>82</v>
      </c>
      <c r="C44" s="44"/>
      <c r="D44" s="46">
        <f>SUM(E44,F44)</f>
        <v>0</v>
      </c>
      <c r="E44" s="46">
        <v>0</v>
      </c>
      <c r="F44" s="46" t="s">
        <v>52</v>
      </c>
      <c r="G44" s="41"/>
    </row>
    <row r="45" spans="1:7" ht="40.15" customHeight="1">
      <c r="A45" s="44">
        <v>1155</v>
      </c>
      <c r="B45" s="45" t="s">
        <v>83</v>
      </c>
      <c r="C45" s="44"/>
      <c r="D45" s="46">
        <f>SUM(E45,F45)</f>
        <v>0</v>
      </c>
      <c r="E45" s="46">
        <v>0</v>
      </c>
      <c r="F45" s="46" t="s">
        <v>52</v>
      </c>
      <c r="G45" s="41"/>
    </row>
    <row r="46" spans="1:7" ht="40.15" customHeight="1">
      <c r="A46" s="44">
        <v>1200</v>
      </c>
      <c r="B46" s="45" t="s">
        <v>84</v>
      </c>
      <c r="C46" s="44" t="s">
        <v>85</v>
      </c>
      <c r="D46" s="46">
        <f t="shared" ref="D46:F46" si="2">SUM(D47,D49,D51,D53,D55,D62)</f>
        <v>3202714.51</v>
      </c>
      <c r="E46" s="46">
        <f t="shared" si="2"/>
        <v>2203608.7999999998</v>
      </c>
      <c r="F46" s="46">
        <f t="shared" si="2"/>
        <v>999105.71</v>
      </c>
      <c r="G46" s="41"/>
    </row>
    <row r="47" spans="1:7" ht="40.15" customHeight="1">
      <c r="A47" s="44">
        <v>1210</v>
      </c>
      <c r="B47" s="45" t="s">
        <v>86</v>
      </c>
      <c r="C47" s="44" t="s">
        <v>87</v>
      </c>
      <c r="D47" s="46">
        <f>SUM(D48)</f>
        <v>0</v>
      </c>
      <c r="E47" s="46">
        <f>SUM(E48)</f>
        <v>0</v>
      </c>
      <c r="F47" s="46" t="s">
        <v>52</v>
      </c>
      <c r="G47" s="41"/>
    </row>
    <row r="48" spans="1:7" ht="40.15" customHeight="1">
      <c r="A48" s="44">
        <v>1211</v>
      </c>
      <c r="B48" s="45" t="s">
        <v>88</v>
      </c>
      <c r="C48" s="44"/>
      <c r="D48" s="46">
        <f>SUM(E48,F48)</f>
        <v>0</v>
      </c>
      <c r="E48" s="46">
        <v>0</v>
      </c>
      <c r="F48" s="46" t="s">
        <v>52</v>
      </c>
      <c r="G48" s="41"/>
    </row>
    <row r="49" spans="1:7" ht="40.15" customHeight="1">
      <c r="A49" s="44">
        <v>1220</v>
      </c>
      <c r="B49" s="45" t="s">
        <v>89</v>
      </c>
      <c r="C49" s="44" t="s">
        <v>90</v>
      </c>
      <c r="D49" s="46">
        <f>SUM(D50)</f>
        <v>0</v>
      </c>
      <c r="E49" s="46" t="s">
        <v>52</v>
      </c>
      <c r="F49" s="46">
        <f>SUM(F50)</f>
        <v>0</v>
      </c>
      <c r="G49" s="41"/>
    </row>
    <row r="50" spans="1:7" ht="40.15" customHeight="1">
      <c r="A50" s="44">
        <v>1221</v>
      </c>
      <c r="B50" s="45" t="s">
        <v>91</v>
      </c>
      <c r="C50" s="44"/>
      <c r="D50" s="46">
        <f>SUM(E50,F50)</f>
        <v>0</v>
      </c>
      <c r="E50" s="46" t="s">
        <v>52</v>
      </c>
      <c r="F50" s="46">
        <v>0</v>
      </c>
      <c r="G50" s="41"/>
    </row>
    <row r="51" spans="1:7" ht="40.15" customHeight="1">
      <c r="A51" s="44">
        <v>1230</v>
      </c>
      <c r="B51" s="45" t="s">
        <v>92</v>
      </c>
      <c r="C51" s="44" t="s">
        <v>93</v>
      </c>
      <c r="D51" s="46">
        <f>SUM(D52)</f>
        <v>0</v>
      </c>
      <c r="E51" s="46">
        <f>SUM(E52)</f>
        <v>0</v>
      </c>
      <c r="F51" s="46" t="s">
        <v>52</v>
      </c>
      <c r="G51" s="41"/>
    </row>
    <row r="52" spans="1:7" ht="40.15" customHeight="1">
      <c r="A52" s="44">
        <v>1231</v>
      </c>
      <c r="B52" s="45" t="s">
        <v>94</v>
      </c>
      <c r="C52" s="44"/>
      <c r="D52" s="46">
        <f>SUM(E52,F52)</f>
        <v>0</v>
      </c>
      <c r="E52" s="46">
        <v>0</v>
      </c>
      <c r="F52" s="46" t="s">
        <v>52</v>
      </c>
      <c r="G52" s="41"/>
    </row>
    <row r="53" spans="1:7" ht="40.15" customHeight="1">
      <c r="A53" s="44">
        <v>1240</v>
      </c>
      <c r="B53" s="45" t="s">
        <v>95</v>
      </c>
      <c r="C53" s="44" t="s">
        <v>96</v>
      </c>
      <c r="D53" s="46">
        <f>SUM(D54)</f>
        <v>0</v>
      </c>
      <c r="E53" s="46" t="s">
        <v>52</v>
      </c>
      <c r="F53" s="46">
        <f>SUM(F54)</f>
        <v>0</v>
      </c>
      <c r="G53" s="41"/>
    </row>
    <row r="54" spans="1:7" ht="40.15" customHeight="1">
      <c r="A54" s="44">
        <v>1241</v>
      </c>
      <c r="B54" s="45" t="s">
        <v>97</v>
      </c>
      <c r="C54" s="44"/>
      <c r="D54" s="46">
        <f>SUM(E54,F54)</f>
        <v>0</v>
      </c>
      <c r="E54" s="46" t="s">
        <v>52</v>
      </c>
      <c r="F54" s="46">
        <v>0</v>
      </c>
      <c r="G54" s="41"/>
    </row>
    <row r="55" spans="1:7" ht="40.15" customHeight="1">
      <c r="A55" s="44">
        <v>1250</v>
      </c>
      <c r="B55" s="45" t="s">
        <v>98</v>
      </c>
      <c r="C55" s="44" t="s">
        <v>99</v>
      </c>
      <c r="D55" s="46">
        <f>SUM(D56,D57,D60,D61)</f>
        <v>2203608.7999999998</v>
      </c>
      <c r="E55" s="46">
        <f>SUM(E56,E57,E60,E61)</f>
        <v>2203608.7999999998</v>
      </c>
      <c r="F55" s="46" t="s">
        <v>52</v>
      </c>
      <c r="G55" s="41"/>
    </row>
    <row r="56" spans="1:7" ht="40.15" customHeight="1">
      <c r="A56" s="44">
        <v>1251</v>
      </c>
      <c r="B56" s="45" t="s">
        <v>100</v>
      </c>
      <c r="C56" s="44"/>
      <c r="D56" s="49">
        <f>SUM(E56,F56)</f>
        <v>2203608.7999999998</v>
      </c>
      <c r="E56" s="49">
        <v>2203608.7999999998</v>
      </c>
      <c r="F56" s="46" t="s">
        <v>52</v>
      </c>
      <c r="G56" s="41"/>
    </row>
    <row r="57" spans="1:7" ht="40.15" customHeight="1">
      <c r="A57" s="44">
        <v>1252</v>
      </c>
      <c r="B57" s="45" t="s">
        <v>101</v>
      </c>
      <c r="C57" s="44"/>
      <c r="D57" s="46">
        <f>SUM(D58:D59)</f>
        <v>0</v>
      </c>
      <c r="E57" s="46" t="s">
        <v>102</v>
      </c>
      <c r="F57" s="46" t="s">
        <v>52</v>
      </c>
      <c r="G57" s="41"/>
    </row>
    <row r="58" spans="1:7" ht="40.15" customHeight="1">
      <c r="A58" s="44">
        <v>1253</v>
      </c>
      <c r="B58" s="45" t="s">
        <v>103</v>
      </c>
      <c r="C58" s="44"/>
      <c r="D58" s="49" t="s">
        <v>104</v>
      </c>
      <c r="E58" s="46">
        <v>0</v>
      </c>
      <c r="F58" s="46" t="s">
        <v>52</v>
      </c>
      <c r="G58" s="41"/>
    </row>
    <row r="59" spans="1:7" ht="40.15" customHeight="1">
      <c r="A59" s="44">
        <v>1254</v>
      </c>
      <c r="B59" s="45" t="s">
        <v>105</v>
      </c>
      <c r="C59" s="44"/>
      <c r="D59" s="46">
        <f>SUM(E59,F59)</f>
        <v>0</v>
      </c>
      <c r="E59" s="46">
        <v>0</v>
      </c>
      <c r="F59" s="46" t="s">
        <v>52</v>
      </c>
      <c r="G59" s="41"/>
    </row>
    <row r="60" spans="1:7" ht="40.15" customHeight="1">
      <c r="A60" s="44">
        <v>1255</v>
      </c>
      <c r="B60" s="45" t="s">
        <v>106</v>
      </c>
      <c r="C60" s="44"/>
      <c r="D60" s="46">
        <f>SUM(E60,F60)</f>
        <v>0</v>
      </c>
      <c r="E60" s="46">
        <v>0</v>
      </c>
      <c r="F60" s="46" t="s">
        <v>52</v>
      </c>
      <c r="G60" s="41"/>
    </row>
    <row r="61" spans="1:7" ht="40.15" customHeight="1">
      <c r="A61" s="44">
        <v>1256</v>
      </c>
      <c r="B61" s="45" t="s">
        <v>107</v>
      </c>
      <c r="C61" s="44"/>
      <c r="D61" s="46">
        <f>SUM(E61,F61)</f>
        <v>0</v>
      </c>
      <c r="E61" s="46">
        <v>0</v>
      </c>
      <c r="F61" s="46" t="s">
        <v>52</v>
      </c>
      <c r="G61" s="41"/>
    </row>
    <row r="62" spans="1:7" ht="40.15" customHeight="1">
      <c r="A62" s="44">
        <v>1260</v>
      </c>
      <c r="B62" s="45" t="s">
        <v>108</v>
      </c>
      <c r="C62" s="44" t="s">
        <v>109</v>
      </c>
      <c r="D62" s="46">
        <f>SUM(D63,D64)</f>
        <v>999105.71</v>
      </c>
      <c r="E62" s="46" t="s">
        <v>52</v>
      </c>
      <c r="F62" s="46">
        <f>SUM(F63,F64)</f>
        <v>999105.71</v>
      </c>
      <c r="G62" s="41"/>
    </row>
    <row r="63" spans="1:7" ht="40.15" customHeight="1">
      <c r="A63" s="44">
        <v>1261</v>
      </c>
      <c r="B63" s="45" t="s">
        <v>110</v>
      </c>
      <c r="C63" s="44"/>
      <c r="D63" s="46">
        <f>SUM(E63,F63)</f>
        <v>999105.71</v>
      </c>
      <c r="E63" s="46" t="s">
        <v>52</v>
      </c>
      <c r="F63" s="46">
        <v>999105.71</v>
      </c>
      <c r="G63" s="41"/>
    </row>
    <row r="64" spans="1:7" ht="40.15" customHeight="1">
      <c r="A64" s="44">
        <v>1262</v>
      </c>
      <c r="B64" s="45" t="s">
        <v>111</v>
      </c>
      <c r="C64" s="44"/>
      <c r="D64" s="46">
        <f>SUM(E64,F64)</f>
        <v>0</v>
      </c>
      <c r="E64" s="46" t="s">
        <v>52</v>
      </c>
      <c r="F64" s="46">
        <v>0</v>
      </c>
      <c r="G64" s="41"/>
    </row>
    <row r="65" spans="1:7" ht="40.15" customHeight="1">
      <c r="A65" s="44">
        <v>1300</v>
      </c>
      <c r="B65" s="45" t="s">
        <v>112</v>
      </c>
      <c r="C65" s="44" t="s">
        <v>113</v>
      </c>
      <c r="D65" s="46">
        <f t="shared" ref="D65:F65" si="3">SUM(D66,D68,D70,D75,D79,D103,D106,D109,D112)</f>
        <v>417078.71600000001</v>
      </c>
      <c r="E65" s="46">
        <f t="shared" si="3"/>
        <v>169113.12</v>
      </c>
      <c r="F65" s="46">
        <f t="shared" si="3"/>
        <v>547965.59600000002</v>
      </c>
      <c r="G65" s="41"/>
    </row>
    <row r="66" spans="1:7" ht="40.15" customHeight="1">
      <c r="A66" s="44">
        <v>1310</v>
      </c>
      <c r="B66" s="45" t="s">
        <v>114</v>
      </c>
      <c r="C66" s="44" t="s">
        <v>115</v>
      </c>
      <c r="D66" s="46">
        <f>SUM(D67)</f>
        <v>0</v>
      </c>
      <c r="E66" s="46" t="s">
        <v>52</v>
      </c>
      <c r="F66" s="46">
        <f>SUM(F67)</f>
        <v>0</v>
      </c>
      <c r="G66" s="41"/>
    </row>
    <row r="67" spans="1:7" ht="40.15" customHeight="1">
      <c r="A67" s="44">
        <v>1311</v>
      </c>
      <c r="B67" s="45" t="s">
        <v>116</v>
      </c>
      <c r="C67" s="44"/>
      <c r="D67" s="46">
        <f>SUM(E67,F67)</f>
        <v>0</v>
      </c>
      <c r="E67" s="46" t="s">
        <v>52</v>
      </c>
      <c r="F67" s="46">
        <v>0</v>
      </c>
      <c r="G67" s="41"/>
    </row>
    <row r="68" spans="1:7" ht="40.15" customHeight="1">
      <c r="A68" s="44">
        <v>1320</v>
      </c>
      <c r="B68" s="45" t="s">
        <v>117</v>
      </c>
      <c r="C68" s="44" t="s">
        <v>118</v>
      </c>
      <c r="D68" s="46">
        <f>SUM(D69)</f>
        <v>0</v>
      </c>
      <c r="E68" s="46">
        <f>SUM(E69)</f>
        <v>0</v>
      </c>
      <c r="F68" s="46" t="s">
        <v>52</v>
      </c>
      <c r="G68" s="41"/>
    </row>
    <row r="69" spans="1:7" ht="40.15" customHeight="1">
      <c r="A69" s="44">
        <v>1321</v>
      </c>
      <c r="B69" s="45" t="s">
        <v>119</v>
      </c>
      <c r="C69" s="44"/>
      <c r="D69" s="46">
        <f>SUM(E69,F69)</f>
        <v>0</v>
      </c>
      <c r="E69" s="46">
        <v>0</v>
      </c>
      <c r="F69" s="46" t="s">
        <v>52</v>
      </c>
      <c r="G69" s="41"/>
    </row>
    <row r="70" spans="1:7" ht="40.15" customHeight="1">
      <c r="A70" s="44">
        <v>1330</v>
      </c>
      <c r="B70" s="45" t="s">
        <v>120</v>
      </c>
      <c r="C70" s="44" t="s">
        <v>121</v>
      </c>
      <c r="D70" s="46">
        <f>SUM(D71:D74)</f>
        <v>58231.12</v>
      </c>
      <c r="E70" s="46">
        <f>SUM(E71:E74)</f>
        <v>58231.12</v>
      </c>
      <c r="F70" s="46" t="s">
        <v>52</v>
      </c>
      <c r="G70" s="41"/>
    </row>
    <row r="71" spans="1:7" ht="40.15" customHeight="1">
      <c r="A71" s="44">
        <v>1331</v>
      </c>
      <c r="B71" s="45" t="s">
        <v>122</v>
      </c>
      <c r="C71" s="44"/>
      <c r="D71" s="46">
        <f>SUM(E71,F71)</f>
        <v>57000</v>
      </c>
      <c r="E71" s="46">
        <v>57000</v>
      </c>
      <c r="F71" s="46" t="s">
        <v>52</v>
      </c>
      <c r="G71" s="41"/>
    </row>
    <row r="72" spans="1:7" ht="40.15" customHeight="1">
      <c r="A72" s="44">
        <v>1332</v>
      </c>
      <c r="B72" s="45" t="s">
        <v>123</v>
      </c>
      <c r="C72" s="44"/>
      <c r="D72" s="46">
        <f>SUM(E72,F72)</f>
        <v>0</v>
      </c>
      <c r="E72" s="46">
        <v>0</v>
      </c>
      <c r="F72" s="46" t="s">
        <v>52</v>
      </c>
      <c r="G72" s="41"/>
    </row>
    <row r="73" spans="1:7" ht="40.15" customHeight="1">
      <c r="A73" s="44">
        <v>1333</v>
      </c>
      <c r="B73" s="45" t="s">
        <v>124</v>
      </c>
      <c r="C73" s="44"/>
      <c r="D73" s="46">
        <f>SUM(E73,F73)</f>
        <v>0</v>
      </c>
      <c r="E73" s="46">
        <v>0</v>
      </c>
      <c r="F73" s="46" t="s">
        <v>52</v>
      </c>
      <c r="G73" s="41"/>
    </row>
    <row r="74" spans="1:7" ht="40.15" customHeight="1">
      <c r="A74" s="44">
        <v>1334</v>
      </c>
      <c r="B74" s="45" t="s">
        <v>125</v>
      </c>
      <c r="C74" s="44"/>
      <c r="D74" s="46">
        <f>SUM(E74,F74)</f>
        <v>1231.1199999999999</v>
      </c>
      <c r="E74" s="46">
        <v>1231.1199999999999</v>
      </c>
      <c r="F74" s="46" t="s">
        <v>52</v>
      </c>
      <c r="G74" s="41"/>
    </row>
    <row r="75" spans="1:7" ht="40.15" customHeight="1">
      <c r="A75" s="44">
        <v>1340</v>
      </c>
      <c r="B75" s="45" t="s">
        <v>126</v>
      </c>
      <c r="C75" s="44" t="s">
        <v>127</v>
      </c>
      <c r="D75" s="46">
        <f>SUM(D76,D77,D78)</f>
        <v>0</v>
      </c>
      <c r="E75" s="46">
        <f>E76+E77+E78</f>
        <v>0</v>
      </c>
      <c r="F75" s="46" t="s">
        <v>52</v>
      </c>
      <c r="G75" s="41"/>
    </row>
    <row r="76" spans="1:7" ht="40.15" customHeight="1">
      <c r="A76" s="44">
        <v>1341</v>
      </c>
      <c r="B76" s="45" t="s">
        <v>128</v>
      </c>
      <c r="C76" s="44"/>
      <c r="D76" s="46">
        <f>SUM(E76,F76)</f>
        <v>0</v>
      </c>
      <c r="E76" s="46">
        <v>0</v>
      </c>
      <c r="F76" s="46" t="s">
        <v>52</v>
      </c>
      <c r="G76" s="41"/>
    </row>
    <row r="77" spans="1:7" ht="40.15" customHeight="1">
      <c r="A77" s="44">
        <v>1342</v>
      </c>
      <c r="B77" s="45" t="s">
        <v>129</v>
      </c>
      <c r="C77" s="44"/>
      <c r="D77" s="46">
        <f>SUM(E77,F77)</f>
        <v>0</v>
      </c>
      <c r="E77" s="46">
        <v>0</v>
      </c>
      <c r="F77" s="46" t="s">
        <v>52</v>
      </c>
      <c r="G77" s="41"/>
    </row>
    <row r="78" spans="1:7" ht="40.15" customHeight="1">
      <c r="A78" s="44">
        <v>1343</v>
      </c>
      <c r="B78" s="45" t="s">
        <v>130</v>
      </c>
      <c r="C78" s="44"/>
      <c r="D78" s="46">
        <f>SUM(E78,F78)</f>
        <v>0</v>
      </c>
      <c r="E78" s="46">
        <v>0</v>
      </c>
      <c r="F78" s="46" t="s">
        <v>52</v>
      </c>
      <c r="G78" s="41"/>
    </row>
    <row r="79" spans="1:7" ht="40.15" customHeight="1">
      <c r="A79" s="44">
        <v>1350</v>
      </c>
      <c r="B79" s="45" t="s">
        <v>131</v>
      </c>
      <c r="C79" s="44" t="s">
        <v>132</v>
      </c>
      <c r="D79" s="46">
        <f>SUM(D80,D101,D102)</f>
        <v>107882</v>
      </c>
      <c r="E79" s="46">
        <f>SUM(E80,E101,E102)</f>
        <v>107882</v>
      </c>
      <c r="F79" s="46" t="s">
        <v>52</v>
      </c>
      <c r="G79" s="41"/>
    </row>
    <row r="80" spans="1:7" ht="40.15" customHeight="1">
      <c r="A80" s="44">
        <v>1351</v>
      </c>
      <c r="B80" s="45" t="s">
        <v>133</v>
      </c>
      <c r="C80" s="44"/>
      <c r="D80" s="46">
        <f>SUM(D81:D100)</f>
        <v>102882</v>
      </c>
      <c r="E80" s="46">
        <f>SUM(E81:E100)</f>
        <v>102882</v>
      </c>
      <c r="F80" s="46" t="s">
        <v>52</v>
      </c>
      <c r="G80" s="41"/>
    </row>
    <row r="81" spans="1:7" ht="73.150000000000006" customHeight="1">
      <c r="A81" s="44">
        <v>13501</v>
      </c>
      <c r="B81" s="45" t="s">
        <v>134</v>
      </c>
      <c r="C81" s="44"/>
      <c r="D81" s="49">
        <f t="shared" ref="D81:D102" si="4">SUM(E81,F81)</f>
        <v>1000</v>
      </c>
      <c r="E81" s="49">
        <v>1000</v>
      </c>
      <c r="F81" s="46" t="s">
        <v>52</v>
      </c>
      <c r="G81" s="41"/>
    </row>
    <row r="82" spans="1:7" ht="95.65" customHeight="1">
      <c r="A82" s="44">
        <v>13502</v>
      </c>
      <c r="B82" s="45" t="s">
        <v>135</v>
      </c>
      <c r="C82" s="44"/>
      <c r="D82" s="46">
        <f t="shared" si="4"/>
        <v>200</v>
      </c>
      <c r="E82" s="46">
        <v>200</v>
      </c>
      <c r="F82" s="46" t="s">
        <v>52</v>
      </c>
      <c r="G82" s="41"/>
    </row>
    <row r="83" spans="1:7" ht="54.4" customHeight="1">
      <c r="A83" s="44">
        <v>13503</v>
      </c>
      <c r="B83" s="45" t="s">
        <v>136</v>
      </c>
      <c r="C83" s="44"/>
      <c r="D83" s="46">
        <f t="shared" si="4"/>
        <v>0</v>
      </c>
      <c r="E83" s="46">
        <v>0</v>
      </c>
      <c r="F83" s="46" t="s">
        <v>52</v>
      </c>
      <c r="G83" s="41"/>
    </row>
    <row r="84" spans="1:7" ht="64.150000000000006" customHeight="1">
      <c r="A84" s="44">
        <v>13504</v>
      </c>
      <c r="B84" s="45" t="s">
        <v>137</v>
      </c>
      <c r="C84" s="44"/>
      <c r="D84" s="46">
        <f t="shared" si="4"/>
        <v>0</v>
      </c>
      <c r="E84" s="46">
        <v>0</v>
      </c>
      <c r="F84" s="46" t="s">
        <v>52</v>
      </c>
      <c r="G84" s="41"/>
    </row>
    <row r="85" spans="1:7" ht="40.15" customHeight="1">
      <c r="A85" s="44">
        <v>13505</v>
      </c>
      <c r="B85" s="45" t="s">
        <v>138</v>
      </c>
      <c r="C85" s="44"/>
      <c r="D85" s="46">
        <f t="shared" si="4"/>
        <v>300</v>
      </c>
      <c r="E85" s="46">
        <v>300</v>
      </c>
      <c r="F85" s="46" t="s">
        <v>52</v>
      </c>
      <c r="G85" s="41"/>
    </row>
    <row r="86" spans="1:7" ht="40.15" customHeight="1">
      <c r="A86" s="44">
        <v>13506</v>
      </c>
      <c r="B86" s="45" t="s">
        <v>139</v>
      </c>
      <c r="C86" s="44"/>
      <c r="D86" s="46">
        <f t="shared" si="4"/>
        <v>0</v>
      </c>
      <c r="E86" s="46">
        <v>0</v>
      </c>
      <c r="F86" s="46" t="s">
        <v>52</v>
      </c>
      <c r="G86" s="41"/>
    </row>
    <row r="87" spans="1:7" s="53" customFormat="1" ht="40.15" customHeight="1">
      <c r="A87" s="50">
        <v>13507</v>
      </c>
      <c r="B87" s="51" t="s">
        <v>140</v>
      </c>
      <c r="C87" s="50"/>
      <c r="D87" s="49">
        <f t="shared" si="4"/>
        <v>39030</v>
      </c>
      <c r="E87" s="49">
        <v>39030</v>
      </c>
      <c r="F87" s="49" t="s">
        <v>52</v>
      </c>
      <c r="G87" s="52"/>
    </row>
    <row r="88" spans="1:7" ht="40.15" customHeight="1">
      <c r="A88" s="44">
        <v>13508</v>
      </c>
      <c r="B88" s="45" t="s">
        <v>141</v>
      </c>
      <c r="C88" s="44"/>
      <c r="D88" s="46">
        <f t="shared" si="4"/>
        <v>0</v>
      </c>
      <c r="E88" s="46">
        <v>0</v>
      </c>
      <c r="F88" s="46" t="s">
        <v>52</v>
      </c>
      <c r="G88" s="41"/>
    </row>
    <row r="89" spans="1:7" ht="40.15" customHeight="1">
      <c r="A89" s="44">
        <v>13509</v>
      </c>
      <c r="B89" s="45" t="s">
        <v>142</v>
      </c>
      <c r="C89" s="44"/>
      <c r="D89" s="46">
        <f t="shared" si="4"/>
        <v>0</v>
      </c>
      <c r="E89" s="46">
        <v>0</v>
      </c>
      <c r="F89" s="46" t="s">
        <v>52</v>
      </c>
      <c r="G89" s="41"/>
    </row>
    <row r="90" spans="1:7" s="53" customFormat="1" ht="40.15" customHeight="1">
      <c r="A90" s="50">
        <v>13510</v>
      </c>
      <c r="B90" s="51" t="s">
        <v>143</v>
      </c>
      <c r="C90" s="50"/>
      <c r="D90" s="49">
        <f t="shared" si="4"/>
        <v>16565</v>
      </c>
      <c r="E90" s="49">
        <v>16565</v>
      </c>
      <c r="F90" s="49" t="s">
        <v>52</v>
      </c>
      <c r="G90" s="52"/>
    </row>
    <row r="91" spans="1:7" ht="40.15" customHeight="1">
      <c r="A91" s="44">
        <v>13511</v>
      </c>
      <c r="B91" s="45" t="s">
        <v>144</v>
      </c>
      <c r="C91" s="44"/>
      <c r="D91" s="46">
        <f t="shared" si="4"/>
        <v>0</v>
      </c>
      <c r="E91" s="46">
        <v>0</v>
      </c>
      <c r="F91" s="46" t="s">
        <v>52</v>
      </c>
      <c r="G91" s="41"/>
    </row>
    <row r="92" spans="1:7" ht="40.15" customHeight="1">
      <c r="A92" s="44">
        <v>13512</v>
      </c>
      <c r="B92" s="45" t="s">
        <v>145</v>
      </c>
      <c r="C92" s="44"/>
      <c r="D92" s="46">
        <f t="shared" si="4"/>
        <v>0</v>
      </c>
      <c r="E92" s="46">
        <v>0</v>
      </c>
      <c r="F92" s="46" t="s">
        <v>52</v>
      </c>
      <c r="G92" s="41"/>
    </row>
    <row r="93" spans="1:7" s="53" customFormat="1" ht="40.15" customHeight="1">
      <c r="A93" s="50">
        <v>13513</v>
      </c>
      <c r="B93" s="51" t="s">
        <v>146</v>
      </c>
      <c r="C93" s="50"/>
      <c r="D93" s="49">
        <f t="shared" si="4"/>
        <v>29166</v>
      </c>
      <c r="E93" s="49">
        <v>29166</v>
      </c>
      <c r="F93" s="49" t="s">
        <v>52</v>
      </c>
      <c r="G93" s="52"/>
    </row>
    <row r="94" spans="1:7" ht="40.15" customHeight="1">
      <c r="A94" s="44">
        <v>13514</v>
      </c>
      <c r="B94" s="45" t="s">
        <v>147</v>
      </c>
      <c r="C94" s="44"/>
      <c r="D94" s="46">
        <f t="shared" si="4"/>
        <v>15381</v>
      </c>
      <c r="E94" s="46">
        <v>15381</v>
      </c>
      <c r="F94" s="46" t="s">
        <v>52</v>
      </c>
      <c r="G94" s="41"/>
    </row>
    <row r="95" spans="1:7" ht="40.15" customHeight="1">
      <c r="A95" s="44">
        <v>13515</v>
      </c>
      <c r="B95" s="45" t="s">
        <v>148</v>
      </c>
      <c r="C95" s="44"/>
      <c r="D95" s="46">
        <f t="shared" si="4"/>
        <v>0</v>
      </c>
      <c r="E95" s="46">
        <v>0</v>
      </c>
      <c r="F95" s="46" t="s">
        <v>52</v>
      </c>
      <c r="G95" s="41"/>
    </row>
    <row r="96" spans="1:7" s="53" customFormat="1" ht="40.15" customHeight="1">
      <c r="A96" s="50">
        <v>13516</v>
      </c>
      <c r="B96" s="51" t="s">
        <v>149</v>
      </c>
      <c r="C96" s="50"/>
      <c r="D96" s="49">
        <f t="shared" si="4"/>
        <v>1000</v>
      </c>
      <c r="E96" s="49">
        <v>1000</v>
      </c>
      <c r="F96" s="49" t="s">
        <v>52</v>
      </c>
      <c r="G96" s="52"/>
    </row>
    <row r="97" spans="1:7" ht="40.15" customHeight="1">
      <c r="A97" s="44">
        <v>13517</v>
      </c>
      <c r="B97" s="45" t="s">
        <v>150</v>
      </c>
      <c r="C97" s="44"/>
      <c r="D97" s="46">
        <f t="shared" si="4"/>
        <v>0</v>
      </c>
      <c r="E97" s="46">
        <v>0</v>
      </c>
      <c r="F97" s="46" t="s">
        <v>52</v>
      </c>
      <c r="G97" s="41"/>
    </row>
    <row r="98" spans="1:7" s="53" customFormat="1" ht="40.15" customHeight="1">
      <c r="A98" s="50">
        <v>13518</v>
      </c>
      <c r="B98" s="51" t="s">
        <v>151</v>
      </c>
      <c r="C98" s="50"/>
      <c r="D98" s="49">
        <f t="shared" si="4"/>
        <v>10</v>
      </c>
      <c r="E98" s="49">
        <v>10</v>
      </c>
      <c r="F98" s="49" t="s">
        <v>52</v>
      </c>
      <c r="G98" s="52"/>
    </row>
    <row r="99" spans="1:7" s="53" customFormat="1" ht="40.15" customHeight="1">
      <c r="A99" s="50">
        <v>13519</v>
      </c>
      <c r="B99" s="51" t="s">
        <v>152</v>
      </c>
      <c r="C99" s="50"/>
      <c r="D99" s="49">
        <f t="shared" si="4"/>
        <v>30</v>
      </c>
      <c r="E99" s="49">
        <v>30</v>
      </c>
      <c r="F99" s="49" t="s">
        <v>52</v>
      </c>
      <c r="G99" s="52"/>
    </row>
    <row r="100" spans="1:7" s="53" customFormat="1" ht="40.15" customHeight="1">
      <c r="A100" s="50">
        <v>13520</v>
      </c>
      <c r="B100" s="51" t="s">
        <v>153</v>
      </c>
      <c r="C100" s="50"/>
      <c r="D100" s="49">
        <f t="shared" si="4"/>
        <v>200</v>
      </c>
      <c r="E100" s="49">
        <v>200</v>
      </c>
      <c r="F100" s="49" t="s">
        <v>52</v>
      </c>
      <c r="G100" s="52"/>
    </row>
    <row r="101" spans="1:7" ht="40.15" customHeight="1">
      <c r="A101" s="44">
        <v>1352</v>
      </c>
      <c r="B101" s="45" t="s">
        <v>154</v>
      </c>
      <c r="C101" s="44"/>
      <c r="D101" s="46">
        <f t="shared" si="4"/>
        <v>5000</v>
      </c>
      <c r="E101" s="46">
        <v>5000</v>
      </c>
      <c r="F101" s="46" t="s">
        <v>52</v>
      </c>
      <c r="G101" s="41"/>
    </row>
    <row r="102" spans="1:7" ht="40.15" customHeight="1">
      <c r="A102" s="44">
        <v>1353</v>
      </c>
      <c r="B102" s="45" t="s">
        <v>155</v>
      </c>
      <c r="C102" s="44"/>
      <c r="D102" s="46">
        <f t="shared" si="4"/>
        <v>0</v>
      </c>
      <c r="E102" s="46">
        <v>0</v>
      </c>
      <c r="F102" s="46" t="s">
        <v>52</v>
      </c>
      <c r="G102" s="41"/>
    </row>
    <row r="103" spans="1:7" ht="40.15" customHeight="1">
      <c r="A103" s="44">
        <v>1360</v>
      </c>
      <c r="B103" s="45" t="s">
        <v>156</v>
      </c>
      <c r="C103" s="44" t="s">
        <v>157</v>
      </c>
      <c r="D103" s="46">
        <f>SUM(D104,D105)</f>
        <v>2000</v>
      </c>
      <c r="E103" s="46">
        <f>SUM(E104,E105)</f>
        <v>2000</v>
      </c>
      <c r="F103" s="46" t="s">
        <v>52</v>
      </c>
      <c r="G103" s="41"/>
    </row>
    <row r="104" spans="1:7" s="55" customFormat="1" ht="40.15" customHeight="1">
      <c r="A104" s="44">
        <v>1361</v>
      </c>
      <c r="B104" s="45" t="s">
        <v>158</v>
      </c>
      <c r="C104" s="44"/>
      <c r="D104" s="46">
        <f>SUM(E104,F104)</f>
        <v>2000</v>
      </c>
      <c r="E104" s="46">
        <v>2000</v>
      </c>
      <c r="F104" s="46" t="s">
        <v>52</v>
      </c>
      <c r="G104" s="54"/>
    </row>
    <row r="105" spans="1:7" ht="40.15" customHeight="1">
      <c r="A105" s="44">
        <v>1362</v>
      </c>
      <c r="B105" s="45" t="s">
        <v>159</v>
      </c>
      <c r="C105" s="44"/>
      <c r="D105" s="46">
        <f>SUM(E105,F105)</f>
        <v>0</v>
      </c>
      <c r="E105" s="46">
        <v>0</v>
      </c>
      <c r="F105" s="46" t="s">
        <v>52</v>
      </c>
      <c r="G105" s="41"/>
    </row>
    <row r="106" spans="1:7" ht="40.15" customHeight="1">
      <c r="A106" s="44">
        <v>1370</v>
      </c>
      <c r="B106" s="45" t="s">
        <v>160</v>
      </c>
      <c r="C106" s="44" t="s">
        <v>161</v>
      </c>
      <c r="D106" s="46">
        <f>SUM(D107,D108)</f>
        <v>0</v>
      </c>
      <c r="E106" s="46">
        <f>SUM(E107,E108)</f>
        <v>0</v>
      </c>
      <c r="F106" s="46" t="s">
        <v>52</v>
      </c>
      <c r="G106" s="41"/>
    </row>
    <row r="107" spans="1:7" ht="40.15" customHeight="1">
      <c r="A107" s="44">
        <v>1371</v>
      </c>
      <c r="B107" s="45" t="s">
        <v>162</v>
      </c>
      <c r="C107" s="44"/>
      <c r="D107" s="46">
        <f>SUM(E107,F107)</f>
        <v>0</v>
      </c>
      <c r="E107" s="46">
        <v>0</v>
      </c>
      <c r="F107" s="46" t="s">
        <v>52</v>
      </c>
      <c r="G107" s="41"/>
    </row>
    <row r="108" spans="1:7" ht="40.15" customHeight="1">
      <c r="A108" s="44">
        <v>1372</v>
      </c>
      <c r="B108" s="45" t="s">
        <v>163</v>
      </c>
      <c r="C108" s="44"/>
      <c r="D108" s="46">
        <f>SUM(E108,F108)</f>
        <v>0</v>
      </c>
      <c r="E108" s="46">
        <v>0</v>
      </c>
      <c r="F108" s="46" t="s">
        <v>52</v>
      </c>
      <c r="G108" s="41"/>
    </row>
    <row r="109" spans="1:7" ht="40.15" customHeight="1">
      <c r="A109" s="44">
        <v>1380</v>
      </c>
      <c r="B109" s="45" t="s">
        <v>164</v>
      </c>
      <c r="C109" s="44" t="s">
        <v>165</v>
      </c>
      <c r="D109" s="46">
        <f>SUM(D110,D111)</f>
        <v>247965.59599999999</v>
      </c>
      <c r="E109" s="46" t="s">
        <v>52</v>
      </c>
      <c r="F109" s="46">
        <f>SUM(F110,F111)</f>
        <v>247965.59599999999</v>
      </c>
      <c r="G109" s="41"/>
    </row>
    <row r="110" spans="1:7" s="55" customFormat="1" ht="61.15" customHeight="1">
      <c r="A110" s="44">
        <v>1381</v>
      </c>
      <c r="B110" s="45" t="s">
        <v>166</v>
      </c>
      <c r="C110" s="44"/>
      <c r="D110" s="46">
        <f>SUM(E110,F110)</f>
        <v>23225.596000000001</v>
      </c>
      <c r="E110" s="46" t="s">
        <v>52</v>
      </c>
      <c r="F110" s="46">
        <v>23225.596000000001</v>
      </c>
      <c r="G110" s="54"/>
    </row>
    <row r="111" spans="1:7" s="55" customFormat="1" ht="84.4" customHeight="1">
      <c r="A111" s="44">
        <v>1382</v>
      </c>
      <c r="B111" s="45" t="s">
        <v>167</v>
      </c>
      <c r="C111" s="44"/>
      <c r="D111" s="46">
        <f>SUM(E111,F111)</f>
        <v>224740</v>
      </c>
      <c r="E111" s="46" t="s">
        <v>52</v>
      </c>
      <c r="F111" s="46">
        <v>224740</v>
      </c>
      <c r="G111" s="54"/>
    </row>
    <row r="112" spans="1:7" ht="40.15" customHeight="1">
      <c r="A112" s="44">
        <v>1390</v>
      </c>
      <c r="B112" s="45" t="s">
        <v>168</v>
      </c>
      <c r="C112" s="44" t="s">
        <v>169</v>
      </c>
      <c r="D112" s="46">
        <f>SUM(D113,D115)</f>
        <v>1000</v>
      </c>
      <c r="E112" s="46">
        <f>SUM(E113:E115)</f>
        <v>1000</v>
      </c>
      <c r="F112" s="46">
        <f>SUM(F113:F115)</f>
        <v>300000</v>
      </c>
      <c r="G112" s="41"/>
    </row>
    <row r="113" spans="1:7" ht="40.15" customHeight="1">
      <c r="A113" s="44">
        <v>1391</v>
      </c>
      <c r="B113" s="45" t="s">
        <v>170</v>
      </c>
      <c r="C113" s="44"/>
      <c r="D113" s="46">
        <f>SUM(E113,F113)</f>
        <v>0</v>
      </c>
      <c r="E113" s="46" t="s">
        <v>52</v>
      </c>
      <c r="F113" s="46">
        <v>0</v>
      </c>
      <c r="G113" s="41"/>
    </row>
    <row r="114" spans="1:7" ht="40.15" customHeight="1">
      <c r="A114" s="44">
        <v>1392</v>
      </c>
      <c r="B114" s="45" t="s">
        <v>171</v>
      </c>
      <c r="C114" s="44"/>
      <c r="D114" s="46">
        <f>SUM(E114,F114)</f>
        <v>300000</v>
      </c>
      <c r="E114" s="46" t="s">
        <v>52</v>
      </c>
      <c r="F114" s="46">
        <v>300000</v>
      </c>
      <c r="G114" s="41"/>
    </row>
    <row r="115" spans="1:7" ht="40.15" customHeight="1">
      <c r="A115" s="44">
        <v>1393</v>
      </c>
      <c r="B115" s="45" t="s">
        <v>172</v>
      </c>
      <c r="C115" s="44"/>
      <c r="D115" s="46">
        <f>SUM(E115,F115)</f>
        <v>1000</v>
      </c>
      <c r="E115" s="46">
        <v>1000</v>
      </c>
      <c r="F115" s="46"/>
      <c r="G115" s="41"/>
    </row>
    <row r="116" spans="1:7" ht="15.4" customHeight="1">
      <c r="A116" s="56"/>
      <c r="B116" s="56"/>
      <c r="C116" s="56"/>
      <c r="D116" s="56"/>
      <c r="E116" s="56"/>
      <c r="F116" s="57"/>
    </row>
    <row r="120" spans="1:7" ht="15.4" customHeight="1">
      <c r="D120" s="58"/>
    </row>
  </sheetData>
  <mergeCells count="2">
    <mergeCell ref="A1:F1"/>
    <mergeCell ref="A2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12"/>
  <sheetViews>
    <sheetView workbookViewId="0">
      <selection activeCell="K8" sqref="K8"/>
    </sheetView>
  </sheetViews>
  <sheetFormatPr defaultColWidth="10.7109375" defaultRowHeight="16.5"/>
  <cols>
    <col min="1" max="1" width="7.5703125" style="188" customWidth="1"/>
    <col min="2" max="2" width="46.42578125" style="188" customWidth="1"/>
    <col min="3" max="8" width="18.7109375" style="188" customWidth="1"/>
    <col min="9" max="16384" width="10.7109375" style="188"/>
  </cols>
  <sheetData>
    <row r="1" spans="1:8" ht="49.9" customHeight="1">
      <c r="A1" s="322" t="s">
        <v>618</v>
      </c>
      <c r="B1" s="322"/>
      <c r="C1" s="322"/>
      <c r="D1" s="322"/>
      <c r="E1" s="322"/>
      <c r="F1" s="322"/>
      <c r="G1" s="322"/>
      <c r="H1" s="322"/>
    </row>
    <row r="2" spans="1:8" ht="31.9" customHeight="1">
      <c r="A2" s="323" t="s">
        <v>619</v>
      </c>
      <c r="B2" s="323"/>
      <c r="C2" s="323"/>
      <c r="D2" s="323"/>
      <c r="E2" s="323"/>
      <c r="F2" s="323"/>
      <c r="G2" s="323"/>
      <c r="H2" s="323"/>
    </row>
    <row r="4" spans="1:8" ht="15.4" customHeight="1">
      <c r="H4" s="188" t="s">
        <v>620</v>
      </c>
    </row>
    <row r="5" spans="1:8" ht="40.15" customHeight="1">
      <c r="A5" s="189" t="s">
        <v>41</v>
      </c>
      <c r="B5" s="190" t="s">
        <v>621</v>
      </c>
      <c r="C5" s="189" t="s">
        <v>622</v>
      </c>
      <c r="D5" s="189" t="s">
        <v>623</v>
      </c>
      <c r="E5" s="189" t="s">
        <v>624</v>
      </c>
      <c r="F5" s="189" t="s">
        <v>21</v>
      </c>
      <c r="G5" s="189" t="s">
        <v>625</v>
      </c>
      <c r="H5" s="189"/>
    </row>
    <row r="6" spans="1:8" ht="19.899999999999999" customHeight="1">
      <c r="A6" s="189" t="s">
        <v>44</v>
      </c>
      <c r="B6" s="189"/>
      <c r="C6" s="189"/>
      <c r="D6" s="189"/>
      <c r="E6" s="189"/>
      <c r="F6" s="189" t="s">
        <v>626</v>
      </c>
      <c r="G6" s="189" t="s">
        <v>627</v>
      </c>
      <c r="H6" s="189" t="s">
        <v>628</v>
      </c>
    </row>
    <row r="7" spans="1:8" ht="15" customHeight="1">
      <c r="A7" s="191">
        <v>1</v>
      </c>
      <c r="B7" s="191">
        <v>2</v>
      </c>
      <c r="C7" s="191">
        <v>3</v>
      </c>
      <c r="D7" s="191">
        <v>4</v>
      </c>
      <c r="E7" s="191">
        <v>5</v>
      </c>
      <c r="F7" s="191">
        <v>6</v>
      </c>
      <c r="G7" s="191">
        <v>7</v>
      </c>
      <c r="H7" s="191">
        <v>8</v>
      </c>
    </row>
    <row r="8" spans="1:8" ht="40.15" customHeight="1">
      <c r="A8" s="192">
        <v>2000</v>
      </c>
      <c r="B8" s="176" t="s">
        <v>629</v>
      </c>
      <c r="C8" s="192" t="s">
        <v>52</v>
      </c>
      <c r="D8" s="192" t="s">
        <v>52</v>
      </c>
      <c r="E8" s="192" t="s">
        <v>52</v>
      </c>
      <c r="F8" s="193">
        <f t="shared" ref="F8:H8" si="0">SUM(F9,F43,F60,F89,F142,F162,F182,F211,F241,F272,F304)</f>
        <v>4540274.5860000001</v>
      </c>
      <c r="G8" s="193">
        <f t="shared" si="0"/>
        <v>2746026.9759999998</v>
      </c>
      <c r="H8" s="193">
        <f t="shared" si="0"/>
        <v>2094247.61</v>
      </c>
    </row>
    <row r="9" spans="1:8" ht="40.15" customHeight="1">
      <c r="A9" s="192">
        <v>2100</v>
      </c>
      <c r="B9" s="176" t="s">
        <v>630</v>
      </c>
      <c r="C9" s="192" t="s">
        <v>17</v>
      </c>
      <c r="D9" s="192" t="s">
        <v>631</v>
      </c>
      <c r="E9" s="192" t="s">
        <v>631</v>
      </c>
      <c r="F9" s="193">
        <f t="shared" ref="F9:H9" si="1">SUM(F11,F16,F20,F25,F28,F31,F34,F37)</f>
        <v>908387.27600000007</v>
      </c>
      <c r="G9" s="193">
        <f t="shared" si="1"/>
        <v>604887.27599999995</v>
      </c>
      <c r="H9" s="193">
        <f t="shared" si="1"/>
        <v>303500</v>
      </c>
    </row>
    <row r="10" spans="1:8" ht="40.15" customHeight="1">
      <c r="A10" s="192"/>
      <c r="B10" s="176" t="s">
        <v>632</v>
      </c>
      <c r="C10" s="192"/>
      <c r="D10" s="192"/>
      <c r="E10" s="192"/>
      <c r="F10" s="192"/>
      <c r="G10" s="192"/>
      <c r="H10" s="192"/>
    </row>
    <row r="11" spans="1:8" ht="40.15" customHeight="1">
      <c r="A11" s="192">
        <v>2110</v>
      </c>
      <c r="B11" s="176" t="s">
        <v>633</v>
      </c>
      <c r="C11" s="192" t="s">
        <v>17</v>
      </c>
      <c r="D11" s="192" t="s">
        <v>17</v>
      </c>
      <c r="E11" s="192" t="s">
        <v>631</v>
      </c>
      <c r="F11" s="193">
        <f t="shared" ref="F11:H11" si="2">SUM(F13:F15)</f>
        <v>574372.5</v>
      </c>
      <c r="G11" s="193">
        <f t="shared" si="2"/>
        <v>478572.5</v>
      </c>
      <c r="H11" s="193">
        <f t="shared" si="2"/>
        <v>95800</v>
      </c>
    </row>
    <row r="12" spans="1:8" ht="40.15" customHeight="1">
      <c r="A12" s="192"/>
      <c r="B12" s="176" t="s">
        <v>634</v>
      </c>
      <c r="C12" s="192"/>
      <c r="D12" s="192"/>
      <c r="E12" s="192"/>
      <c r="F12" s="192"/>
      <c r="G12" s="192"/>
      <c r="H12" s="192"/>
    </row>
    <row r="13" spans="1:8" ht="40.15" customHeight="1">
      <c r="A13" s="192">
        <v>2111</v>
      </c>
      <c r="B13" s="176" t="s">
        <v>635</v>
      </c>
      <c r="C13" s="192" t="s">
        <v>17</v>
      </c>
      <c r="D13" s="192" t="s">
        <v>17</v>
      </c>
      <c r="E13" s="192" t="s">
        <v>17</v>
      </c>
      <c r="F13" s="193">
        <f>SUM(G13,H13)</f>
        <v>574372.5</v>
      </c>
      <c r="G13" s="193">
        <f>հատված6!H12</f>
        <v>478572.5</v>
      </c>
      <c r="H13" s="193">
        <f>հատված6!I12</f>
        <v>95800</v>
      </c>
    </row>
    <row r="14" spans="1:8" ht="40.15" customHeight="1">
      <c r="A14" s="192">
        <v>2112</v>
      </c>
      <c r="B14" s="176" t="s">
        <v>636</v>
      </c>
      <c r="C14" s="192" t="s">
        <v>17</v>
      </c>
      <c r="D14" s="192" t="s">
        <v>17</v>
      </c>
      <c r="E14" s="192" t="s">
        <v>22</v>
      </c>
      <c r="F14" s="193">
        <f>SUM(G14,H14)</f>
        <v>0</v>
      </c>
      <c r="G14" s="193">
        <v>0</v>
      </c>
      <c r="H14" s="193">
        <v>0</v>
      </c>
    </row>
    <row r="15" spans="1:8" ht="40.15" customHeight="1">
      <c r="A15" s="192">
        <v>2113</v>
      </c>
      <c r="B15" s="176" t="s">
        <v>637</v>
      </c>
      <c r="C15" s="192" t="s">
        <v>17</v>
      </c>
      <c r="D15" s="192" t="s">
        <v>17</v>
      </c>
      <c r="E15" s="192" t="s">
        <v>638</v>
      </c>
      <c r="F15" s="193">
        <f>SUM(G15,H15)</f>
        <v>0</v>
      </c>
      <c r="G15" s="193">
        <v>0</v>
      </c>
      <c r="H15" s="193">
        <v>0</v>
      </c>
    </row>
    <row r="16" spans="1:8" ht="40.15" customHeight="1">
      <c r="A16" s="192">
        <v>2120</v>
      </c>
      <c r="B16" s="176" t="s">
        <v>639</v>
      </c>
      <c r="C16" s="192" t="s">
        <v>17</v>
      </c>
      <c r="D16" s="192" t="s">
        <v>22</v>
      </c>
      <c r="E16" s="192" t="s">
        <v>631</v>
      </c>
      <c r="F16" s="193">
        <f t="shared" ref="F16:H16" si="3">SUM(F18:F19)</f>
        <v>0</v>
      </c>
      <c r="G16" s="193">
        <f t="shared" si="3"/>
        <v>0</v>
      </c>
      <c r="H16" s="193">
        <f t="shared" si="3"/>
        <v>0</v>
      </c>
    </row>
    <row r="17" spans="1:8" ht="40.15" customHeight="1">
      <c r="A17" s="192"/>
      <c r="B17" s="176" t="s">
        <v>634</v>
      </c>
      <c r="C17" s="192"/>
      <c r="D17" s="192"/>
      <c r="E17" s="192"/>
      <c r="F17" s="192"/>
      <c r="G17" s="192"/>
      <c r="H17" s="192"/>
    </row>
    <row r="18" spans="1:8" ht="40.15" customHeight="1">
      <c r="A18" s="192">
        <v>2121</v>
      </c>
      <c r="B18" s="176" t="s">
        <v>640</v>
      </c>
      <c r="C18" s="192" t="s">
        <v>17</v>
      </c>
      <c r="D18" s="192" t="s">
        <v>22</v>
      </c>
      <c r="E18" s="192" t="s">
        <v>17</v>
      </c>
      <c r="F18" s="193">
        <f>SUM(G18,H18)</f>
        <v>0</v>
      </c>
      <c r="G18" s="193">
        <v>0</v>
      </c>
      <c r="H18" s="193">
        <v>0</v>
      </c>
    </row>
    <row r="19" spans="1:8" ht="40.15" customHeight="1">
      <c r="A19" s="192">
        <v>2122</v>
      </c>
      <c r="B19" s="176" t="s">
        <v>641</v>
      </c>
      <c r="C19" s="192" t="s">
        <v>17</v>
      </c>
      <c r="D19" s="192" t="s">
        <v>22</v>
      </c>
      <c r="E19" s="192" t="s">
        <v>22</v>
      </c>
      <c r="F19" s="193">
        <f>SUM(G19,H19)</f>
        <v>0</v>
      </c>
      <c r="G19" s="193">
        <v>0</v>
      </c>
      <c r="H19" s="193">
        <v>0</v>
      </c>
    </row>
    <row r="20" spans="1:8" ht="40.15" customHeight="1">
      <c r="A20" s="192">
        <v>2130</v>
      </c>
      <c r="B20" s="176" t="s">
        <v>642</v>
      </c>
      <c r="C20" s="192" t="s">
        <v>17</v>
      </c>
      <c r="D20" s="192" t="s">
        <v>638</v>
      </c>
      <c r="E20" s="192" t="s">
        <v>631</v>
      </c>
      <c r="F20" s="193">
        <f t="shared" ref="F20:H20" si="4">SUM(F22:F24)</f>
        <v>6800</v>
      </c>
      <c r="G20" s="193">
        <f t="shared" si="4"/>
        <v>6800</v>
      </c>
      <c r="H20" s="193">
        <f t="shared" si="4"/>
        <v>0</v>
      </c>
    </row>
    <row r="21" spans="1:8" ht="40.15" customHeight="1">
      <c r="A21" s="192"/>
      <c r="B21" s="176" t="s">
        <v>634</v>
      </c>
      <c r="C21" s="192"/>
      <c r="D21" s="192"/>
      <c r="E21" s="192"/>
      <c r="F21" s="192"/>
      <c r="G21" s="192"/>
      <c r="H21" s="192"/>
    </row>
    <row r="22" spans="1:8" ht="40.15" customHeight="1">
      <c r="A22" s="192">
        <v>2131</v>
      </c>
      <c r="B22" s="176" t="s">
        <v>643</v>
      </c>
      <c r="C22" s="192" t="s">
        <v>17</v>
      </c>
      <c r="D22" s="192" t="s">
        <v>638</v>
      </c>
      <c r="E22" s="192" t="s">
        <v>17</v>
      </c>
      <c r="F22" s="193">
        <f>SUM(G22,H22)</f>
        <v>0</v>
      </c>
      <c r="G22" s="193">
        <v>0</v>
      </c>
      <c r="H22" s="193">
        <v>0</v>
      </c>
    </row>
    <row r="23" spans="1:8" ht="40.15" customHeight="1">
      <c r="A23" s="192">
        <v>2132</v>
      </c>
      <c r="B23" s="176" t="s">
        <v>644</v>
      </c>
      <c r="C23" s="192" t="s">
        <v>17</v>
      </c>
      <c r="D23" s="192" t="s">
        <v>638</v>
      </c>
      <c r="E23" s="192" t="s">
        <v>22</v>
      </c>
      <c r="F23" s="193">
        <f>SUM(G23,H23)</f>
        <v>0</v>
      </c>
      <c r="G23" s="193">
        <v>0</v>
      </c>
      <c r="H23" s="193">
        <v>0</v>
      </c>
    </row>
    <row r="24" spans="1:8" ht="40.15" customHeight="1">
      <c r="A24" s="192">
        <v>2133</v>
      </c>
      <c r="B24" s="176" t="s">
        <v>645</v>
      </c>
      <c r="C24" s="192" t="s">
        <v>17</v>
      </c>
      <c r="D24" s="192" t="s">
        <v>638</v>
      </c>
      <c r="E24" s="192" t="s">
        <v>638</v>
      </c>
      <c r="F24" s="193">
        <f>SUM(G24,H24)</f>
        <v>6800</v>
      </c>
      <c r="G24" s="193">
        <f>հատված6!H176</f>
        <v>6800</v>
      </c>
      <c r="H24" s="193">
        <f>հատված6!I176</f>
        <v>0</v>
      </c>
    </row>
    <row r="25" spans="1:8" ht="40.15" customHeight="1">
      <c r="A25" s="192">
        <v>2140</v>
      </c>
      <c r="B25" s="176" t="s">
        <v>646</v>
      </c>
      <c r="C25" s="192" t="s">
        <v>17</v>
      </c>
      <c r="D25" s="192" t="s">
        <v>647</v>
      </c>
      <c r="E25" s="192" t="s">
        <v>631</v>
      </c>
      <c r="F25" s="193">
        <f t="shared" ref="F25:H25" si="5">SUM(F27)</f>
        <v>0</v>
      </c>
      <c r="G25" s="193">
        <f t="shared" si="5"/>
        <v>0</v>
      </c>
      <c r="H25" s="193">
        <f t="shared" si="5"/>
        <v>0</v>
      </c>
    </row>
    <row r="26" spans="1:8" ht="40.15" customHeight="1">
      <c r="A26" s="192"/>
      <c r="B26" s="176" t="s">
        <v>634</v>
      </c>
      <c r="C26" s="192"/>
      <c r="D26" s="192"/>
      <c r="E26" s="192"/>
      <c r="F26" s="192"/>
      <c r="G26" s="192"/>
      <c r="H26" s="192"/>
    </row>
    <row r="27" spans="1:8" ht="40.15" customHeight="1">
      <c r="A27" s="192">
        <v>2141</v>
      </c>
      <c r="B27" s="176" t="s">
        <v>648</v>
      </c>
      <c r="C27" s="192" t="s">
        <v>17</v>
      </c>
      <c r="D27" s="192" t="s">
        <v>647</v>
      </c>
      <c r="E27" s="192" t="s">
        <v>17</v>
      </c>
      <c r="F27" s="193">
        <f>SUM(G27,H27)</f>
        <v>0</v>
      </c>
      <c r="G27" s="193">
        <v>0</v>
      </c>
      <c r="H27" s="193">
        <v>0</v>
      </c>
    </row>
    <row r="28" spans="1:8" ht="40.15" customHeight="1">
      <c r="A28" s="192">
        <v>2150</v>
      </c>
      <c r="B28" s="176" t="s">
        <v>649</v>
      </c>
      <c r="C28" s="192" t="s">
        <v>17</v>
      </c>
      <c r="D28" s="192" t="s">
        <v>650</v>
      </c>
      <c r="E28" s="192" t="s">
        <v>631</v>
      </c>
      <c r="F28" s="193">
        <f t="shared" ref="F28:H28" si="6">SUM(F30)</f>
        <v>0</v>
      </c>
      <c r="G28" s="193">
        <f t="shared" si="6"/>
        <v>0</v>
      </c>
      <c r="H28" s="193">
        <f t="shared" si="6"/>
        <v>0</v>
      </c>
    </row>
    <row r="29" spans="1:8" ht="40.15" customHeight="1">
      <c r="A29" s="192"/>
      <c r="B29" s="176" t="s">
        <v>634</v>
      </c>
      <c r="C29" s="192"/>
      <c r="D29" s="192"/>
      <c r="E29" s="192"/>
      <c r="F29" s="192"/>
      <c r="G29" s="192"/>
      <c r="H29" s="192"/>
    </row>
    <row r="30" spans="1:8" ht="40.15" customHeight="1">
      <c r="A30" s="192">
        <v>2151</v>
      </c>
      <c r="B30" s="176" t="s">
        <v>651</v>
      </c>
      <c r="C30" s="192" t="s">
        <v>17</v>
      </c>
      <c r="D30" s="192" t="s">
        <v>650</v>
      </c>
      <c r="E30" s="192" t="s">
        <v>17</v>
      </c>
      <c r="F30" s="193">
        <f>SUM(G30,H30)</f>
        <v>0</v>
      </c>
      <c r="G30" s="193">
        <v>0</v>
      </c>
      <c r="H30" s="193">
        <v>0</v>
      </c>
    </row>
    <row r="31" spans="1:8" ht="40.15" customHeight="1">
      <c r="A31" s="192">
        <v>2160</v>
      </c>
      <c r="B31" s="176" t="s">
        <v>652</v>
      </c>
      <c r="C31" s="192" t="s">
        <v>17</v>
      </c>
      <c r="D31" s="192" t="s">
        <v>653</v>
      </c>
      <c r="E31" s="192" t="s">
        <v>631</v>
      </c>
      <c r="F31" s="193">
        <f t="shared" ref="F31:H31" si="7">SUM(F33)</f>
        <v>327214.77600000001</v>
      </c>
      <c r="G31" s="193">
        <f t="shared" si="7"/>
        <v>119514.776</v>
      </c>
      <c r="H31" s="193">
        <f t="shared" si="7"/>
        <v>207700</v>
      </c>
    </row>
    <row r="32" spans="1:8" ht="40.15" customHeight="1">
      <c r="A32" s="192"/>
      <c r="B32" s="176" t="s">
        <v>634</v>
      </c>
      <c r="C32" s="192"/>
      <c r="D32" s="192"/>
      <c r="E32" s="192"/>
      <c r="F32" s="192"/>
      <c r="G32" s="192"/>
      <c r="H32" s="192"/>
    </row>
    <row r="33" spans="1:8" ht="40.15" customHeight="1">
      <c r="A33" s="192">
        <v>2161</v>
      </c>
      <c r="B33" s="176" t="s">
        <v>654</v>
      </c>
      <c r="C33" s="192" t="s">
        <v>17</v>
      </c>
      <c r="D33" s="192" t="s">
        <v>653</v>
      </c>
      <c r="E33" s="192" t="s">
        <v>17</v>
      </c>
      <c r="F33" s="193">
        <f>SUM(G33,H33)</f>
        <v>327214.77600000001</v>
      </c>
      <c r="G33" s="193">
        <f>հատված6!H332</f>
        <v>119514.776</v>
      </c>
      <c r="H33" s="193">
        <f>հատված6!I332</f>
        <v>207700</v>
      </c>
    </row>
    <row r="34" spans="1:8" ht="40.15" customHeight="1">
      <c r="A34" s="192">
        <v>2170</v>
      </c>
      <c r="B34" s="176" t="s">
        <v>655</v>
      </c>
      <c r="C34" s="192" t="s">
        <v>17</v>
      </c>
      <c r="D34" s="192" t="s">
        <v>656</v>
      </c>
      <c r="E34" s="192" t="s">
        <v>631</v>
      </c>
      <c r="F34" s="193">
        <f t="shared" ref="F34:H34" si="8">SUM(F36)</f>
        <v>0</v>
      </c>
      <c r="G34" s="193">
        <f t="shared" si="8"/>
        <v>0</v>
      </c>
      <c r="H34" s="193">
        <f t="shared" si="8"/>
        <v>0</v>
      </c>
    </row>
    <row r="35" spans="1:8" ht="40.15" customHeight="1">
      <c r="A35" s="192"/>
      <c r="B35" s="176" t="s">
        <v>634</v>
      </c>
      <c r="C35" s="192"/>
      <c r="D35" s="192"/>
      <c r="E35" s="192"/>
      <c r="F35" s="192"/>
      <c r="G35" s="192"/>
      <c r="H35" s="192"/>
    </row>
    <row r="36" spans="1:8" ht="40.15" customHeight="1">
      <c r="A36" s="192">
        <v>2171</v>
      </c>
      <c r="B36" s="176" t="s">
        <v>655</v>
      </c>
      <c r="C36" s="192" t="s">
        <v>17</v>
      </c>
      <c r="D36" s="192" t="s">
        <v>656</v>
      </c>
      <c r="E36" s="192" t="s">
        <v>17</v>
      </c>
      <c r="F36" s="193">
        <f>SUM(G36,H36)</f>
        <v>0</v>
      </c>
      <c r="G36" s="193">
        <v>0</v>
      </c>
      <c r="H36" s="193">
        <v>0</v>
      </c>
    </row>
    <row r="37" spans="1:8" ht="40.15" customHeight="1">
      <c r="A37" s="192">
        <v>2180</v>
      </c>
      <c r="B37" s="176" t="s">
        <v>657</v>
      </c>
      <c r="C37" s="192" t="s">
        <v>17</v>
      </c>
      <c r="D37" s="192" t="s">
        <v>658</v>
      </c>
      <c r="E37" s="192" t="s">
        <v>631</v>
      </c>
      <c r="F37" s="193">
        <f t="shared" ref="F37:H37" si="9">SUM(F39)</f>
        <v>0</v>
      </c>
      <c r="G37" s="193">
        <f t="shared" si="9"/>
        <v>0</v>
      </c>
      <c r="H37" s="193">
        <f t="shared" si="9"/>
        <v>0</v>
      </c>
    </row>
    <row r="38" spans="1:8" ht="40.15" customHeight="1">
      <c r="A38" s="192"/>
      <c r="B38" s="176" t="s">
        <v>634</v>
      </c>
      <c r="C38" s="192"/>
      <c r="D38" s="192"/>
      <c r="E38" s="192"/>
      <c r="F38" s="192"/>
      <c r="G38" s="192"/>
      <c r="H38" s="192"/>
    </row>
    <row r="39" spans="1:8" ht="40.15" customHeight="1">
      <c r="A39" s="192">
        <v>2181</v>
      </c>
      <c r="B39" s="176" t="s">
        <v>657</v>
      </c>
      <c r="C39" s="192" t="s">
        <v>17</v>
      </c>
      <c r="D39" s="192" t="s">
        <v>658</v>
      </c>
      <c r="E39" s="192" t="s">
        <v>17</v>
      </c>
      <c r="F39" s="193">
        <f t="shared" ref="F39:H39" si="10">SUM(F41:F42)</f>
        <v>0</v>
      </c>
      <c r="G39" s="193">
        <f t="shared" si="10"/>
        <v>0</v>
      </c>
      <c r="H39" s="193">
        <f t="shared" si="10"/>
        <v>0</v>
      </c>
    </row>
    <row r="40" spans="1:8" ht="40.15" customHeight="1">
      <c r="A40" s="192"/>
      <c r="B40" s="176" t="s">
        <v>634</v>
      </c>
      <c r="C40" s="192"/>
      <c r="D40" s="192"/>
      <c r="E40" s="192"/>
      <c r="F40" s="192"/>
      <c r="G40" s="192"/>
      <c r="H40" s="192"/>
    </row>
    <row r="41" spans="1:8" ht="40.15" customHeight="1">
      <c r="A41" s="192">
        <v>2182</v>
      </c>
      <c r="B41" s="176" t="s">
        <v>659</v>
      </c>
      <c r="C41" s="192" t="s">
        <v>17</v>
      </c>
      <c r="D41" s="192" t="s">
        <v>658</v>
      </c>
      <c r="E41" s="192" t="s">
        <v>17</v>
      </c>
      <c r="F41" s="193">
        <f>SUM(G41,H41)</f>
        <v>0</v>
      </c>
      <c r="G41" s="193">
        <v>0</v>
      </c>
      <c r="H41" s="193">
        <v>0</v>
      </c>
    </row>
    <row r="42" spans="1:8" ht="40.15" customHeight="1">
      <c r="A42" s="192">
        <v>2183</v>
      </c>
      <c r="B42" s="176" t="s">
        <v>660</v>
      </c>
      <c r="C42" s="192" t="s">
        <v>17</v>
      </c>
      <c r="D42" s="192" t="s">
        <v>658</v>
      </c>
      <c r="E42" s="192" t="s">
        <v>17</v>
      </c>
      <c r="F42" s="193">
        <f>SUM(G42,H42)</f>
        <v>0</v>
      </c>
      <c r="G42" s="193">
        <v>0</v>
      </c>
      <c r="H42" s="193">
        <v>0</v>
      </c>
    </row>
    <row r="43" spans="1:8" ht="40.15" customHeight="1">
      <c r="A43" s="192">
        <v>2200</v>
      </c>
      <c r="B43" s="176" t="s">
        <v>661</v>
      </c>
      <c r="C43" s="192" t="s">
        <v>22</v>
      </c>
      <c r="D43" s="192" t="s">
        <v>631</v>
      </c>
      <c r="E43" s="192" t="s">
        <v>631</v>
      </c>
      <c r="F43" s="193">
        <f t="shared" ref="F43:H43" si="11">SUM(F45,F48,F51,F54,F57)</f>
        <v>23000</v>
      </c>
      <c r="G43" s="193">
        <f t="shared" si="11"/>
        <v>23000</v>
      </c>
      <c r="H43" s="193">
        <f t="shared" si="11"/>
        <v>0</v>
      </c>
    </row>
    <row r="44" spans="1:8" ht="40.15" customHeight="1">
      <c r="A44" s="192"/>
      <c r="B44" s="176" t="s">
        <v>632</v>
      </c>
      <c r="C44" s="192"/>
      <c r="D44" s="192"/>
      <c r="E44" s="192"/>
      <c r="F44" s="192"/>
      <c r="G44" s="192"/>
      <c r="H44" s="192"/>
    </row>
    <row r="45" spans="1:8" ht="40.15" customHeight="1">
      <c r="A45" s="192">
        <v>2210</v>
      </c>
      <c r="B45" s="176" t="s">
        <v>662</v>
      </c>
      <c r="C45" s="192" t="s">
        <v>22</v>
      </c>
      <c r="D45" s="192" t="s">
        <v>17</v>
      </c>
      <c r="E45" s="192" t="s">
        <v>631</v>
      </c>
      <c r="F45" s="193">
        <f t="shared" ref="F45:H45" si="12">SUM(F47)</f>
        <v>0</v>
      </c>
      <c r="G45" s="193">
        <f t="shared" si="12"/>
        <v>0</v>
      </c>
      <c r="H45" s="193">
        <f t="shared" si="12"/>
        <v>0</v>
      </c>
    </row>
    <row r="46" spans="1:8" ht="40.15" customHeight="1">
      <c r="A46" s="192"/>
      <c r="B46" s="176" t="s">
        <v>634</v>
      </c>
      <c r="C46" s="192"/>
      <c r="D46" s="192"/>
      <c r="E46" s="192"/>
      <c r="F46" s="192"/>
      <c r="G46" s="192"/>
      <c r="H46" s="192"/>
    </row>
    <row r="47" spans="1:8" ht="40.15" customHeight="1">
      <c r="A47" s="192">
        <v>2211</v>
      </c>
      <c r="B47" s="176" t="s">
        <v>663</v>
      </c>
      <c r="C47" s="192" t="s">
        <v>22</v>
      </c>
      <c r="D47" s="192" t="s">
        <v>17</v>
      </c>
      <c r="E47" s="192" t="s">
        <v>17</v>
      </c>
      <c r="F47" s="193">
        <f>SUM(G47,H47)</f>
        <v>0</v>
      </c>
      <c r="G47" s="193">
        <v>0</v>
      </c>
      <c r="H47" s="193">
        <v>0</v>
      </c>
    </row>
    <row r="48" spans="1:8" ht="40.15" customHeight="1">
      <c r="A48" s="192">
        <v>2220</v>
      </c>
      <c r="B48" s="176" t="s">
        <v>664</v>
      </c>
      <c r="C48" s="192" t="s">
        <v>22</v>
      </c>
      <c r="D48" s="192" t="s">
        <v>22</v>
      </c>
      <c r="E48" s="192" t="s">
        <v>631</v>
      </c>
      <c r="F48" s="193">
        <f t="shared" ref="F48:H48" si="13">SUM(F50)</f>
        <v>23000</v>
      </c>
      <c r="G48" s="193">
        <f t="shared" si="13"/>
        <v>23000</v>
      </c>
      <c r="H48" s="193">
        <f t="shared" si="13"/>
        <v>0</v>
      </c>
    </row>
    <row r="49" spans="1:8" ht="40.15" customHeight="1">
      <c r="A49" s="192"/>
      <c r="B49" s="176" t="s">
        <v>634</v>
      </c>
      <c r="C49" s="192"/>
      <c r="D49" s="192"/>
      <c r="E49" s="192"/>
      <c r="F49" s="192"/>
      <c r="G49" s="192"/>
      <c r="H49" s="192"/>
    </row>
    <row r="50" spans="1:8" ht="40.15" customHeight="1">
      <c r="A50" s="192">
        <v>2221</v>
      </c>
      <c r="B50" s="176" t="s">
        <v>665</v>
      </c>
      <c r="C50" s="192" t="s">
        <v>22</v>
      </c>
      <c r="D50" s="192" t="s">
        <v>22</v>
      </c>
      <c r="E50" s="192" t="s">
        <v>17</v>
      </c>
      <c r="F50" s="193">
        <f>SUM(G50,H50)</f>
        <v>23000</v>
      </c>
      <c r="G50" s="193">
        <f>հատված6!H500</f>
        <v>23000</v>
      </c>
      <c r="H50" s="193">
        <f>հատված6!I500</f>
        <v>0</v>
      </c>
    </row>
    <row r="51" spans="1:8" ht="40.15" customHeight="1">
      <c r="A51" s="192">
        <v>2230</v>
      </c>
      <c r="B51" s="176" t="s">
        <v>666</v>
      </c>
      <c r="C51" s="192" t="s">
        <v>22</v>
      </c>
      <c r="D51" s="192" t="s">
        <v>638</v>
      </c>
      <c r="E51" s="192" t="s">
        <v>631</v>
      </c>
      <c r="F51" s="193">
        <f t="shared" ref="F51:H51" si="14">SUM(F53)</f>
        <v>0</v>
      </c>
      <c r="G51" s="193">
        <f t="shared" si="14"/>
        <v>0</v>
      </c>
      <c r="H51" s="193">
        <f t="shared" si="14"/>
        <v>0</v>
      </c>
    </row>
    <row r="52" spans="1:8" ht="40.15" customHeight="1">
      <c r="A52" s="192"/>
      <c r="B52" s="176" t="s">
        <v>634</v>
      </c>
      <c r="C52" s="192"/>
      <c r="D52" s="192"/>
      <c r="E52" s="192"/>
      <c r="F52" s="192"/>
      <c r="G52" s="192"/>
      <c r="H52" s="192"/>
    </row>
    <row r="53" spans="1:8" ht="40.15" customHeight="1">
      <c r="A53" s="192">
        <v>2231</v>
      </c>
      <c r="B53" s="176" t="s">
        <v>667</v>
      </c>
      <c r="C53" s="192" t="s">
        <v>22</v>
      </c>
      <c r="D53" s="192" t="s">
        <v>638</v>
      </c>
      <c r="E53" s="192" t="s">
        <v>17</v>
      </c>
      <c r="F53" s="193">
        <f>SUM(G53,H53)</f>
        <v>0</v>
      </c>
      <c r="G53" s="193">
        <v>0</v>
      </c>
      <c r="H53" s="193">
        <v>0</v>
      </c>
    </row>
    <row r="54" spans="1:8" ht="40.15" customHeight="1">
      <c r="A54" s="192">
        <v>2240</v>
      </c>
      <c r="B54" s="176" t="s">
        <v>668</v>
      </c>
      <c r="C54" s="192" t="s">
        <v>22</v>
      </c>
      <c r="D54" s="192" t="s">
        <v>647</v>
      </c>
      <c r="E54" s="192" t="s">
        <v>631</v>
      </c>
      <c r="F54" s="193">
        <f t="shared" ref="F54:H54" si="15">SUM(F56)</f>
        <v>0</v>
      </c>
      <c r="G54" s="193">
        <f t="shared" si="15"/>
        <v>0</v>
      </c>
      <c r="H54" s="193">
        <f t="shared" si="15"/>
        <v>0</v>
      </c>
    </row>
    <row r="55" spans="1:8" ht="40.15" customHeight="1">
      <c r="A55" s="192"/>
      <c r="B55" s="176" t="s">
        <v>634</v>
      </c>
      <c r="C55" s="192"/>
      <c r="D55" s="192"/>
      <c r="E55" s="192"/>
      <c r="F55" s="192"/>
      <c r="G55" s="192"/>
      <c r="H55" s="192"/>
    </row>
    <row r="56" spans="1:8" ht="40.15" customHeight="1">
      <c r="A56" s="192">
        <v>2241</v>
      </c>
      <c r="B56" s="176" t="s">
        <v>668</v>
      </c>
      <c r="C56" s="192" t="s">
        <v>22</v>
      </c>
      <c r="D56" s="192" t="s">
        <v>647</v>
      </c>
      <c r="E56" s="192" t="s">
        <v>17</v>
      </c>
      <c r="F56" s="193">
        <f>SUM(G56,H56)</f>
        <v>0</v>
      </c>
      <c r="G56" s="193">
        <v>0</v>
      </c>
      <c r="H56" s="193">
        <v>0</v>
      </c>
    </row>
    <row r="57" spans="1:8" ht="40.15" customHeight="1">
      <c r="A57" s="192">
        <v>2250</v>
      </c>
      <c r="B57" s="176" t="s">
        <v>669</v>
      </c>
      <c r="C57" s="192" t="s">
        <v>22</v>
      </c>
      <c r="D57" s="192" t="s">
        <v>650</v>
      </c>
      <c r="E57" s="192" t="s">
        <v>631</v>
      </c>
      <c r="F57" s="193">
        <f t="shared" ref="F57:H57" si="16">SUM(F59)</f>
        <v>0</v>
      </c>
      <c r="G57" s="193">
        <f t="shared" si="16"/>
        <v>0</v>
      </c>
      <c r="H57" s="193">
        <f t="shared" si="16"/>
        <v>0</v>
      </c>
    </row>
    <row r="58" spans="1:8" ht="40.15" customHeight="1">
      <c r="A58" s="192"/>
      <c r="B58" s="176" t="s">
        <v>634</v>
      </c>
      <c r="C58" s="192"/>
      <c r="D58" s="192"/>
      <c r="E58" s="192"/>
      <c r="F58" s="192"/>
      <c r="G58" s="192"/>
      <c r="H58" s="192"/>
    </row>
    <row r="59" spans="1:8" ht="40.15" customHeight="1">
      <c r="A59" s="192">
        <v>2251</v>
      </c>
      <c r="B59" s="176" t="s">
        <v>669</v>
      </c>
      <c r="C59" s="192" t="s">
        <v>22</v>
      </c>
      <c r="D59" s="192" t="s">
        <v>650</v>
      </c>
      <c r="E59" s="192" t="s">
        <v>17</v>
      </c>
      <c r="F59" s="193">
        <f>SUM(G59,H59)</f>
        <v>0</v>
      </c>
      <c r="G59" s="193">
        <v>0</v>
      </c>
      <c r="H59" s="193">
        <v>0</v>
      </c>
    </row>
    <row r="60" spans="1:8" ht="40.15" customHeight="1">
      <c r="A60" s="192">
        <v>2300</v>
      </c>
      <c r="B60" s="176" t="s">
        <v>670</v>
      </c>
      <c r="C60" s="192" t="s">
        <v>638</v>
      </c>
      <c r="D60" s="192" t="s">
        <v>631</v>
      </c>
      <c r="E60" s="192" t="s">
        <v>631</v>
      </c>
      <c r="F60" s="193">
        <f t="shared" ref="F60:H60" si="17">SUM(F62,F67,F70,F74,F77,F80,F83,F86)</f>
        <v>0</v>
      </c>
      <c r="G60" s="193">
        <f t="shared" si="17"/>
        <v>0</v>
      </c>
      <c r="H60" s="193">
        <f t="shared" si="17"/>
        <v>0</v>
      </c>
    </row>
    <row r="61" spans="1:8" ht="40.15" customHeight="1">
      <c r="A61" s="192"/>
      <c r="B61" s="176" t="s">
        <v>632</v>
      </c>
      <c r="C61" s="192"/>
      <c r="D61" s="192"/>
      <c r="E61" s="192"/>
      <c r="F61" s="192"/>
      <c r="G61" s="192"/>
      <c r="H61" s="192"/>
    </row>
    <row r="62" spans="1:8" ht="40.15" customHeight="1">
      <c r="A62" s="192">
        <v>2310</v>
      </c>
      <c r="B62" s="176" t="s">
        <v>671</v>
      </c>
      <c r="C62" s="192" t="s">
        <v>638</v>
      </c>
      <c r="D62" s="192" t="s">
        <v>17</v>
      </c>
      <c r="E62" s="192" t="s">
        <v>631</v>
      </c>
      <c r="F62" s="193">
        <f t="shared" ref="F62:H62" si="18">SUM(F64:F66)</f>
        <v>0</v>
      </c>
      <c r="G62" s="193">
        <f t="shared" si="18"/>
        <v>0</v>
      </c>
      <c r="H62" s="193">
        <f t="shared" si="18"/>
        <v>0</v>
      </c>
    </row>
    <row r="63" spans="1:8" ht="40.15" customHeight="1">
      <c r="A63" s="192"/>
      <c r="B63" s="176" t="s">
        <v>634</v>
      </c>
      <c r="C63" s="192"/>
      <c r="D63" s="192"/>
      <c r="E63" s="192"/>
      <c r="F63" s="192"/>
      <c r="G63" s="192"/>
      <c r="H63" s="192"/>
    </row>
    <row r="64" spans="1:8" ht="40.15" customHeight="1">
      <c r="A64" s="192">
        <v>2311</v>
      </c>
      <c r="B64" s="176" t="s">
        <v>672</v>
      </c>
      <c r="C64" s="192" t="s">
        <v>638</v>
      </c>
      <c r="D64" s="192" t="s">
        <v>17</v>
      </c>
      <c r="E64" s="192" t="s">
        <v>17</v>
      </c>
      <c r="F64" s="193">
        <f>SUM(G64,H64)</f>
        <v>0</v>
      </c>
      <c r="G64" s="193">
        <v>0</v>
      </c>
      <c r="H64" s="193">
        <v>0</v>
      </c>
    </row>
    <row r="65" spans="1:8" ht="40.15" customHeight="1">
      <c r="A65" s="192">
        <v>2312</v>
      </c>
      <c r="B65" s="176" t="s">
        <v>673</v>
      </c>
      <c r="C65" s="192" t="s">
        <v>638</v>
      </c>
      <c r="D65" s="192" t="s">
        <v>17</v>
      </c>
      <c r="E65" s="192" t="s">
        <v>22</v>
      </c>
      <c r="F65" s="193">
        <f>SUM(G65,H65)</f>
        <v>0</v>
      </c>
      <c r="G65" s="193">
        <v>0</v>
      </c>
      <c r="H65" s="193">
        <v>0</v>
      </c>
    </row>
    <row r="66" spans="1:8" ht="40.15" customHeight="1">
      <c r="A66" s="192">
        <v>2313</v>
      </c>
      <c r="B66" s="176" t="s">
        <v>674</v>
      </c>
      <c r="C66" s="192" t="s">
        <v>638</v>
      </c>
      <c r="D66" s="192" t="s">
        <v>17</v>
      </c>
      <c r="E66" s="192" t="s">
        <v>638</v>
      </c>
      <c r="F66" s="193">
        <f>SUM(G66,H66)</f>
        <v>0</v>
      </c>
      <c r="G66" s="193">
        <v>0</v>
      </c>
      <c r="H66" s="193">
        <v>0</v>
      </c>
    </row>
    <row r="67" spans="1:8" ht="40.15" customHeight="1">
      <c r="A67" s="192">
        <v>2320</v>
      </c>
      <c r="B67" s="176" t="s">
        <v>675</v>
      </c>
      <c r="C67" s="192" t="s">
        <v>638</v>
      </c>
      <c r="D67" s="192" t="s">
        <v>22</v>
      </c>
      <c r="E67" s="192" t="s">
        <v>631</v>
      </c>
      <c r="F67" s="193">
        <f t="shared" ref="F67:H67" si="19">SUM(F69)</f>
        <v>0</v>
      </c>
      <c r="G67" s="193">
        <f t="shared" si="19"/>
        <v>0</v>
      </c>
      <c r="H67" s="193">
        <f t="shared" si="19"/>
        <v>0</v>
      </c>
    </row>
    <row r="68" spans="1:8" ht="40.15" customHeight="1">
      <c r="A68" s="192"/>
      <c r="B68" s="176" t="s">
        <v>634</v>
      </c>
      <c r="C68" s="192"/>
      <c r="D68" s="192"/>
      <c r="E68" s="192"/>
      <c r="F68" s="192"/>
      <c r="G68" s="192"/>
      <c r="H68" s="192"/>
    </row>
    <row r="69" spans="1:8" ht="40.15" customHeight="1">
      <c r="A69" s="192">
        <v>2321</v>
      </c>
      <c r="B69" s="176" t="s">
        <v>676</v>
      </c>
      <c r="C69" s="192" t="s">
        <v>638</v>
      </c>
      <c r="D69" s="192" t="s">
        <v>22</v>
      </c>
      <c r="E69" s="192" t="s">
        <v>17</v>
      </c>
      <c r="F69" s="193">
        <f>SUM(G69,H69)</f>
        <v>0</v>
      </c>
      <c r="G69" s="193">
        <v>0</v>
      </c>
      <c r="H69" s="193">
        <v>0</v>
      </c>
    </row>
    <row r="70" spans="1:8" ht="40.15" customHeight="1">
      <c r="A70" s="192">
        <v>2330</v>
      </c>
      <c r="B70" s="176" t="s">
        <v>677</v>
      </c>
      <c r="C70" s="192" t="s">
        <v>638</v>
      </c>
      <c r="D70" s="192" t="s">
        <v>638</v>
      </c>
      <c r="E70" s="192" t="s">
        <v>631</v>
      </c>
      <c r="F70" s="193">
        <f t="shared" ref="F70:H70" si="20">SUM(F72:F73)</f>
        <v>0</v>
      </c>
      <c r="G70" s="193">
        <f t="shared" si="20"/>
        <v>0</v>
      </c>
      <c r="H70" s="193">
        <f t="shared" si="20"/>
        <v>0</v>
      </c>
    </row>
    <row r="71" spans="1:8" ht="40.15" customHeight="1">
      <c r="A71" s="192"/>
      <c r="B71" s="176" t="s">
        <v>634</v>
      </c>
      <c r="C71" s="192"/>
      <c r="D71" s="192"/>
      <c r="E71" s="192"/>
      <c r="F71" s="192"/>
      <c r="G71" s="192"/>
      <c r="H71" s="192"/>
    </row>
    <row r="72" spans="1:8" ht="40.15" customHeight="1">
      <c r="A72" s="192">
        <v>2331</v>
      </c>
      <c r="B72" s="176" t="s">
        <v>678</v>
      </c>
      <c r="C72" s="192" t="s">
        <v>638</v>
      </c>
      <c r="D72" s="192" t="s">
        <v>638</v>
      </c>
      <c r="E72" s="192" t="s">
        <v>17</v>
      </c>
      <c r="F72" s="193">
        <f>SUM(G72,H72)</f>
        <v>0</v>
      </c>
      <c r="G72" s="193">
        <v>0</v>
      </c>
      <c r="H72" s="193">
        <v>0</v>
      </c>
    </row>
    <row r="73" spans="1:8" ht="40.15" customHeight="1">
      <c r="A73" s="192">
        <v>2332</v>
      </c>
      <c r="B73" s="176" t="s">
        <v>679</v>
      </c>
      <c r="C73" s="192" t="s">
        <v>638</v>
      </c>
      <c r="D73" s="192" t="s">
        <v>638</v>
      </c>
      <c r="E73" s="192" t="s">
        <v>22</v>
      </c>
      <c r="F73" s="193">
        <f>SUM(G73,H73)</f>
        <v>0</v>
      </c>
      <c r="G73" s="193">
        <v>0</v>
      </c>
      <c r="H73" s="193">
        <v>0</v>
      </c>
    </row>
    <row r="74" spans="1:8" ht="40.15" customHeight="1">
      <c r="A74" s="192">
        <v>2340</v>
      </c>
      <c r="B74" s="176" t="s">
        <v>680</v>
      </c>
      <c r="C74" s="192" t="s">
        <v>638</v>
      </c>
      <c r="D74" s="192" t="s">
        <v>647</v>
      </c>
      <c r="E74" s="192" t="s">
        <v>631</v>
      </c>
      <c r="F74" s="193">
        <f t="shared" ref="F74:H74" si="21">SUM(F76)</f>
        <v>0</v>
      </c>
      <c r="G74" s="193">
        <f t="shared" si="21"/>
        <v>0</v>
      </c>
      <c r="H74" s="193">
        <f t="shared" si="21"/>
        <v>0</v>
      </c>
    </row>
    <row r="75" spans="1:8" ht="40.15" customHeight="1">
      <c r="A75" s="192"/>
      <c r="B75" s="176" t="s">
        <v>634</v>
      </c>
      <c r="C75" s="192"/>
      <c r="D75" s="192"/>
      <c r="E75" s="192"/>
      <c r="F75" s="192"/>
      <c r="G75" s="192"/>
      <c r="H75" s="192"/>
    </row>
    <row r="76" spans="1:8" ht="40.15" customHeight="1">
      <c r="A76" s="192">
        <v>2341</v>
      </c>
      <c r="B76" s="176" t="s">
        <v>680</v>
      </c>
      <c r="C76" s="192" t="s">
        <v>638</v>
      </c>
      <c r="D76" s="192" t="s">
        <v>647</v>
      </c>
      <c r="E76" s="192" t="s">
        <v>17</v>
      </c>
      <c r="F76" s="193">
        <f>SUM(G76,H76)</f>
        <v>0</v>
      </c>
      <c r="G76" s="193">
        <v>0</v>
      </c>
      <c r="H76" s="193">
        <v>0</v>
      </c>
    </row>
    <row r="77" spans="1:8" ht="40.15" customHeight="1">
      <c r="A77" s="192">
        <v>2350</v>
      </c>
      <c r="B77" s="176" t="s">
        <v>681</v>
      </c>
      <c r="C77" s="192" t="s">
        <v>638</v>
      </c>
      <c r="D77" s="192" t="s">
        <v>650</v>
      </c>
      <c r="E77" s="192" t="s">
        <v>631</v>
      </c>
      <c r="F77" s="193">
        <f t="shared" ref="F77:H77" si="22">SUM(F79)</f>
        <v>0</v>
      </c>
      <c r="G77" s="193">
        <f t="shared" si="22"/>
        <v>0</v>
      </c>
      <c r="H77" s="193">
        <f t="shared" si="22"/>
        <v>0</v>
      </c>
    </row>
    <row r="78" spans="1:8" ht="40.15" customHeight="1">
      <c r="A78" s="192"/>
      <c r="B78" s="176" t="s">
        <v>634</v>
      </c>
      <c r="C78" s="192"/>
      <c r="D78" s="192"/>
      <c r="E78" s="192"/>
      <c r="F78" s="192"/>
      <c r="G78" s="192"/>
      <c r="H78" s="192"/>
    </row>
    <row r="79" spans="1:8" ht="40.15" customHeight="1">
      <c r="A79" s="192">
        <v>2351</v>
      </c>
      <c r="B79" s="176" t="s">
        <v>682</v>
      </c>
      <c r="C79" s="192" t="s">
        <v>638</v>
      </c>
      <c r="D79" s="192" t="s">
        <v>650</v>
      </c>
      <c r="E79" s="192" t="s">
        <v>17</v>
      </c>
      <c r="F79" s="193">
        <f>SUM(G79,H79)</f>
        <v>0</v>
      </c>
      <c r="G79" s="193">
        <v>0</v>
      </c>
      <c r="H79" s="193">
        <v>0</v>
      </c>
    </row>
    <row r="80" spans="1:8" ht="40.15" customHeight="1">
      <c r="A80" s="192">
        <v>2360</v>
      </c>
      <c r="B80" s="176" t="s">
        <v>683</v>
      </c>
      <c r="C80" s="192" t="s">
        <v>638</v>
      </c>
      <c r="D80" s="192" t="s">
        <v>653</v>
      </c>
      <c r="E80" s="192" t="s">
        <v>631</v>
      </c>
      <c r="F80" s="193">
        <f t="shared" ref="F80:H80" si="23">SUM(F82)</f>
        <v>0</v>
      </c>
      <c r="G80" s="193">
        <f t="shared" si="23"/>
        <v>0</v>
      </c>
      <c r="H80" s="193">
        <f t="shared" si="23"/>
        <v>0</v>
      </c>
    </row>
    <row r="81" spans="1:8" ht="40.15" customHeight="1">
      <c r="A81" s="192"/>
      <c r="B81" s="176" t="s">
        <v>634</v>
      </c>
      <c r="C81" s="192"/>
      <c r="D81" s="192"/>
      <c r="E81" s="192"/>
      <c r="F81" s="192"/>
      <c r="G81" s="192"/>
      <c r="H81" s="192"/>
    </row>
    <row r="82" spans="1:8" ht="40.15" customHeight="1">
      <c r="A82" s="192">
        <v>2361</v>
      </c>
      <c r="B82" s="176" t="s">
        <v>683</v>
      </c>
      <c r="C82" s="192" t="s">
        <v>638</v>
      </c>
      <c r="D82" s="192" t="s">
        <v>653</v>
      </c>
      <c r="E82" s="192" t="s">
        <v>17</v>
      </c>
      <c r="F82" s="193">
        <f>SUM(G82,H82)</f>
        <v>0</v>
      </c>
      <c r="G82" s="193">
        <v>0</v>
      </c>
      <c r="H82" s="193">
        <v>0</v>
      </c>
    </row>
    <row r="83" spans="1:8" ht="40.15" customHeight="1">
      <c r="A83" s="192">
        <v>2370</v>
      </c>
      <c r="B83" s="176" t="s">
        <v>684</v>
      </c>
      <c r="C83" s="192" t="s">
        <v>638</v>
      </c>
      <c r="D83" s="192" t="s">
        <v>656</v>
      </c>
      <c r="E83" s="192" t="s">
        <v>631</v>
      </c>
      <c r="F83" s="193">
        <f t="shared" ref="F83:H83" si="24">SUM(F85)</f>
        <v>0</v>
      </c>
      <c r="G83" s="193">
        <f t="shared" si="24"/>
        <v>0</v>
      </c>
      <c r="H83" s="193">
        <f t="shared" si="24"/>
        <v>0</v>
      </c>
    </row>
    <row r="84" spans="1:8" ht="40.15" customHeight="1">
      <c r="A84" s="192"/>
      <c r="B84" s="176" t="s">
        <v>634</v>
      </c>
      <c r="C84" s="192"/>
      <c r="D84" s="192"/>
      <c r="E84" s="192"/>
      <c r="F84" s="192"/>
      <c r="G84" s="192"/>
      <c r="H84" s="192"/>
    </row>
    <row r="85" spans="1:8" ht="40.15" customHeight="1">
      <c r="A85" s="192">
        <v>2371</v>
      </c>
      <c r="B85" s="176" t="s">
        <v>684</v>
      </c>
      <c r="C85" s="192" t="s">
        <v>638</v>
      </c>
      <c r="D85" s="192" t="s">
        <v>656</v>
      </c>
      <c r="E85" s="192" t="s">
        <v>17</v>
      </c>
      <c r="F85" s="193">
        <f>SUM(G85,H85)</f>
        <v>0</v>
      </c>
      <c r="G85" s="193">
        <v>0</v>
      </c>
      <c r="H85" s="193">
        <v>0</v>
      </c>
    </row>
    <row r="86" spans="1:8" ht="40.15" customHeight="1">
      <c r="A86" s="192">
        <v>2380</v>
      </c>
      <c r="B86" s="176" t="s">
        <v>685</v>
      </c>
      <c r="C86" s="192" t="s">
        <v>638</v>
      </c>
      <c r="D86" s="192" t="s">
        <v>658</v>
      </c>
      <c r="E86" s="192" t="s">
        <v>631</v>
      </c>
      <c r="F86" s="193">
        <f t="shared" ref="F86:H86" si="25">SUM(F88)</f>
        <v>0</v>
      </c>
      <c r="G86" s="193">
        <f t="shared" si="25"/>
        <v>0</v>
      </c>
      <c r="H86" s="193">
        <f t="shared" si="25"/>
        <v>0</v>
      </c>
    </row>
    <row r="87" spans="1:8" ht="40.15" customHeight="1">
      <c r="A87" s="192"/>
      <c r="B87" s="176" t="s">
        <v>634</v>
      </c>
      <c r="C87" s="192"/>
      <c r="D87" s="192"/>
      <c r="E87" s="192"/>
      <c r="F87" s="192"/>
      <c r="G87" s="192"/>
      <c r="H87" s="192"/>
    </row>
    <row r="88" spans="1:8" ht="40.15" customHeight="1">
      <c r="A88" s="192">
        <v>2381</v>
      </c>
      <c r="B88" s="176" t="s">
        <v>686</v>
      </c>
      <c r="C88" s="192" t="s">
        <v>17</v>
      </c>
      <c r="D88" s="192" t="s">
        <v>658</v>
      </c>
      <c r="E88" s="192" t="s">
        <v>17</v>
      </c>
      <c r="F88" s="193">
        <f>SUM(G88,H88)</f>
        <v>0</v>
      </c>
      <c r="G88" s="193">
        <v>0</v>
      </c>
      <c r="H88" s="193">
        <v>0</v>
      </c>
    </row>
    <row r="89" spans="1:8" ht="40.15" customHeight="1">
      <c r="A89" s="192">
        <v>2400</v>
      </c>
      <c r="B89" s="176" t="s">
        <v>687</v>
      </c>
      <c r="C89" s="192" t="s">
        <v>647</v>
      </c>
      <c r="D89" s="192" t="s">
        <v>631</v>
      </c>
      <c r="E89" s="192" t="s">
        <v>631</v>
      </c>
      <c r="F89" s="193">
        <f t="shared" ref="F89:H89" si="26">SUM(F91,F95,F101,F109,F114,F121,F124,F130,F139)</f>
        <v>1238437.9100000001</v>
      </c>
      <c r="G89" s="193">
        <f t="shared" si="26"/>
        <v>201990.3</v>
      </c>
      <c r="H89" s="193">
        <f t="shared" si="26"/>
        <v>1036447.6100000001</v>
      </c>
    </row>
    <row r="90" spans="1:8" ht="40.15" customHeight="1">
      <c r="A90" s="192"/>
      <c r="B90" s="176" t="s">
        <v>634</v>
      </c>
      <c r="C90" s="192"/>
      <c r="D90" s="192"/>
      <c r="E90" s="192"/>
      <c r="F90" s="192"/>
      <c r="G90" s="192"/>
      <c r="H90" s="192"/>
    </row>
    <row r="91" spans="1:8" ht="40.15" customHeight="1">
      <c r="A91" s="192">
        <v>2410</v>
      </c>
      <c r="B91" s="176" t="s">
        <v>688</v>
      </c>
      <c r="C91" s="192" t="s">
        <v>647</v>
      </c>
      <c r="D91" s="192" t="s">
        <v>17</v>
      </c>
      <c r="E91" s="192" t="s">
        <v>631</v>
      </c>
      <c r="F91" s="193">
        <f t="shared" ref="F91:H91" si="27">SUM(F93:F94)</f>
        <v>0</v>
      </c>
      <c r="G91" s="193">
        <f t="shared" si="27"/>
        <v>0</v>
      </c>
      <c r="H91" s="193">
        <f t="shared" si="27"/>
        <v>0</v>
      </c>
    </row>
    <row r="92" spans="1:8" ht="40.15" customHeight="1">
      <c r="A92" s="192"/>
      <c r="B92" s="176" t="s">
        <v>634</v>
      </c>
      <c r="C92" s="192"/>
      <c r="D92" s="192"/>
      <c r="E92" s="192"/>
      <c r="F92" s="192"/>
      <c r="G92" s="192"/>
      <c r="H92" s="192"/>
    </row>
    <row r="93" spans="1:8" ht="40.15" customHeight="1">
      <c r="A93" s="192">
        <v>2411</v>
      </c>
      <c r="B93" s="176" t="s">
        <v>689</v>
      </c>
      <c r="C93" s="192" t="s">
        <v>647</v>
      </c>
      <c r="D93" s="192" t="s">
        <v>17</v>
      </c>
      <c r="E93" s="192" t="s">
        <v>17</v>
      </c>
      <c r="F93" s="193">
        <f>SUM(G93,H93)</f>
        <v>0</v>
      </c>
      <c r="G93" s="193">
        <v>0</v>
      </c>
      <c r="H93" s="193">
        <v>0</v>
      </c>
    </row>
    <row r="94" spans="1:8" ht="40.15" customHeight="1">
      <c r="A94" s="192">
        <v>2412</v>
      </c>
      <c r="B94" s="176" t="s">
        <v>690</v>
      </c>
      <c r="C94" s="192" t="s">
        <v>647</v>
      </c>
      <c r="D94" s="192" t="s">
        <v>17</v>
      </c>
      <c r="E94" s="192" t="s">
        <v>22</v>
      </c>
      <c r="F94" s="193">
        <f>SUM(G94,H94)</f>
        <v>0</v>
      </c>
      <c r="G94" s="193">
        <v>0</v>
      </c>
      <c r="H94" s="193">
        <v>0</v>
      </c>
    </row>
    <row r="95" spans="1:8" ht="40.15" customHeight="1">
      <c r="A95" s="192">
        <v>2420</v>
      </c>
      <c r="B95" s="176" t="s">
        <v>691</v>
      </c>
      <c r="C95" s="192" t="s">
        <v>647</v>
      </c>
      <c r="D95" s="192" t="s">
        <v>22</v>
      </c>
      <c r="E95" s="192" t="s">
        <v>631</v>
      </c>
      <c r="F95" s="193">
        <f t="shared" ref="F95:H95" si="28">SUM(F97:F100)</f>
        <v>191049.71000000002</v>
      </c>
      <c r="G95" s="193">
        <f t="shared" si="28"/>
        <v>100144</v>
      </c>
      <c r="H95" s="193">
        <f t="shared" si="28"/>
        <v>90905.71</v>
      </c>
    </row>
    <row r="96" spans="1:8" ht="40.15" customHeight="1">
      <c r="A96" s="192"/>
      <c r="B96" s="176" t="s">
        <v>634</v>
      </c>
      <c r="C96" s="192"/>
      <c r="D96" s="192"/>
      <c r="E96" s="192"/>
      <c r="F96" s="192"/>
      <c r="G96" s="192"/>
      <c r="H96" s="192"/>
    </row>
    <row r="97" spans="1:8" ht="40.15" customHeight="1">
      <c r="A97" s="192">
        <v>2421</v>
      </c>
      <c r="B97" s="176" t="s">
        <v>692</v>
      </c>
      <c r="C97" s="192" t="s">
        <v>647</v>
      </c>
      <c r="D97" s="192" t="s">
        <v>22</v>
      </c>
      <c r="E97" s="192" t="s">
        <v>17</v>
      </c>
      <c r="F97" s="193">
        <f>SUM(G97,H97)</f>
        <v>37644</v>
      </c>
      <c r="G97" s="193">
        <f>հատված6!H717</f>
        <v>37644</v>
      </c>
      <c r="H97" s="193">
        <f>հատված6!I717</f>
        <v>0</v>
      </c>
    </row>
    <row r="98" spans="1:8" ht="40.15" customHeight="1">
      <c r="A98" s="192">
        <v>2422</v>
      </c>
      <c r="B98" s="176" t="s">
        <v>693</v>
      </c>
      <c r="C98" s="192" t="s">
        <v>647</v>
      </c>
      <c r="D98" s="192" t="s">
        <v>22</v>
      </c>
      <c r="E98" s="192" t="s">
        <v>22</v>
      </c>
      <c r="F98" s="193">
        <f>SUM(G98,H98)</f>
        <v>0</v>
      </c>
      <c r="G98" s="193">
        <v>0</v>
      </c>
      <c r="H98" s="193">
        <v>0</v>
      </c>
    </row>
    <row r="99" spans="1:8" ht="40.15" customHeight="1">
      <c r="A99" s="192">
        <v>2423</v>
      </c>
      <c r="B99" s="176" t="s">
        <v>694</v>
      </c>
      <c r="C99" s="192" t="s">
        <v>647</v>
      </c>
      <c r="D99" s="192" t="s">
        <v>22</v>
      </c>
      <c r="E99" s="192" t="s">
        <v>638</v>
      </c>
      <c r="F99" s="193">
        <f>SUM(G99,H99)</f>
        <v>0</v>
      </c>
      <c r="G99" s="193">
        <v>0</v>
      </c>
      <c r="H99" s="193">
        <v>0</v>
      </c>
    </row>
    <row r="100" spans="1:8" ht="40.15" customHeight="1">
      <c r="A100" s="192">
        <v>2424</v>
      </c>
      <c r="B100" s="176" t="s">
        <v>695</v>
      </c>
      <c r="C100" s="192" t="s">
        <v>647</v>
      </c>
      <c r="D100" s="192" t="s">
        <v>22</v>
      </c>
      <c r="E100" s="192" t="s">
        <v>647</v>
      </c>
      <c r="F100" s="193">
        <f>SUM(G100,H100)</f>
        <v>153405.71000000002</v>
      </c>
      <c r="G100" s="193">
        <f>հատված6!H866</f>
        <v>62500</v>
      </c>
      <c r="H100" s="193">
        <f>հատված6!I866</f>
        <v>90905.71</v>
      </c>
    </row>
    <row r="101" spans="1:8" ht="40.15" customHeight="1">
      <c r="A101" s="192">
        <v>2430</v>
      </c>
      <c r="B101" s="176" t="s">
        <v>696</v>
      </c>
      <c r="C101" s="192" t="s">
        <v>647</v>
      </c>
      <c r="D101" s="192" t="s">
        <v>638</v>
      </c>
      <c r="E101" s="192" t="s">
        <v>631</v>
      </c>
      <c r="F101" s="193">
        <f t="shared" ref="F101:H101" si="29">SUM(F103:F108)</f>
        <v>85403</v>
      </c>
      <c r="G101" s="193">
        <f t="shared" si="29"/>
        <v>1903</v>
      </c>
      <c r="H101" s="193">
        <f t="shared" si="29"/>
        <v>83500</v>
      </c>
    </row>
    <row r="102" spans="1:8" ht="40.15" customHeight="1">
      <c r="A102" s="192"/>
      <c r="B102" s="176" t="s">
        <v>634</v>
      </c>
      <c r="C102" s="192"/>
      <c r="D102" s="192"/>
      <c r="E102" s="192"/>
      <c r="F102" s="192"/>
      <c r="G102" s="192"/>
      <c r="H102" s="192"/>
    </row>
    <row r="103" spans="1:8" ht="40.15" customHeight="1">
      <c r="A103" s="192">
        <v>2431</v>
      </c>
      <c r="B103" s="176" t="s">
        <v>697</v>
      </c>
      <c r="C103" s="192" t="s">
        <v>647</v>
      </c>
      <c r="D103" s="192" t="s">
        <v>638</v>
      </c>
      <c r="E103" s="192" t="s">
        <v>17</v>
      </c>
      <c r="F103" s="193">
        <f t="shared" ref="F103:F108" si="30">SUM(G103,H103)</f>
        <v>0</v>
      </c>
      <c r="G103" s="193">
        <v>0</v>
      </c>
      <c r="H103" s="193">
        <v>0</v>
      </c>
    </row>
    <row r="104" spans="1:8" ht="40.15" customHeight="1">
      <c r="A104" s="192">
        <v>2432</v>
      </c>
      <c r="B104" s="176" t="s">
        <v>698</v>
      </c>
      <c r="C104" s="192" t="s">
        <v>647</v>
      </c>
      <c r="D104" s="192" t="s">
        <v>638</v>
      </c>
      <c r="E104" s="192" t="s">
        <v>22</v>
      </c>
      <c r="F104" s="193">
        <f t="shared" si="30"/>
        <v>0</v>
      </c>
      <c r="G104" s="193">
        <v>0</v>
      </c>
      <c r="H104" s="193">
        <v>0</v>
      </c>
    </row>
    <row r="105" spans="1:8" ht="40.15" customHeight="1">
      <c r="A105" s="192">
        <v>2433</v>
      </c>
      <c r="B105" s="176" t="s">
        <v>699</v>
      </c>
      <c r="C105" s="192" t="s">
        <v>647</v>
      </c>
      <c r="D105" s="192" t="s">
        <v>638</v>
      </c>
      <c r="E105" s="192" t="s">
        <v>638</v>
      </c>
      <c r="F105" s="193">
        <f t="shared" si="30"/>
        <v>0</v>
      </c>
      <c r="G105" s="193">
        <v>0</v>
      </c>
      <c r="H105" s="193">
        <v>0</v>
      </c>
    </row>
    <row r="106" spans="1:8" ht="40.15" customHeight="1">
      <c r="A106" s="192">
        <v>2434</v>
      </c>
      <c r="B106" s="176" t="s">
        <v>700</v>
      </c>
      <c r="C106" s="192" t="s">
        <v>647</v>
      </c>
      <c r="D106" s="192" t="s">
        <v>638</v>
      </c>
      <c r="E106" s="192" t="s">
        <v>647</v>
      </c>
      <c r="F106" s="193">
        <f t="shared" si="30"/>
        <v>0</v>
      </c>
      <c r="G106" s="193">
        <v>0</v>
      </c>
      <c r="H106" s="193">
        <v>0</v>
      </c>
    </row>
    <row r="107" spans="1:8" ht="40.15" customHeight="1">
      <c r="A107" s="192">
        <v>2435</v>
      </c>
      <c r="B107" s="176" t="s">
        <v>701</v>
      </c>
      <c r="C107" s="192" t="s">
        <v>647</v>
      </c>
      <c r="D107" s="192" t="s">
        <v>638</v>
      </c>
      <c r="E107" s="192" t="s">
        <v>650</v>
      </c>
      <c r="F107" s="193">
        <f t="shared" si="30"/>
        <v>0</v>
      </c>
      <c r="G107" s="193">
        <v>0</v>
      </c>
      <c r="H107" s="193">
        <v>0</v>
      </c>
    </row>
    <row r="108" spans="1:8" ht="40.15" customHeight="1">
      <c r="A108" s="192">
        <v>2436</v>
      </c>
      <c r="B108" s="176" t="s">
        <v>486</v>
      </c>
      <c r="C108" s="192" t="s">
        <v>647</v>
      </c>
      <c r="D108" s="192" t="s">
        <v>638</v>
      </c>
      <c r="E108" s="192" t="s">
        <v>653</v>
      </c>
      <c r="F108" s="193">
        <f t="shared" si="30"/>
        <v>85403</v>
      </c>
      <c r="G108" s="193">
        <f>հատված6!H1019</f>
        <v>1903</v>
      </c>
      <c r="H108" s="193">
        <f>հատված6!I1019</f>
        <v>83500</v>
      </c>
    </row>
    <row r="109" spans="1:8" ht="40.15" customHeight="1">
      <c r="A109" s="192">
        <v>2440</v>
      </c>
      <c r="B109" s="176" t="s">
        <v>702</v>
      </c>
      <c r="C109" s="192" t="s">
        <v>647</v>
      </c>
      <c r="D109" s="192" t="s">
        <v>647</v>
      </c>
      <c r="E109" s="192" t="s">
        <v>631</v>
      </c>
      <c r="F109" s="193">
        <f t="shared" ref="F109:H109" si="31">SUM(F111:F113)</f>
        <v>0</v>
      </c>
      <c r="G109" s="193">
        <f t="shared" si="31"/>
        <v>0</v>
      </c>
      <c r="H109" s="193">
        <f t="shared" si="31"/>
        <v>0</v>
      </c>
    </row>
    <row r="110" spans="1:8" ht="40.15" customHeight="1">
      <c r="A110" s="192"/>
      <c r="B110" s="176" t="s">
        <v>634</v>
      </c>
      <c r="C110" s="192"/>
      <c r="D110" s="192"/>
      <c r="E110" s="192"/>
      <c r="F110" s="192"/>
      <c r="G110" s="192"/>
      <c r="H110" s="192"/>
    </row>
    <row r="111" spans="1:8" ht="40.15" customHeight="1">
      <c r="A111" s="192">
        <v>2441</v>
      </c>
      <c r="B111" s="176" t="s">
        <v>703</v>
      </c>
      <c r="C111" s="192" t="s">
        <v>647</v>
      </c>
      <c r="D111" s="192" t="s">
        <v>647</v>
      </c>
      <c r="E111" s="192" t="s">
        <v>17</v>
      </c>
      <c r="F111" s="193">
        <f>SUM(G111,H111)</f>
        <v>0</v>
      </c>
      <c r="G111" s="193">
        <v>0</v>
      </c>
      <c r="H111" s="193">
        <v>0</v>
      </c>
    </row>
    <row r="112" spans="1:8" ht="40.15" customHeight="1">
      <c r="A112" s="192">
        <v>2442</v>
      </c>
      <c r="B112" s="176" t="s">
        <v>704</v>
      </c>
      <c r="C112" s="192" t="s">
        <v>647</v>
      </c>
      <c r="D112" s="192" t="s">
        <v>647</v>
      </c>
      <c r="E112" s="192" t="s">
        <v>22</v>
      </c>
      <c r="F112" s="193">
        <f>SUM(G112,H112)</f>
        <v>0</v>
      </c>
      <c r="G112" s="193">
        <v>0</v>
      </c>
      <c r="H112" s="193">
        <v>0</v>
      </c>
    </row>
    <row r="113" spans="1:8" ht="40.15" customHeight="1">
      <c r="A113" s="192">
        <v>2443</v>
      </c>
      <c r="B113" s="176" t="s">
        <v>705</v>
      </c>
      <c r="C113" s="192" t="s">
        <v>647</v>
      </c>
      <c r="D113" s="192" t="s">
        <v>647</v>
      </c>
      <c r="E113" s="192" t="s">
        <v>638</v>
      </c>
      <c r="F113" s="193">
        <f>SUM(G113,H113)</f>
        <v>0</v>
      </c>
      <c r="G113" s="193">
        <v>0</v>
      </c>
      <c r="H113" s="193">
        <v>0</v>
      </c>
    </row>
    <row r="114" spans="1:8" ht="40.15" customHeight="1">
      <c r="A114" s="192">
        <v>2450</v>
      </c>
      <c r="B114" s="176" t="s">
        <v>706</v>
      </c>
      <c r="C114" s="192" t="s">
        <v>647</v>
      </c>
      <c r="D114" s="192" t="s">
        <v>650</v>
      </c>
      <c r="E114" s="192" t="s">
        <v>631</v>
      </c>
      <c r="F114" s="193">
        <f t="shared" ref="F114:H114" si="32">SUM(F116:F120)</f>
        <v>961985.20000000007</v>
      </c>
      <c r="G114" s="193">
        <f t="shared" si="32"/>
        <v>99943.3</v>
      </c>
      <c r="H114" s="193">
        <f t="shared" si="32"/>
        <v>862041.9</v>
      </c>
    </row>
    <row r="115" spans="1:8" ht="40.15" customHeight="1">
      <c r="A115" s="192"/>
      <c r="B115" s="176" t="s">
        <v>634</v>
      </c>
      <c r="C115" s="192"/>
      <c r="D115" s="192"/>
      <c r="E115" s="192"/>
      <c r="F115" s="192"/>
      <c r="G115" s="192"/>
      <c r="H115" s="192"/>
    </row>
    <row r="116" spans="1:8" ht="40.15" customHeight="1">
      <c r="A116" s="192">
        <v>2451</v>
      </c>
      <c r="B116" s="176" t="s">
        <v>707</v>
      </c>
      <c r="C116" s="192" t="s">
        <v>647</v>
      </c>
      <c r="D116" s="192" t="s">
        <v>650</v>
      </c>
      <c r="E116" s="192" t="s">
        <v>17</v>
      </c>
      <c r="F116" s="193">
        <f>SUM(G116,H116)</f>
        <v>961985.20000000007</v>
      </c>
      <c r="G116" s="193">
        <f>հատված6!H1175</f>
        <v>99943.3</v>
      </c>
      <c r="H116" s="193">
        <f>հատված6!I1175</f>
        <v>862041.9</v>
      </c>
    </row>
    <row r="117" spans="1:8" ht="40.15" customHeight="1">
      <c r="A117" s="192">
        <v>2452</v>
      </c>
      <c r="B117" s="176" t="s">
        <v>708</v>
      </c>
      <c r="C117" s="192" t="s">
        <v>647</v>
      </c>
      <c r="D117" s="192" t="s">
        <v>650</v>
      </c>
      <c r="E117" s="192" t="s">
        <v>22</v>
      </c>
      <c r="F117" s="193">
        <f>SUM(G117,H117)</f>
        <v>0</v>
      </c>
      <c r="G117" s="193">
        <v>0</v>
      </c>
      <c r="H117" s="193">
        <v>0</v>
      </c>
    </row>
    <row r="118" spans="1:8" ht="40.15" customHeight="1">
      <c r="A118" s="192">
        <v>2453</v>
      </c>
      <c r="B118" s="176" t="s">
        <v>709</v>
      </c>
      <c r="C118" s="192" t="s">
        <v>647</v>
      </c>
      <c r="D118" s="192" t="s">
        <v>650</v>
      </c>
      <c r="E118" s="192" t="s">
        <v>638</v>
      </c>
      <c r="F118" s="193">
        <f>SUM(G118,H118)</f>
        <v>0</v>
      </c>
      <c r="G118" s="193">
        <v>0</v>
      </c>
      <c r="H118" s="193">
        <v>0</v>
      </c>
    </row>
    <row r="119" spans="1:8" ht="40.15" customHeight="1">
      <c r="A119" s="192">
        <v>2454</v>
      </c>
      <c r="B119" s="176" t="s">
        <v>710</v>
      </c>
      <c r="C119" s="192" t="s">
        <v>647</v>
      </c>
      <c r="D119" s="192" t="s">
        <v>650</v>
      </c>
      <c r="E119" s="192" t="s">
        <v>647</v>
      </c>
      <c r="F119" s="193">
        <f>SUM(G119,H119)</f>
        <v>0</v>
      </c>
      <c r="G119" s="193">
        <v>0</v>
      </c>
      <c r="H119" s="193">
        <v>0</v>
      </c>
    </row>
    <row r="120" spans="1:8" ht="40.15" customHeight="1">
      <c r="A120" s="192">
        <v>2455</v>
      </c>
      <c r="B120" s="176" t="s">
        <v>711</v>
      </c>
      <c r="C120" s="192" t="s">
        <v>647</v>
      </c>
      <c r="D120" s="192" t="s">
        <v>650</v>
      </c>
      <c r="E120" s="192" t="s">
        <v>650</v>
      </c>
      <c r="F120" s="193">
        <f>SUM(G120,H120)</f>
        <v>0</v>
      </c>
      <c r="G120" s="193">
        <v>0</v>
      </c>
      <c r="H120" s="193">
        <v>0</v>
      </c>
    </row>
    <row r="121" spans="1:8" ht="40.15" customHeight="1">
      <c r="A121" s="192">
        <v>2460</v>
      </c>
      <c r="B121" s="176" t="s">
        <v>712</v>
      </c>
      <c r="C121" s="192" t="s">
        <v>647</v>
      </c>
      <c r="D121" s="192" t="s">
        <v>653</v>
      </c>
      <c r="E121" s="192" t="s">
        <v>631</v>
      </c>
      <c r="F121" s="193">
        <f t="shared" ref="F121:H121" si="33">SUM(F123)</f>
        <v>0</v>
      </c>
      <c r="G121" s="193">
        <f t="shared" si="33"/>
        <v>0</v>
      </c>
      <c r="H121" s="193">
        <f t="shared" si="33"/>
        <v>0</v>
      </c>
    </row>
    <row r="122" spans="1:8" ht="40.15" customHeight="1">
      <c r="A122" s="192"/>
      <c r="B122" s="176" t="s">
        <v>634</v>
      </c>
      <c r="C122" s="192"/>
      <c r="D122" s="192"/>
      <c r="E122" s="192"/>
      <c r="F122" s="192"/>
      <c r="G122" s="192"/>
      <c r="H122" s="192"/>
    </row>
    <row r="123" spans="1:8" ht="40.15" customHeight="1">
      <c r="A123" s="192">
        <v>2461</v>
      </c>
      <c r="B123" s="176" t="s">
        <v>712</v>
      </c>
      <c r="C123" s="192" t="s">
        <v>647</v>
      </c>
      <c r="D123" s="192" t="s">
        <v>653</v>
      </c>
      <c r="E123" s="192" t="s">
        <v>17</v>
      </c>
      <c r="F123" s="193">
        <f>SUM(G123,H123)</f>
        <v>0</v>
      </c>
      <c r="G123" s="193">
        <v>0</v>
      </c>
      <c r="H123" s="193">
        <v>0</v>
      </c>
    </row>
    <row r="124" spans="1:8" ht="40.15" customHeight="1">
      <c r="A124" s="192">
        <v>2470</v>
      </c>
      <c r="B124" s="176" t="s">
        <v>713</v>
      </c>
      <c r="C124" s="192" t="s">
        <v>647</v>
      </c>
      <c r="D124" s="192" t="s">
        <v>656</v>
      </c>
      <c r="E124" s="192" t="s">
        <v>631</v>
      </c>
      <c r="F124" s="193">
        <f t="shared" ref="F124:H124" si="34">SUM(F126:F129)</f>
        <v>0</v>
      </c>
      <c r="G124" s="193">
        <f t="shared" si="34"/>
        <v>0</v>
      </c>
      <c r="H124" s="193">
        <f t="shared" si="34"/>
        <v>0</v>
      </c>
    </row>
    <row r="125" spans="1:8" ht="40.15" customHeight="1">
      <c r="A125" s="192"/>
      <c r="B125" s="176" t="s">
        <v>634</v>
      </c>
      <c r="C125" s="192"/>
      <c r="D125" s="192"/>
      <c r="E125" s="192"/>
      <c r="F125" s="192"/>
      <c r="G125" s="192"/>
      <c r="H125" s="192"/>
    </row>
    <row r="126" spans="1:8" ht="40.15" customHeight="1">
      <c r="A126" s="192">
        <v>2471</v>
      </c>
      <c r="B126" s="176" t="s">
        <v>714</v>
      </c>
      <c r="C126" s="192" t="s">
        <v>647</v>
      </c>
      <c r="D126" s="192" t="s">
        <v>656</v>
      </c>
      <c r="E126" s="192" t="s">
        <v>17</v>
      </c>
      <c r="F126" s="193">
        <f>SUM(G126,H126)</f>
        <v>0</v>
      </c>
      <c r="G126" s="193">
        <v>0</v>
      </c>
      <c r="H126" s="193">
        <v>0</v>
      </c>
    </row>
    <row r="127" spans="1:8" ht="40.15" customHeight="1">
      <c r="A127" s="192">
        <v>2472</v>
      </c>
      <c r="B127" s="176" t="s">
        <v>715</v>
      </c>
      <c r="C127" s="192" t="s">
        <v>647</v>
      </c>
      <c r="D127" s="192" t="s">
        <v>656</v>
      </c>
      <c r="E127" s="192" t="s">
        <v>22</v>
      </c>
      <c r="F127" s="193">
        <f>SUM(G127,H127)</f>
        <v>0</v>
      </c>
      <c r="G127" s="193">
        <v>0</v>
      </c>
      <c r="H127" s="193">
        <v>0</v>
      </c>
    </row>
    <row r="128" spans="1:8" ht="40.15" customHeight="1">
      <c r="A128" s="192">
        <v>2473</v>
      </c>
      <c r="B128" s="176" t="s">
        <v>716</v>
      </c>
      <c r="C128" s="192" t="s">
        <v>647</v>
      </c>
      <c r="D128" s="192" t="s">
        <v>656</v>
      </c>
      <c r="E128" s="192" t="s">
        <v>638</v>
      </c>
      <c r="F128" s="193">
        <f>SUM(G128,H128)</f>
        <v>0</v>
      </c>
      <c r="G128" s="193">
        <v>0</v>
      </c>
      <c r="H128" s="193">
        <v>0</v>
      </c>
    </row>
    <row r="129" spans="1:8" ht="40.15" customHeight="1">
      <c r="A129" s="192">
        <v>2474</v>
      </c>
      <c r="B129" s="176" t="s">
        <v>717</v>
      </c>
      <c r="C129" s="192" t="s">
        <v>647</v>
      </c>
      <c r="D129" s="192" t="s">
        <v>656</v>
      </c>
      <c r="E129" s="192" t="s">
        <v>647</v>
      </c>
      <c r="F129" s="193">
        <f>SUM(G129,H129)</f>
        <v>0</v>
      </c>
      <c r="G129" s="193">
        <v>0</v>
      </c>
      <c r="H129" s="193">
        <v>0</v>
      </c>
    </row>
    <row r="130" spans="1:8" ht="40.15" customHeight="1">
      <c r="A130" s="192">
        <v>2480</v>
      </c>
      <c r="B130" s="176" t="s">
        <v>718</v>
      </c>
      <c r="C130" s="192" t="s">
        <v>647</v>
      </c>
      <c r="D130" s="192" t="s">
        <v>658</v>
      </c>
      <c r="E130" s="192" t="s">
        <v>631</v>
      </c>
      <c r="F130" s="193">
        <f t="shared" ref="F130:H130" si="35">SUM(F132:F138)</f>
        <v>0</v>
      </c>
      <c r="G130" s="193">
        <f t="shared" si="35"/>
        <v>0</v>
      </c>
      <c r="H130" s="193">
        <f t="shared" si="35"/>
        <v>0</v>
      </c>
    </row>
    <row r="131" spans="1:8" ht="40.15" customHeight="1">
      <c r="A131" s="192"/>
      <c r="B131" s="176" t="s">
        <v>634</v>
      </c>
      <c r="C131" s="192"/>
      <c r="D131" s="192"/>
      <c r="E131" s="192"/>
      <c r="F131" s="192"/>
      <c r="G131" s="192"/>
      <c r="H131" s="192"/>
    </row>
    <row r="132" spans="1:8" ht="40.15" customHeight="1">
      <c r="A132" s="192">
        <v>2481</v>
      </c>
      <c r="B132" s="176" t="s">
        <v>719</v>
      </c>
      <c r="C132" s="192" t="s">
        <v>647</v>
      </c>
      <c r="D132" s="192" t="s">
        <v>658</v>
      </c>
      <c r="E132" s="192" t="s">
        <v>17</v>
      </c>
      <c r="F132" s="193">
        <f t="shared" ref="F132:F138" si="36">SUM(G132,H132)</f>
        <v>0</v>
      </c>
      <c r="G132" s="193">
        <v>0</v>
      </c>
      <c r="H132" s="193">
        <v>0</v>
      </c>
    </row>
    <row r="133" spans="1:8" ht="40.15" customHeight="1">
      <c r="A133" s="192">
        <v>2482</v>
      </c>
      <c r="B133" s="176" t="s">
        <v>720</v>
      </c>
      <c r="C133" s="192" t="s">
        <v>647</v>
      </c>
      <c r="D133" s="192" t="s">
        <v>658</v>
      </c>
      <c r="E133" s="192" t="s">
        <v>22</v>
      </c>
      <c r="F133" s="193">
        <f t="shared" si="36"/>
        <v>0</v>
      </c>
      <c r="G133" s="193">
        <v>0</v>
      </c>
      <c r="H133" s="193">
        <v>0</v>
      </c>
    </row>
    <row r="134" spans="1:8" ht="40.15" customHeight="1">
      <c r="A134" s="192">
        <v>2483</v>
      </c>
      <c r="B134" s="176" t="s">
        <v>721</v>
      </c>
      <c r="C134" s="192" t="s">
        <v>647</v>
      </c>
      <c r="D134" s="192" t="s">
        <v>658</v>
      </c>
      <c r="E134" s="192" t="s">
        <v>638</v>
      </c>
      <c r="F134" s="193">
        <f t="shared" si="36"/>
        <v>0</v>
      </c>
      <c r="G134" s="193">
        <v>0</v>
      </c>
      <c r="H134" s="193">
        <v>0</v>
      </c>
    </row>
    <row r="135" spans="1:8" ht="40.15" customHeight="1">
      <c r="A135" s="192">
        <v>2484</v>
      </c>
      <c r="B135" s="176" t="s">
        <v>722</v>
      </c>
      <c r="C135" s="192" t="s">
        <v>647</v>
      </c>
      <c r="D135" s="192" t="s">
        <v>658</v>
      </c>
      <c r="E135" s="192" t="s">
        <v>647</v>
      </c>
      <c r="F135" s="193">
        <f t="shared" si="36"/>
        <v>0</v>
      </c>
      <c r="G135" s="193">
        <v>0</v>
      </c>
      <c r="H135" s="193">
        <v>0</v>
      </c>
    </row>
    <row r="136" spans="1:8" ht="40.15" customHeight="1">
      <c r="A136" s="192">
        <v>2485</v>
      </c>
      <c r="B136" s="176" t="s">
        <v>723</v>
      </c>
      <c r="C136" s="192" t="s">
        <v>647</v>
      </c>
      <c r="D136" s="192" t="s">
        <v>658</v>
      </c>
      <c r="E136" s="192" t="s">
        <v>650</v>
      </c>
      <c r="F136" s="193">
        <f t="shared" si="36"/>
        <v>0</v>
      </c>
      <c r="G136" s="193">
        <v>0</v>
      </c>
      <c r="H136" s="193">
        <v>0</v>
      </c>
    </row>
    <row r="137" spans="1:8" ht="40.15" customHeight="1">
      <c r="A137" s="192">
        <v>2486</v>
      </c>
      <c r="B137" s="176" t="s">
        <v>724</v>
      </c>
      <c r="C137" s="192" t="s">
        <v>647</v>
      </c>
      <c r="D137" s="192" t="s">
        <v>658</v>
      </c>
      <c r="E137" s="192" t="s">
        <v>653</v>
      </c>
      <c r="F137" s="193">
        <f t="shared" si="36"/>
        <v>0</v>
      </c>
      <c r="G137" s="193">
        <v>0</v>
      </c>
      <c r="H137" s="193">
        <v>0</v>
      </c>
    </row>
    <row r="138" spans="1:8" ht="40.15" customHeight="1">
      <c r="A138" s="192">
        <v>2487</v>
      </c>
      <c r="B138" s="176" t="s">
        <v>725</v>
      </c>
      <c r="C138" s="192" t="s">
        <v>647</v>
      </c>
      <c r="D138" s="192" t="s">
        <v>658</v>
      </c>
      <c r="E138" s="192" t="s">
        <v>656</v>
      </c>
      <c r="F138" s="193">
        <f t="shared" si="36"/>
        <v>0</v>
      </c>
      <c r="G138" s="193">
        <v>0</v>
      </c>
      <c r="H138" s="193">
        <v>0</v>
      </c>
    </row>
    <row r="139" spans="1:8" ht="40.15" customHeight="1">
      <c r="A139" s="192">
        <v>2490</v>
      </c>
      <c r="B139" s="176" t="s">
        <v>726</v>
      </c>
      <c r="C139" s="192" t="s">
        <v>647</v>
      </c>
      <c r="D139" s="192" t="s">
        <v>727</v>
      </c>
      <c r="E139" s="192" t="s">
        <v>631</v>
      </c>
      <c r="F139" s="193">
        <f t="shared" ref="F139:H139" si="37">SUM(F141)</f>
        <v>0</v>
      </c>
      <c r="G139" s="193">
        <f t="shared" si="37"/>
        <v>0</v>
      </c>
      <c r="H139" s="193">
        <f t="shared" si="37"/>
        <v>0</v>
      </c>
    </row>
    <row r="140" spans="1:8" ht="40.15" customHeight="1">
      <c r="A140" s="192"/>
      <c r="B140" s="176" t="s">
        <v>634</v>
      </c>
      <c r="C140" s="192"/>
      <c r="D140" s="192"/>
      <c r="E140" s="192"/>
      <c r="F140" s="192"/>
      <c r="G140" s="192"/>
      <c r="H140" s="192"/>
    </row>
    <row r="141" spans="1:8" ht="40.15" customHeight="1">
      <c r="A141" s="192">
        <v>2491</v>
      </c>
      <c r="B141" s="176" t="s">
        <v>726</v>
      </c>
      <c r="C141" s="192" t="s">
        <v>647</v>
      </c>
      <c r="D141" s="192" t="s">
        <v>727</v>
      </c>
      <c r="E141" s="192" t="s">
        <v>17</v>
      </c>
      <c r="F141" s="193">
        <f>SUM(G141,H141)</f>
        <v>0</v>
      </c>
      <c r="G141" s="193">
        <f>հատված6!H1368</f>
        <v>0</v>
      </c>
      <c r="H141" s="193">
        <f>հատված6!I1368</f>
        <v>0</v>
      </c>
    </row>
    <row r="142" spans="1:8" ht="40.15" customHeight="1">
      <c r="A142" s="192">
        <v>2500</v>
      </c>
      <c r="B142" s="176" t="s">
        <v>728</v>
      </c>
      <c r="C142" s="192" t="s">
        <v>650</v>
      </c>
      <c r="D142" s="192" t="s">
        <v>631</v>
      </c>
      <c r="E142" s="192" t="s">
        <v>631</v>
      </c>
      <c r="F142" s="193">
        <f t="shared" ref="F142:H142" si="38">SUM(F144,F147,F150,F153,F156,F159)</f>
        <v>318094.7</v>
      </c>
      <c r="G142" s="193">
        <f t="shared" si="38"/>
        <v>258094.7</v>
      </c>
      <c r="H142" s="193">
        <f t="shared" si="38"/>
        <v>60000</v>
      </c>
    </row>
    <row r="143" spans="1:8" ht="40.15" customHeight="1">
      <c r="A143" s="192"/>
      <c r="B143" s="176" t="s">
        <v>632</v>
      </c>
      <c r="C143" s="192"/>
      <c r="D143" s="192"/>
      <c r="E143" s="192"/>
      <c r="F143" s="192"/>
      <c r="G143" s="192"/>
      <c r="H143" s="192"/>
    </row>
    <row r="144" spans="1:8" ht="40.15" customHeight="1">
      <c r="A144" s="192">
        <v>2510</v>
      </c>
      <c r="B144" s="176" t="s">
        <v>729</v>
      </c>
      <c r="C144" s="192" t="s">
        <v>650</v>
      </c>
      <c r="D144" s="192" t="s">
        <v>17</v>
      </c>
      <c r="E144" s="192" t="s">
        <v>631</v>
      </c>
      <c r="F144" s="193">
        <f t="shared" ref="F144:H144" si="39">SUM(F146)</f>
        <v>205785.60000000001</v>
      </c>
      <c r="G144" s="193">
        <f t="shared" si="39"/>
        <v>205785.60000000001</v>
      </c>
      <c r="H144" s="193">
        <f t="shared" si="39"/>
        <v>0</v>
      </c>
    </row>
    <row r="145" spans="1:8" ht="40.15" customHeight="1">
      <c r="A145" s="192"/>
      <c r="B145" s="176" t="s">
        <v>634</v>
      </c>
      <c r="C145" s="192"/>
      <c r="D145" s="192"/>
      <c r="E145" s="192"/>
      <c r="F145" s="192"/>
      <c r="G145" s="192"/>
      <c r="H145" s="192"/>
    </row>
    <row r="146" spans="1:8" ht="40.15" customHeight="1">
      <c r="A146" s="192">
        <v>2511</v>
      </c>
      <c r="B146" s="176" t="s">
        <v>729</v>
      </c>
      <c r="C146" s="192" t="s">
        <v>650</v>
      </c>
      <c r="D146" s="192" t="s">
        <v>17</v>
      </c>
      <c r="E146" s="192" t="s">
        <v>17</v>
      </c>
      <c r="F146" s="193">
        <f>SUM(G146,H146)</f>
        <v>205785.60000000001</v>
      </c>
      <c r="G146" s="193">
        <f>հատված6!H1376</f>
        <v>205785.60000000001</v>
      </c>
      <c r="H146" s="193">
        <f>հատված6!I1376</f>
        <v>0</v>
      </c>
    </row>
    <row r="147" spans="1:8" ht="40.15" customHeight="1">
      <c r="A147" s="192">
        <v>2520</v>
      </c>
      <c r="B147" s="176" t="s">
        <v>730</v>
      </c>
      <c r="C147" s="192" t="s">
        <v>650</v>
      </c>
      <c r="D147" s="192" t="s">
        <v>22</v>
      </c>
      <c r="E147" s="192" t="s">
        <v>631</v>
      </c>
      <c r="F147" s="193">
        <f t="shared" ref="F147:H147" si="40">SUM(F149)</f>
        <v>0</v>
      </c>
      <c r="G147" s="193">
        <f t="shared" si="40"/>
        <v>0</v>
      </c>
      <c r="H147" s="193">
        <f t="shared" si="40"/>
        <v>0</v>
      </c>
    </row>
    <row r="148" spans="1:8" ht="40.15" customHeight="1">
      <c r="A148" s="192"/>
      <c r="B148" s="176" t="s">
        <v>634</v>
      </c>
      <c r="C148" s="192"/>
      <c r="D148" s="192"/>
      <c r="E148" s="192"/>
      <c r="F148" s="192"/>
      <c r="G148" s="192"/>
      <c r="H148" s="192"/>
    </row>
    <row r="149" spans="1:8" ht="40.15" customHeight="1">
      <c r="A149" s="192">
        <v>2521</v>
      </c>
      <c r="B149" s="176" t="s">
        <v>731</v>
      </c>
      <c r="C149" s="192" t="s">
        <v>650</v>
      </c>
      <c r="D149" s="192" t="s">
        <v>22</v>
      </c>
      <c r="E149" s="192" t="s">
        <v>17</v>
      </c>
      <c r="F149" s="193">
        <f>SUM(G149,H149)</f>
        <v>0</v>
      </c>
      <c r="G149" s="193">
        <v>0</v>
      </c>
      <c r="H149" s="193">
        <v>0</v>
      </c>
    </row>
    <row r="150" spans="1:8" ht="40.15" customHeight="1">
      <c r="A150" s="192">
        <v>2530</v>
      </c>
      <c r="B150" s="176" t="s">
        <v>732</v>
      </c>
      <c r="C150" s="192" t="s">
        <v>650</v>
      </c>
      <c r="D150" s="192" t="s">
        <v>638</v>
      </c>
      <c r="E150" s="192" t="s">
        <v>631</v>
      </c>
      <c r="F150" s="193">
        <f t="shared" ref="F150:H150" si="41">SUM(F152)</f>
        <v>0</v>
      </c>
      <c r="G150" s="193">
        <f t="shared" si="41"/>
        <v>0</v>
      </c>
      <c r="H150" s="193">
        <f t="shared" si="41"/>
        <v>0</v>
      </c>
    </row>
    <row r="151" spans="1:8" ht="40.15" customHeight="1">
      <c r="A151" s="192"/>
      <c r="B151" s="176" t="s">
        <v>634</v>
      </c>
      <c r="C151" s="192"/>
      <c r="D151" s="192"/>
      <c r="E151" s="192"/>
      <c r="F151" s="192"/>
      <c r="G151" s="192"/>
      <c r="H151" s="192"/>
    </row>
    <row r="152" spans="1:8" ht="40.15" customHeight="1">
      <c r="A152" s="192">
        <v>2531</v>
      </c>
      <c r="B152" s="176" t="s">
        <v>732</v>
      </c>
      <c r="C152" s="192" t="s">
        <v>650</v>
      </c>
      <c r="D152" s="192" t="s">
        <v>638</v>
      </c>
      <c r="E152" s="192" t="s">
        <v>17</v>
      </c>
      <c r="F152" s="193">
        <f>SUM(G152,H152)</f>
        <v>0</v>
      </c>
      <c r="G152" s="193">
        <v>0</v>
      </c>
      <c r="H152" s="193">
        <v>0</v>
      </c>
    </row>
    <row r="153" spans="1:8" ht="40.15" customHeight="1">
      <c r="A153" s="192">
        <v>2540</v>
      </c>
      <c r="B153" s="176" t="s">
        <v>733</v>
      </c>
      <c r="C153" s="192" t="s">
        <v>650</v>
      </c>
      <c r="D153" s="192" t="s">
        <v>647</v>
      </c>
      <c r="E153" s="192" t="s">
        <v>631</v>
      </c>
      <c r="F153" s="193">
        <f t="shared" ref="F153:H153" si="42">SUM(F155)</f>
        <v>104309.1</v>
      </c>
      <c r="G153" s="193">
        <f t="shared" si="42"/>
        <v>44309.1</v>
      </c>
      <c r="H153" s="193">
        <f t="shared" si="42"/>
        <v>60000</v>
      </c>
    </row>
    <row r="154" spans="1:8" ht="40.15" customHeight="1">
      <c r="A154" s="192"/>
      <c r="B154" s="176" t="s">
        <v>634</v>
      </c>
      <c r="C154" s="192"/>
      <c r="D154" s="192"/>
      <c r="E154" s="192"/>
      <c r="F154" s="192"/>
      <c r="G154" s="192"/>
      <c r="H154" s="192"/>
    </row>
    <row r="155" spans="1:8" ht="40.15" customHeight="1">
      <c r="A155" s="192">
        <v>2541</v>
      </c>
      <c r="B155" s="176" t="s">
        <v>733</v>
      </c>
      <c r="C155" s="192" t="s">
        <v>650</v>
      </c>
      <c r="D155" s="192" t="s">
        <v>647</v>
      </c>
      <c r="E155" s="192" t="s">
        <v>17</v>
      </c>
      <c r="F155" s="193">
        <f>SUM(G155,H155)</f>
        <v>104309.1</v>
      </c>
      <c r="G155" s="193">
        <f>հատված6!H1531</f>
        <v>44309.1</v>
      </c>
      <c r="H155" s="193">
        <f>հատված6!I1531</f>
        <v>60000</v>
      </c>
    </row>
    <row r="156" spans="1:8" ht="40.15" customHeight="1">
      <c r="A156" s="192">
        <v>2550</v>
      </c>
      <c r="B156" s="176" t="s">
        <v>734</v>
      </c>
      <c r="C156" s="192" t="s">
        <v>650</v>
      </c>
      <c r="D156" s="192" t="s">
        <v>650</v>
      </c>
      <c r="E156" s="192" t="s">
        <v>631</v>
      </c>
      <c r="F156" s="193">
        <f t="shared" ref="F156:H156" si="43">SUM(F158)</f>
        <v>0</v>
      </c>
      <c r="G156" s="193">
        <f t="shared" si="43"/>
        <v>0</v>
      </c>
      <c r="H156" s="193">
        <f t="shared" si="43"/>
        <v>0</v>
      </c>
    </row>
    <row r="157" spans="1:8" ht="40.15" customHeight="1">
      <c r="A157" s="192"/>
      <c r="B157" s="176" t="s">
        <v>634</v>
      </c>
      <c r="C157" s="192"/>
      <c r="D157" s="192"/>
      <c r="E157" s="192"/>
      <c r="F157" s="192"/>
      <c r="G157" s="192"/>
      <c r="H157" s="192"/>
    </row>
    <row r="158" spans="1:8" ht="40.15" customHeight="1">
      <c r="A158" s="192">
        <v>2551</v>
      </c>
      <c r="B158" s="176" t="s">
        <v>734</v>
      </c>
      <c r="C158" s="192" t="s">
        <v>650</v>
      </c>
      <c r="D158" s="192" t="s">
        <v>650</v>
      </c>
      <c r="E158" s="192" t="s">
        <v>17</v>
      </c>
      <c r="F158" s="193">
        <f>SUM(G158,H158)</f>
        <v>0</v>
      </c>
      <c r="G158" s="193">
        <v>0</v>
      </c>
      <c r="H158" s="193">
        <v>0</v>
      </c>
    </row>
    <row r="159" spans="1:8" ht="40.15" customHeight="1">
      <c r="A159" s="192">
        <v>2560</v>
      </c>
      <c r="B159" s="176" t="s">
        <v>735</v>
      </c>
      <c r="C159" s="192" t="s">
        <v>650</v>
      </c>
      <c r="D159" s="192" t="s">
        <v>653</v>
      </c>
      <c r="E159" s="192" t="s">
        <v>631</v>
      </c>
      <c r="F159" s="193">
        <f t="shared" ref="F159:H159" si="44">SUM(F161)</f>
        <v>8000</v>
      </c>
      <c r="G159" s="193">
        <f t="shared" si="44"/>
        <v>8000</v>
      </c>
      <c r="H159" s="193">
        <f t="shared" si="44"/>
        <v>0</v>
      </c>
    </row>
    <row r="160" spans="1:8" ht="40.15" customHeight="1">
      <c r="A160" s="192"/>
      <c r="B160" s="176" t="s">
        <v>634</v>
      </c>
      <c r="C160" s="192"/>
      <c r="D160" s="192"/>
      <c r="E160" s="192"/>
      <c r="F160" s="192"/>
      <c r="G160" s="192"/>
      <c r="H160" s="192"/>
    </row>
    <row r="161" spans="1:8" ht="40.15" customHeight="1">
      <c r="A161" s="192">
        <v>2561</v>
      </c>
      <c r="B161" s="176" t="s">
        <v>735</v>
      </c>
      <c r="C161" s="192" t="s">
        <v>650</v>
      </c>
      <c r="D161" s="192" t="s">
        <v>653</v>
      </c>
      <c r="E161" s="192" t="s">
        <v>17</v>
      </c>
      <c r="F161" s="193">
        <f>SUM(G161,H161)</f>
        <v>8000</v>
      </c>
      <c r="G161" s="193">
        <f>հատված6!H1682</f>
        <v>8000</v>
      </c>
      <c r="H161" s="193">
        <f>հատված6!I1682</f>
        <v>0</v>
      </c>
    </row>
    <row r="162" spans="1:8" ht="40.15" customHeight="1">
      <c r="A162" s="192">
        <v>2600</v>
      </c>
      <c r="B162" s="176" t="s">
        <v>736</v>
      </c>
      <c r="C162" s="192" t="s">
        <v>653</v>
      </c>
      <c r="D162" s="192" t="s">
        <v>631</v>
      </c>
      <c r="E162" s="192" t="s">
        <v>631</v>
      </c>
      <c r="F162" s="193">
        <f t="shared" ref="F162:H162" si="45">SUM(F164,F167,F170,F173,F176,F179)</f>
        <v>409002.4</v>
      </c>
      <c r="G162" s="193">
        <f t="shared" si="45"/>
        <v>116702.39999999999</v>
      </c>
      <c r="H162" s="193">
        <f t="shared" si="45"/>
        <v>292300</v>
      </c>
    </row>
    <row r="163" spans="1:8" ht="40.15" customHeight="1">
      <c r="A163" s="192"/>
      <c r="B163" s="176" t="s">
        <v>634</v>
      </c>
      <c r="C163" s="192"/>
      <c r="D163" s="192"/>
      <c r="E163" s="192"/>
      <c r="F163" s="192"/>
      <c r="G163" s="192"/>
      <c r="H163" s="192"/>
    </row>
    <row r="164" spans="1:8" ht="40.15" customHeight="1">
      <c r="A164" s="192">
        <v>2610</v>
      </c>
      <c r="B164" s="176" t="s">
        <v>737</v>
      </c>
      <c r="C164" s="192" t="s">
        <v>653</v>
      </c>
      <c r="D164" s="192" t="s">
        <v>17</v>
      </c>
      <c r="E164" s="192" t="s">
        <v>631</v>
      </c>
      <c r="F164" s="193">
        <f t="shared" ref="F164:H164" si="46">SUM(F166)</f>
        <v>129000</v>
      </c>
      <c r="G164" s="193">
        <f t="shared" si="46"/>
        <v>5000</v>
      </c>
      <c r="H164" s="193">
        <f t="shared" si="46"/>
        <v>124000</v>
      </c>
    </row>
    <row r="165" spans="1:8" ht="40.15" customHeight="1">
      <c r="A165" s="192"/>
      <c r="B165" s="176" t="s">
        <v>634</v>
      </c>
      <c r="C165" s="192"/>
      <c r="D165" s="192"/>
      <c r="E165" s="192"/>
      <c r="F165" s="192"/>
      <c r="G165" s="192"/>
      <c r="H165" s="192"/>
    </row>
    <row r="166" spans="1:8" ht="40.15" customHeight="1">
      <c r="A166" s="192">
        <v>2611</v>
      </c>
      <c r="B166" s="176" t="s">
        <v>737</v>
      </c>
      <c r="C166" s="192" t="s">
        <v>653</v>
      </c>
      <c r="D166" s="192" t="s">
        <v>17</v>
      </c>
      <c r="E166" s="192" t="s">
        <v>17</v>
      </c>
      <c r="F166" s="193">
        <f>SUM(G166,H166)</f>
        <v>129000</v>
      </c>
      <c r="G166" s="193">
        <f>հատված6!H1829</f>
        <v>5000</v>
      </c>
      <c r="H166" s="193">
        <f>հատված6!I1829</f>
        <v>124000</v>
      </c>
    </row>
    <row r="167" spans="1:8" ht="40.15" customHeight="1">
      <c r="A167" s="192">
        <v>2620</v>
      </c>
      <c r="B167" s="176" t="s">
        <v>738</v>
      </c>
      <c r="C167" s="192" t="s">
        <v>653</v>
      </c>
      <c r="D167" s="192" t="s">
        <v>22</v>
      </c>
      <c r="E167" s="192" t="s">
        <v>631</v>
      </c>
      <c r="F167" s="193">
        <f t="shared" ref="F167:H167" si="47">SUM(F169)</f>
        <v>0</v>
      </c>
      <c r="G167" s="193">
        <f t="shared" si="47"/>
        <v>0</v>
      </c>
      <c r="H167" s="193">
        <f t="shared" si="47"/>
        <v>0</v>
      </c>
    </row>
    <row r="168" spans="1:8" ht="40.15" customHeight="1">
      <c r="A168" s="192"/>
      <c r="B168" s="176" t="s">
        <v>634</v>
      </c>
      <c r="C168" s="192"/>
      <c r="D168" s="192"/>
      <c r="E168" s="192"/>
      <c r="F168" s="192"/>
      <c r="G168" s="192"/>
      <c r="H168" s="192"/>
    </row>
    <row r="169" spans="1:8" ht="40.15" customHeight="1">
      <c r="A169" s="192">
        <v>2621</v>
      </c>
      <c r="B169" s="176" t="s">
        <v>738</v>
      </c>
      <c r="C169" s="192" t="s">
        <v>653</v>
      </c>
      <c r="D169" s="192" t="s">
        <v>22</v>
      </c>
      <c r="E169" s="192" t="s">
        <v>17</v>
      </c>
      <c r="F169" s="193">
        <f>SUM(G169,H169)</f>
        <v>0</v>
      </c>
      <c r="G169" s="193">
        <v>0</v>
      </c>
      <c r="H169" s="193">
        <v>0</v>
      </c>
    </row>
    <row r="170" spans="1:8" ht="40.15" customHeight="1">
      <c r="A170" s="192">
        <v>2630</v>
      </c>
      <c r="B170" s="176" t="s">
        <v>739</v>
      </c>
      <c r="C170" s="192" t="s">
        <v>653</v>
      </c>
      <c r="D170" s="192" t="s">
        <v>638</v>
      </c>
      <c r="E170" s="192" t="s">
        <v>631</v>
      </c>
      <c r="F170" s="193">
        <f t="shared" ref="F170:H170" si="48">SUM(F172)</f>
        <v>103360.5</v>
      </c>
      <c r="G170" s="193">
        <f t="shared" si="48"/>
        <v>62060.5</v>
      </c>
      <c r="H170" s="193">
        <f t="shared" si="48"/>
        <v>41300</v>
      </c>
    </row>
    <row r="171" spans="1:8" ht="40.15" customHeight="1">
      <c r="A171" s="192"/>
      <c r="B171" s="176" t="s">
        <v>634</v>
      </c>
      <c r="C171" s="192"/>
      <c r="D171" s="192"/>
      <c r="E171" s="192"/>
      <c r="F171" s="192"/>
      <c r="G171" s="192"/>
      <c r="H171" s="192"/>
    </row>
    <row r="172" spans="1:8" ht="40.15" customHeight="1">
      <c r="A172" s="192">
        <v>2631</v>
      </c>
      <c r="B172" s="176" t="s">
        <v>739</v>
      </c>
      <c r="C172" s="192" t="s">
        <v>653</v>
      </c>
      <c r="D172" s="192" t="s">
        <v>638</v>
      </c>
      <c r="E172" s="192" t="s">
        <v>17</v>
      </c>
      <c r="F172" s="193">
        <f>SUM(G172,H172)</f>
        <v>103360.5</v>
      </c>
      <c r="G172" s="193">
        <f>հատված6!H1980</f>
        <v>62060.5</v>
      </c>
      <c r="H172" s="193">
        <f>հատված6!I1980</f>
        <v>41300</v>
      </c>
    </row>
    <row r="173" spans="1:8" ht="40.15" customHeight="1">
      <c r="A173" s="192">
        <v>2640</v>
      </c>
      <c r="B173" s="176" t="s">
        <v>740</v>
      </c>
      <c r="C173" s="192" t="s">
        <v>653</v>
      </c>
      <c r="D173" s="192" t="s">
        <v>647</v>
      </c>
      <c r="E173" s="192" t="s">
        <v>631</v>
      </c>
      <c r="F173" s="193">
        <f t="shared" ref="F173:H173" si="49">SUM(F175)</f>
        <v>176641.9</v>
      </c>
      <c r="G173" s="193">
        <f t="shared" si="49"/>
        <v>49641.9</v>
      </c>
      <c r="H173" s="193">
        <f t="shared" si="49"/>
        <v>127000</v>
      </c>
    </row>
    <row r="174" spans="1:8" ht="40.15" customHeight="1">
      <c r="A174" s="192"/>
      <c r="B174" s="176" t="s">
        <v>634</v>
      </c>
      <c r="C174" s="192"/>
      <c r="D174" s="192"/>
      <c r="E174" s="192"/>
      <c r="F174" s="192"/>
      <c r="G174" s="192"/>
      <c r="H174" s="192"/>
    </row>
    <row r="175" spans="1:8" ht="40.15" customHeight="1">
      <c r="A175" s="192">
        <v>2641</v>
      </c>
      <c r="B175" s="176" t="s">
        <v>740</v>
      </c>
      <c r="C175" s="192" t="s">
        <v>653</v>
      </c>
      <c r="D175" s="192" t="s">
        <v>647</v>
      </c>
      <c r="E175" s="192" t="s">
        <v>17</v>
      </c>
      <c r="F175" s="193">
        <f>SUM(G175,H175)</f>
        <v>176641.9</v>
      </c>
      <c r="G175" s="193">
        <f>հատված6!H2124</f>
        <v>49641.9</v>
      </c>
      <c r="H175" s="193">
        <f>հատված6!I2124</f>
        <v>127000</v>
      </c>
    </row>
    <row r="176" spans="1:8" ht="40.15" customHeight="1">
      <c r="A176" s="192">
        <v>2650</v>
      </c>
      <c r="B176" s="176" t="s">
        <v>741</v>
      </c>
      <c r="C176" s="192" t="s">
        <v>653</v>
      </c>
      <c r="D176" s="192" t="s">
        <v>650</v>
      </c>
      <c r="E176" s="192" t="s">
        <v>631</v>
      </c>
      <c r="F176" s="193">
        <f t="shared" ref="F176:H176" si="50">SUM(F178)</f>
        <v>0</v>
      </c>
      <c r="G176" s="193">
        <f t="shared" si="50"/>
        <v>0</v>
      </c>
      <c r="H176" s="193">
        <f t="shared" si="50"/>
        <v>0</v>
      </c>
    </row>
    <row r="177" spans="1:8" ht="40.15" customHeight="1">
      <c r="A177" s="192"/>
      <c r="B177" s="176" t="s">
        <v>634</v>
      </c>
      <c r="C177" s="192"/>
      <c r="D177" s="192"/>
      <c r="E177" s="192"/>
      <c r="F177" s="192"/>
      <c r="G177" s="192"/>
      <c r="H177" s="192"/>
    </row>
    <row r="178" spans="1:8" ht="40.15" customHeight="1">
      <c r="A178" s="192">
        <v>2651</v>
      </c>
      <c r="B178" s="176" t="s">
        <v>741</v>
      </c>
      <c r="C178" s="192" t="s">
        <v>653</v>
      </c>
      <c r="D178" s="192" t="s">
        <v>650</v>
      </c>
      <c r="E178" s="192" t="s">
        <v>17</v>
      </c>
      <c r="F178" s="193">
        <f>SUM(G178,H178)</f>
        <v>0</v>
      </c>
      <c r="G178" s="193">
        <v>0</v>
      </c>
      <c r="H178" s="193">
        <v>0</v>
      </c>
    </row>
    <row r="179" spans="1:8" ht="40.15" customHeight="1">
      <c r="A179" s="192">
        <v>2660</v>
      </c>
      <c r="B179" s="176" t="s">
        <v>742</v>
      </c>
      <c r="C179" s="192" t="s">
        <v>653</v>
      </c>
      <c r="D179" s="192" t="s">
        <v>653</v>
      </c>
      <c r="E179" s="192" t="s">
        <v>631</v>
      </c>
      <c r="F179" s="193">
        <f t="shared" ref="F179:H179" si="51">SUM(F181)</f>
        <v>0</v>
      </c>
      <c r="G179" s="193">
        <f t="shared" si="51"/>
        <v>0</v>
      </c>
      <c r="H179" s="193">
        <f t="shared" si="51"/>
        <v>0</v>
      </c>
    </row>
    <row r="180" spans="1:8" ht="40.15" customHeight="1">
      <c r="A180" s="192"/>
      <c r="B180" s="176" t="s">
        <v>634</v>
      </c>
      <c r="C180" s="192"/>
      <c r="D180" s="192"/>
      <c r="E180" s="192"/>
      <c r="F180" s="192"/>
      <c r="G180" s="192"/>
      <c r="H180" s="192"/>
    </row>
    <row r="181" spans="1:8" ht="40.15" customHeight="1">
      <c r="A181" s="192">
        <v>2661</v>
      </c>
      <c r="B181" s="176" t="s">
        <v>742</v>
      </c>
      <c r="C181" s="192" t="s">
        <v>653</v>
      </c>
      <c r="D181" s="192" t="s">
        <v>653</v>
      </c>
      <c r="E181" s="192" t="s">
        <v>17</v>
      </c>
      <c r="F181" s="193">
        <f>SUM(G181,H181)</f>
        <v>0</v>
      </c>
      <c r="G181" s="193">
        <v>0</v>
      </c>
      <c r="H181" s="193">
        <f>հատված6!I2275</f>
        <v>0</v>
      </c>
    </row>
    <row r="182" spans="1:8" ht="40.15" customHeight="1">
      <c r="A182" s="192">
        <v>2700</v>
      </c>
      <c r="B182" s="176" t="s">
        <v>743</v>
      </c>
      <c r="C182" s="192" t="s">
        <v>656</v>
      </c>
      <c r="D182" s="192" t="s">
        <v>631</v>
      </c>
      <c r="E182" s="192" t="s">
        <v>631</v>
      </c>
      <c r="F182" s="193">
        <f t="shared" ref="F182:H182" si="52">SUM(F184,F189,F195,F201,F204,F207)</f>
        <v>23920</v>
      </c>
      <c r="G182" s="193">
        <f t="shared" si="52"/>
        <v>5920</v>
      </c>
      <c r="H182" s="193">
        <f t="shared" si="52"/>
        <v>18000</v>
      </c>
    </row>
    <row r="183" spans="1:8" ht="40.15" customHeight="1">
      <c r="A183" s="192"/>
      <c r="B183" s="176" t="s">
        <v>634</v>
      </c>
      <c r="C183" s="192"/>
      <c r="D183" s="192"/>
      <c r="E183" s="192"/>
      <c r="F183" s="192"/>
      <c r="G183" s="192"/>
      <c r="H183" s="192"/>
    </row>
    <row r="184" spans="1:8" ht="40.15" customHeight="1">
      <c r="A184" s="192">
        <v>2710</v>
      </c>
      <c r="B184" s="176" t="s">
        <v>744</v>
      </c>
      <c r="C184" s="192" t="s">
        <v>656</v>
      </c>
      <c r="D184" s="192" t="s">
        <v>17</v>
      </c>
      <c r="E184" s="192" t="s">
        <v>631</v>
      </c>
      <c r="F184" s="193">
        <f t="shared" ref="F184:H184" si="53">SUM(F186:F188)</f>
        <v>0</v>
      </c>
      <c r="G184" s="193">
        <f t="shared" si="53"/>
        <v>0</v>
      </c>
      <c r="H184" s="193">
        <f t="shared" si="53"/>
        <v>0</v>
      </c>
    </row>
    <row r="185" spans="1:8" ht="40.15" customHeight="1">
      <c r="A185" s="192"/>
      <c r="B185" s="176" t="s">
        <v>634</v>
      </c>
      <c r="C185" s="192"/>
      <c r="D185" s="192"/>
      <c r="E185" s="192"/>
      <c r="F185" s="192"/>
      <c r="G185" s="192"/>
      <c r="H185" s="192"/>
    </row>
    <row r="186" spans="1:8" ht="40.15" customHeight="1">
      <c r="A186" s="192">
        <v>2711</v>
      </c>
      <c r="B186" s="176" t="s">
        <v>745</v>
      </c>
      <c r="C186" s="192" t="s">
        <v>656</v>
      </c>
      <c r="D186" s="192" t="s">
        <v>17</v>
      </c>
      <c r="E186" s="192" t="s">
        <v>17</v>
      </c>
      <c r="F186" s="193">
        <f>SUM(G186,H186)</f>
        <v>0</v>
      </c>
      <c r="G186" s="193">
        <v>0</v>
      </c>
      <c r="H186" s="193">
        <v>0</v>
      </c>
    </row>
    <row r="187" spans="1:8" ht="40.15" customHeight="1">
      <c r="A187" s="192">
        <v>2712</v>
      </c>
      <c r="B187" s="176" t="s">
        <v>746</v>
      </c>
      <c r="C187" s="192" t="s">
        <v>656</v>
      </c>
      <c r="D187" s="192" t="s">
        <v>17</v>
      </c>
      <c r="E187" s="192" t="s">
        <v>22</v>
      </c>
      <c r="F187" s="193">
        <f>SUM(G187,H187)</f>
        <v>0</v>
      </c>
      <c r="G187" s="193">
        <v>0</v>
      </c>
      <c r="H187" s="193">
        <v>0</v>
      </c>
    </row>
    <row r="188" spans="1:8" ht="40.15" customHeight="1">
      <c r="A188" s="192">
        <v>2713</v>
      </c>
      <c r="B188" s="176" t="s">
        <v>747</v>
      </c>
      <c r="C188" s="192" t="s">
        <v>656</v>
      </c>
      <c r="D188" s="192" t="s">
        <v>17</v>
      </c>
      <c r="E188" s="192" t="s">
        <v>638</v>
      </c>
      <c r="F188" s="193">
        <f>SUM(G188,H188)</f>
        <v>0</v>
      </c>
      <c r="G188" s="193">
        <v>0</v>
      </c>
      <c r="H188" s="193">
        <v>0</v>
      </c>
    </row>
    <row r="189" spans="1:8" ht="40.15" customHeight="1">
      <c r="A189" s="192">
        <v>2720</v>
      </c>
      <c r="B189" s="176" t="s">
        <v>748</v>
      </c>
      <c r="C189" s="192" t="s">
        <v>656</v>
      </c>
      <c r="D189" s="192" t="s">
        <v>22</v>
      </c>
      <c r="E189" s="192" t="s">
        <v>631</v>
      </c>
      <c r="F189" s="193">
        <f t="shared" ref="F189:H189" si="54">SUM(F191:F194)</f>
        <v>5920</v>
      </c>
      <c r="G189" s="193">
        <f t="shared" si="54"/>
        <v>5920</v>
      </c>
      <c r="H189" s="193">
        <f t="shared" si="54"/>
        <v>0</v>
      </c>
    </row>
    <row r="190" spans="1:8" ht="40.15" customHeight="1">
      <c r="A190" s="192"/>
      <c r="B190" s="176" t="s">
        <v>634</v>
      </c>
      <c r="C190" s="192"/>
      <c r="D190" s="192"/>
      <c r="E190" s="192"/>
      <c r="F190" s="192"/>
      <c r="G190" s="192"/>
      <c r="H190" s="192"/>
    </row>
    <row r="191" spans="1:8" ht="40.15" customHeight="1">
      <c r="A191" s="192">
        <v>2721</v>
      </c>
      <c r="B191" s="176" t="s">
        <v>749</v>
      </c>
      <c r="C191" s="192" t="s">
        <v>656</v>
      </c>
      <c r="D191" s="192" t="s">
        <v>22</v>
      </c>
      <c r="E191" s="192" t="s">
        <v>17</v>
      </c>
      <c r="F191" s="193">
        <f>SUM(G191,H191)</f>
        <v>5920</v>
      </c>
      <c r="G191" s="193">
        <f>հատված6!H2433</f>
        <v>5920</v>
      </c>
      <c r="H191" s="193">
        <v>0</v>
      </c>
    </row>
    <row r="192" spans="1:8" ht="40.15" customHeight="1">
      <c r="A192" s="192">
        <v>2722</v>
      </c>
      <c r="B192" s="176" t="s">
        <v>750</v>
      </c>
      <c r="C192" s="192" t="s">
        <v>656</v>
      </c>
      <c r="D192" s="192" t="s">
        <v>22</v>
      </c>
      <c r="E192" s="192" t="s">
        <v>22</v>
      </c>
      <c r="F192" s="193">
        <f>SUM(G192,H192)</f>
        <v>0</v>
      </c>
      <c r="G192" s="193">
        <v>0</v>
      </c>
      <c r="H192" s="193">
        <v>0</v>
      </c>
    </row>
    <row r="193" spans="1:8" ht="40.15" customHeight="1">
      <c r="A193" s="192">
        <v>2723</v>
      </c>
      <c r="B193" s="176" t="s">
        <v>751</v>
      </c>
      <c r="C193" s="192" t="s">
        <v>656</v>
      </c>
      <c r="D193" s="192" t="s">
        <v>22</v>
      </c>
      <c r="E193" s="192" t="s">
        <v>638</v>
      </c>
      <c r="F193" s="193">
        <f>SUM(G193,H193)</f>
        <v>0</v>
      </c>
      <c r="G193" s="193">
        <v>0</v>
      </c>
      <c r="H193" s="193">
        <v>0</v>
      </c>
    </row>
    <row r="194" spans="1:8" ht="40.15" customHeight="1">
      <c r="A194" s="192">
        <v>2724</v>
      </c>
      <c r="B194" s="176" t="s">
        <v>752</v>
      </c>
      <c r="C194" s="192" t="s">
        <v>656</v>
      </c>
      <c r="D194" s="192" t="s">
        <v>22</v>
      </c>
      <c r="E194" s="192" t="s">
        <v>647</v>
      </c>
      <c r="F194" s="193">
        <f>SUM(G194,H194)</f>
        <v>0</v>
      </c>
      <c r="G194" s="193">
        <v>0</v>
      </c>
      <c r="H194" s="193">
        <v>0</v>
      </c>
    </row>
    <row r="195" spans="1:8" ht="40.15" customHeight="1">
      <c r="A195" s="192">
        <v>2730</v>
      </c>
      <c r="B195" s="176" t="s">
        <v>753</v>
      </c>
      <c r="C195" s="192" t="s">
        <v>656</v>
      </c>
      <c r="D195" s="192" t="s">
        <v>638</v>
      </c>
      <c r="E195" s="192" t="s">
        <v>631</v>
      </c>
      <c r="F195" s="193">
        <f t="shared" ref="F195:H195" si="55">SUM(F197:F200)</f>
        <v>0</v>
      </c>
      <c r="G195" s="193">
        <f t="shared" si="55"/>
        <v>0</v>
      </c>
      <c r="H195" s="193">
        <f t="shared" si="55"/>
        <v>0</v>
      </c>
    </row>
    <row r="196" spans="1:8" ht="40.15" customHeight="1">
      <c r="A196" s="192"/>
      <c r="B196" s="176" t="s">
        <v>634</v>
      </c>
      <c r="C196" s="192"/>
      <c r="D196" s="192"/>
      <c r="E196" s="192"/>
      <c r="F196" s="192"/>
      <c r="G196" s="192"/>
      <c r="H196" s="192"/>
    </row>
    <row r="197" spans="1:8" ht="40.15" customHeight="1">
      <c r="A197" s="192">
        <v>2731</v>
      </c>
      <c r="B197" s="176" t="s">
        <v>754</v>
      </c>
      <c r="C197" s="192" t="s">
        <v>656</v>
      </c>
      <c r="D197" s="192" t="s">
        <v>638</v>
      </c>
      <c r="E197" s="192" t="s">
        <v>17</v>
      </c>
      <c r="F197" s="193">
        <f>SUM(G197,H197)</f>
        <v>0</v>
      </c>
      <c r="G197" s="193">
        <v>0</v>
      </c>
      <c r="H197" s="193">
        <v>0</v>
      </c>
    </row>
    <row r="198" spans="1:8" ht="40.15" customHeight="1">
      <c r="A198" s="192">
        <v>2732</v>
      </c>
      <c r="B198" s="176" t="s">
        <v>755</v>
      </c>
      <c r="C198" s="192" t="s">
        <v>656</v>
      </c>
      <c r="D198" s="192" t="s">
        <v>638</v>
      </c>
      <c r="E198" s="192" t="s">
        <v>22</v>
      </c>
      <c r="F198" s="193">
        <f>SUM(G198,H198)</f>
        <v>0</v>
      </c>
      <c r="G198" s="193">
        <v>0</v>
      </c>
      <c r="H198" s="193">
        <v>0</v>
      </c>
    </row>
    <row r="199" spans="1:8" ht="40.15" customHeight="1">
      <c r="A199" s="192">
        <v>2733</v>
      </c>
      <c r="B199" s="176" t="s">
        <v>756</v>
      </c>
      <c r="C199" s="192" t="s">
        <v>656</v>
      </c>
      <c r="D199" s="192" t="s">
        <v>638</v>
      </c>
      <c r="E199" s="192" t="s">
        <v>638</v>
      </c>
      <c r="F199" s="193">
        <f>SUM(G199,H199)</f>
        <v>0</v>
      </c>
      <c r="G199" s="193">
        <v>0</v>
      </c>
      <c r="H199" s="193">
        <v>0</v>
      </c>
    </row>
    <row r="200" spans="1:8" ht="40.15" customHeight="1">
      <c r="A200" s="192">
        <v>2734</v>
      </c>
      <c r="B200" s="176" t="s">
        <v>757</v>
      </c>
      <c r="C200" s="192" t="s">
        <v>656</v>
      </c>
      <c r="D200" s="192" t="s">
        <v>638</v>
      </c>
      <c r="E200" s="192" t="s">
        <v>647</v>
      </c>
      <c r="F200" s="193">
        <f>SUM(G200,H200)</f>
        <v>0</v>
      </c>
      <c r="G200" s="193">
        <v>0</v>
      </c>
      <c r="H200" s="193">
        <v>0</v>
      </c>
    </row>
    <row r="201" spans="1:8" ht="40.15" customHeight="1">
      <c r="A201" s="192">
        <v>2740</v>
      </c>
      <c r="B201" s="176" t="s">
        <v>758</v>
      </c>
      <c r="C201" s="192" t="s">
        <v>656</v>
      </c>
      <c r="D201" s="192" t="s">
        <v>647</v>
      </c>
      <c r="E201" s="192" t="s">
        <v>631</v>
      </c>
      <c r="F201" s="193">
        <f t="shared" ref="F201:H201" si="56">SUM(F203)</f>
        <v>0</v>
      </c>
      <c r="G201" s="193">
        <f t="shared" si="56"/>
        <v>0</v>
      </c>
      <c r="H201" s="193">
        <f t="shared" si="56"/>
        <v>0</v>
      </c>
    </row>
    <row r="202" spans="1:8" ht="40.15" customHeight="1">
      <c r="A202" s="192"/>
      <c r="B202" s="176" t="s">
        <v>634</v>
      </c>
      <c r="C202" s="192"/>
      <c r="D202" s="192"/>
      <c r="E202" s="192"/>
      <c r="F202" s="192"/>
      <c r="G202" s="192"/>
      <c r="H202" s="192"/>
    </row>
    <row r="203" spans="1:8" ht="40.15" customHeight="1">
      <c r="A203" s="192">
        <v>2741</v>
      </c>
      <c r="B203" s="176" t="s">
        <v>758</v>
      </c>
      <c r="C203" s="192" t="s">
        <v>656</v>
      </c>
      <c r="D203" s="192" t="s">
        <v>647</v>
      </c>
      <c r="E203" s="192" t="s">
        <v>17</v>
      </c>
      <c r="F203" s="193">
        <f>SUM(G203,H203)</f>
        <v>0</v>
      </c>
      <c r="G203" s="193">
        <v>0</v>
      </c>
      <c r="H203" s="193">
        <v>0</v>
      </c>
    </row>
    <row r="204" spans="1:8" ht="40.15" customHeight="1">
      <c r="A204" s="192">
        <v>2750</v>
      </c>
      <c r="B204" s="176" t="s">
        <v>759</v>
      </c>
      <c r="C204" s="192" t="s">
        <v>656</v>
      </c>
      <c r="D204" s="192" t="s">
        <v>650</v>
      </c>
      <c r="E204" s="192" t="s">
        <v>631</v>
      </c>
      <c r="F204" s="193">
        <f t="shared" ref="F204:H204" si="57">SUM(F206)</f>
        <v>0</v>
      </c>
      <c r="G204" s="193">
        <f t="shared" si="57"/>
        <v>0</v>
      </c>
      <c r="H204" s="193">
        <f t="shared" si="57"/>
        <v>0</v>
      </c>
    </row>
    <row r="205" spans="1:8" ht="40.15" customHeight="1">
      <c r="A205" s="192"/>
      <c r="B205" s="176" t="s">
        <v>634</v>
      </c>
      <c r="C205" s="192"/>
      <c r="D205" s="192"/>
      <c r="E205" s="192"/>
      <c r="F205" s="192"/>
      <c r="G205" s="192"/>
      <c r="H205" s="192"/>
    </row>
    <row r="206" spans="1:8" ht="40.15" customHeight="1">
      <c r="A206" s="192">
        <v>2751</v>
      </c>
      <c r="B206" s="176" t="s">
        <v>759</v>
      </c>
      <c r="C206" s="192" t="s">
        <v>656</v>
      </c>
      <c r="D206" s="192" t="s">
        <v>650</v>
      </c>
      <c r="E206" s="192" t="s">
        <v>17</v>
      </c>
      <c r="F206" s="193">
        <f>SUM(G206,H206)</f>
        <v>0</v>
      </c>
      <c r="G206" s="193">
        <v>0</v>
      </c>
      <c r="H206" s="193">
        <v>0</v>
      </c>
    </row>
    <row r="207" spans="1:8" ht="40.15" customHeight="1">
      <c r="A207" s="192">
        <v>2760</v>
      </c>
      <c r="B207" s="176" t="s">
        <v>760</v>
      </c>
      <c r="C207" s="192" t="s">
        <v>656</v>
      </c>
      <c r="D207" s="192" t="s">
        <v>653</v>
      </c>
      <c r="E207" s="192" t="s">
        <v>631</v>
      </c>
      <c r="F207" s="193">
        <f t="shared" ref="F207:H207" si="58">SUM(F209:F210)</f>
        <v>18000</v>
      </c>
      <c r="G207" s="193">
        <f t="shared" si="58"/>
        <v>0</v>
      </c>
      <c r="H207" s="193">
        <f t="shared" si="58"/>
        <v>18000</v>
      </c>
    </row>
    <row r="208" spans="1:8" ht="40.15" customHeight="1">
      <c r="A208" s="192"/>
      <c r="B208" s="176" t="s">
        <v>634</v>
      </c>
      <c r="C208" s="192"/>
      <c r="D208" s="192"/>
      <c r="E208" s="192"/>
      <c r="F208" s="192"/>
      <c r="G208" s="192"/>
      <c r="H208" s="192"/>
    </row>
    <row r="209" spans="1:8" ht="40.15" customHeight="1">
      <c r="A209" s="192">
        <v>2761</v>
      </c>
      <c r="B209" s="176" t="s">
        <v>555</v>
      </c>
      <c r="C209" s="192" t="s">
        <v>656</v>
      </c>
      <c r="D209" s="192" t="s">
        <v>653</v>
      </c>
      <c r="E209" s="192" t="s">
        <v>17</v>
      </c>
      <c r="F209" s="193">
        <f>SUM(G209,H209)</f>
        <v>18000</v>
      </c>
      <c r="G209" s="193">
        <v>0</v>
      </c>
      <c r="H209" s="193">
        <f>հատված6!I2611</f>
        <v>18000</v>
      </c>
    </row>
    <row r="210" spans="1:8" ht="40.15" customHeight="1">
      <c r="A210" s="192">
        <v>2762</v>
      </c>
      <c r="B210" s="176" t="s">
        <v>760</v>
      </c>
      <c r="C210" s="192" t="s">
        <v>656</v>
      </c>
      <c r="D210" s="192" t="s">
        <v>653</v>
      </c>
      <c r="E210" s="192" t="s">
        <v>22</v>
      </c>
      <c r="F210" s="193">
        <f>SUM(G210,H210)</f>
        <v>0</v>
      </c>
      <c r="G210" s="193">
        <v>0</v>
      </c>
      <c r="H210" s="193">
        <v>0</v>
      </c>
    </row>
    <row r="211" spans="1:8" ht="40.15" customHeight="1">
      <c r="A211" s="192">
        <v>2800</v>
      </c>
      <c r="B211" s="176" t="s">
        <v>761</v>
      </c>
      <c r="C211" s="192" t="s">
        <v>658</v>
      </c>
      <c r="D211" s="192" t="s">
        <v>631</v>
      </c>
      <c r="E211" s="192" t="s">
        <v>631</v>
      </c>
      <c r="F211" s="193">
        <f t="shared" ref="F211:H211" si="59">SUM(F213,F216,F225,F230,F235,F238)</f>
        <v>226788</v>
      </c>
      <c r="G211" s="193">
        <f t="shared" si="59"/>
        <v>168588</v>
      </c>
      <c r="H211" s="193">
        <f t="shared" si="59"/>
        <v>58200</v>
      </c>
    </row>
    <row r="212" spans="1:8" ht="40.15" customHeight="1">
      <c r="A212" s="192"/>
      <c r="B212" s="176" t="s">
        <v>634</v>
      </c>
      <c r="C212" s="192"/>
      <c r="D212" s="192"/>
      <c r="E212" s="192"/>
      <c r="F212" s="192"/>
      <c r="G212" s="192"/>
      <c r="H212" s="192"/>
    </row>
    <row r="213" spans="1:8" ht="40.15" customHeight="1">
      <c r="A213" s="192">
        <v>2810</v>
      </c>
      <c r="B213" s="176" t="s">
        <v>762</v>
      </c>
      <c r="C213" s="192" t="s">
        <v>658</v>
      </c>
      <c r="D213" s="192" t="s">
        <v>17</v>
      </c>
      <c r="E213" s="192" t="s">
        <v>631</v>
      </c>
      <c r="F213" s="193">
        <f t="shared" ref="F213:H213" si="60">SUM(F215)</f>
        <v>26200</v>
      </c>
      <c r="G213" s="193">
        <f t="shared" si="60"/>
        <v>0</v>
      </c>
      <c r="H213" s="193">
        <f t="shared" si="60"/>
        <v>26200</v>
      </c>
    </row>
    <row r="214" spans="1:8" ht="40.15" customHeight="1">
      <c r="A214" s="192"/>
      <c r="B214" s="176" t="s">
        <v>634</v>
      </c>
      <c r="C214" s="192"/>
      <c r="D214" s="192"/>
      <c r="E214" s="192"/>
      <c r="F214" s="192"/>
      <c r="G214" s="192"/>
      <c r="H214" s="192"/>
    </row>
    <row r="215" spans="1:8" ht="40.15" customHeight="1">
      <c r="A215" s="192">
        <v>2811</v>
      </c>
      <c r="B215" s="176" t="s">
        <v>762</v>
      </c>
      <c r="C215" s="192" t="s">
        <v>658</v>
      </c>
      <c r="D215" s="192" t="s">
        <v>17</v>
      </c>
      <c r="E215" s="192" t="s">
        <v>17</v>
      </c>
      <c r="F215" s="193">
        <f>SUM(G215,H215)</f>
        <v>26200</v>
      </c>
      <c r="G215" s="193">
        <f>հատված6!H2757</f>
        <v>0</v>
      </c>
      <c r="H215" s="193">
        <f>հատված6!I2757</f>
        <v>26200</v>
      </c>
    </row>
    <row r="216" spans="1:8" ht="40.15" customHeight="1">
      <c r="A216" s="192">
        <v>2820</v>
      </c>
      <c r="B216" s="176" t="s">
        <v>763</v>
      </c>
      <c r="C216" s="192" t="s">
        <v>658</v>
      </c>
      <c r="D216" s="192" t="s">
        <v>22</v>
      </c>
      <c r="E216" s="192" t="s">
        <v>631</v>
      </c>
      <c r="F216" s="193">
        <f t="shared" ref="F216:H216" si="61">SUM(F218:F224)</f>
        <v>198208</v>
      </c>
      <c r="G216" s="193">
        <f t="shared" si="61"/>
        <v>166208</v>
      </c>
      <c r="H216" s="193">
        <f t="shared" si="61"/>
        <v>32000</v>
      </c>
    </row>
    <row r="217" spans="1:8" ht="40.15" customHeight="1">
      <c r="A217" s="192"/>
      <c r="B217" s="176" t="s">
        <v>634</v>
      </c>
      <c r="C217" s="192"/>
      <c r="D217" s="192"/>
      <c r="E217" s="192"/>
      <c r="F217" s="192"/>
      <c r="G217" s="192"/>
      <c r="H217" s="192"/>
    </row>
    <row r="218" spans="1:8" ht="40.15" customHeight="1">
      <c r="A218" s="192">
        <v>2821</v>
      </c>
      <c r="B218" s="176" t="s">
        <v>764</v>
      </c>
      <c r="C218" s="192" t="s">
        <v>658</v>
      </c>
      <c r="D218" s="192" t="s">
        <v>22</v>
      </c>
      <c r="E218" s="192" t="s">
        <v>17</v>
      </c>
      <c r="F218" s="193">
        <f t="shared" ref="F218:F224" si="62">SUM(G218,H218)</f>
        <v>4464</v>
      </c>
      <c r="G218" s="193">
        <f>հատված6!H2902</f>
        <v>4464</v>
      </c>
      <c r="H218" s="193">
        <v>0</v>
      </c>
    </row>
    <row r="219" spans="1:8" ht="40.15" customHeight="1">
      <c r="A219" s="192">
        <v>2822</v>
      </c>
      <c r="B219" s="176" t="s">
        <v>765</v>
      </c>
      <c r="C219" s="192" t="s">
        <v>658</v>
      </c>
      <c r="D219" s="192" t="s">
        <v>22</v>
      </c>
      <c r="E219" s="192" t="s">
        <v>22</v>
      </c>
      <c r="F219" s="193">
        <f t="shared" si="62"/>
        <v>0</v>
      </c>
      <c r="G219" s="193">
        <v>0</v>
      </c>
      <c r="H219" s="193">
        <v>0</v>
      </c>
    </row>
    <row r="220" spans="1:8" ht="40.15" customHeight="1">
      <c r="A220" s="192">
        <v>2823</v>
      </c>
      <c r="B220" s="176" t="s">
        <v>766</v>
      </c>
      <c r="C220" s="192" t="s">
        <v>658</v>
      </c>
      <c r="D220" s="192" t="s">
        <v>22</v>
      </c>
      <c r="E220" s="192" t="s">
        <v>638</v>
      </c>
      <c r="F220" s="193">
        <f t="shared" si="62"/>
        <v>119600</v>
      </c>
      <c r="G220" s="193">
        <f>հատված6!H3049</f>
        <v>117600</v>
      </c>
      <c r="H220" s="193">
        <f>հատված6!I3049</f>
        <v>2000</v>
      </c>
    </row>
    <row r="221" spans="1:8" ht="40.15" customHeight="1">
      <c r="A221" s="192">
        <v>2824</v>
      </c>
      <c r="B221" s="176" t="s">
        <v>767</v>
      </c>
      <c r="C221" s="192" t="s">
        <v>658</v>
      </c>
      <c r="D221" s="192" t="s">
        <v>22</v>
      </c>
      <c r="E221" s="192" t="s">
        <v>647</v>
      </c>
      <c r="F221" s="193">
        <f t="shared" si="62"/>
        <v>44144</v>
      </c>
      <c r="G221" s="193">
        <f>հատված6!H3192</f>
        <v>44144</v>
      </c>
      <c r="H221" s="193">
        <f>հատված6!I3192</f>
        <v>0</v>
      </c>
    </row>
    <row r="222" spans="1:8" ht="40.15" customHeight="1">
      <c r="A222" s="192">
        <v>2825</v>
      </c>
      <c r="B222" s="176" t="s">
        <v>768</v>
      </c>
      <c r="C222" s="192" t="s">
        <v>658</v>
      </c>
      <c r="D222" s="192" t="s">
        <v>22</v>
      </c>
      <c r="E222" s="192" t="s">
        <v>650</v>
      </c>
      <c r="F222" s="193">
        <f t="shared" si="62"/>
        <v>0</v>
      </c>
      <c r="G222" s="193">
        <v>0</v>
      </c>
      <c r="H222" s="193">
        <v>0</v>
      </c>
    </row>
    <row r="223" spans="1:8" ht="40.15" customHeight="1">
      <c r="A223" s="192">
        <v>2826</v>
      </c>
      <c r="B223" s="176" t="s">
        <v>769</v>
      </c>
      <c r="C223" s="192" t="s">
        <v>658</v>
      </c>
      <c r="D223" s="192" t="s">
        <v>22</v>
      </c>
      <c r="E223" s="192" t="s">
        <v>653</v>
      </c>
      <c r="F223" s="193">
        <f t="shared" si="62"/>
        <v>0</v>
      </c>
      <c r="G223" s="193">
        <v>0</v>
      </c>
      <c r="H223" s="193">
        <v>0</v>
      </c>
    </row>
    <row r="224" spans="1:8" ht="40.15" customHeight="1">
      <c r="A224" s="192">
        <v>2827</v>
      </c>
      <c r="B224" s="176" t="s">
        <v>770</v>
      </c>
      <c r="C224" s="192" t="s">
        <v>658</v>
      </c>
      <c r="D224" s="192" t="s">
        <v>22</v>
      </c>
      <c r="E224" s="192" t="s">
        <v>656</v>
      </c>
      <c r="F224" s="193">
        <f t="shared" si="62"/>
        <v>30000</v>
      </c>
      <c r="G224" s="193">
        <f>հատված6!H3341</f>
        <v>0</v>
      </c>
      <c r="H224" s="193">
        <f>հատված6!I3341</f>
        <v>30000</v>
      </c>
    </row>
    <row r="225" spans="1:8" ht="40.15" customHeight="1">
      <c r="A225" s="192">
        <v>2830</v>
      </c>
      <c r="B225" s="176" t="s">
        <v>771</v>
      </c>
      <c r="C225" s="192" t="s">
        <v>658</v>
      </c>
      <c r="D225" s="192" t="s">
        <v>638</v>
      </c>
      <c r="E225" s="192" t="s">
        <v>631</v>
      </c>
      <c r="F225" s="193">
        <f t="shared" ref="F225:H225" si="63">SUM(F227:F229)</f>
        <v>1880</v>
      </c>
      <c r="G225" s="193">
        <f t="shared" si="63"/>
        <v>1880</v>
      </c>
      <c r="H225" s="193">
        <f t="shared" si="63"/>
        <v>0</v>
      </c>
    </row>
    <row r="226" spans="1:8" ht="40.15" customHeight="1">
      <c r="A226" s="192"/>
      <c r="B226" s="176" t="s">
        <v>634</v>
      </c>
      <c r="C226" s="192"/>
      <c r="D226" s="192"/>
      <c r="E226" s="192"/>
      <c r="F226" s="192"/>
      <c r="G226" s="192"/>
      <c r="H226" s="192"/>
    </row>
    <row r="227" spans="1:8" ht="40.15" customHeight="1">
      <c r="A227" s="192">
        <v>2831</v>
      </c>
      <c r="B227" s="176" t="s">
        <v>772</v>
      </c>
      <c r="C227" s="192" t="s">
        <v>658</v>
      </c>
      <c r="D227" s="192" t="s">
        <v>638</v>
      </c>
      <c r="E227" s="192" t="s">
        <v>17</v>
      </c>
      <c r="F227" s="193">
        <f>SUM(G227,H227)</f>
        <v>880</v>
      </c>
      <c r="G227" s="193">
        <f>հատված6!H3486</f>
        <v>880</v>
      </c>
      <c r="H227" s="193">
        <v>0</v>
      </c>
    </row>
    <row r="228" spans="1:8" ht="40.15" customHeight="1">
      <c r="A228" s="192">
        <v>2832</v>
      </c>
      <c r="B228" s="176" t="s">
        <v>773</v>
      </c>
      <c r="C228" s="192" t="s">
        <v>658</v>
      </c>
      <c r="D228" s="192" t="s">
        <v>638</v>
      </c>
      <c r="E228" s="192" t="s">
        <v>22</v>
      </c>
      <c r="F228" s="193">
        <f>SUM(G228,H228)</f>
        <v>1000</v>
      </c>
      <c r="G228" s="193">
        <f>հատված6!H3629</f>
        <v>1000</v>
      </c>
      <c r="H228" s="193">
        <v>0</v>
      </c>
    </row>
    <row r="229" spans="1:8" ht="40.15" customHeight="1">
      <c r="A229" s="192">
        <v>2833</v>
      </c>
      <c r="B229" s="176" t="s">
        <v>774</v>
      </c>
      <c r="C229" s="192" t="s">
        <v>658</v>
      </c>
      <c r="D229" s="192" t="s">
        <v>638</v>
      </c>
      <c r="E229" s="192" t="s">
        <v>638</v>
      </c>
      <c r="F229" s="193">
        <f>SUM(G229,H229)</f>
        <v>0</v>
      </c>
      <c r="G229" s="193">
        <v>0</v>
      </c>
      <c r="H229" s="193">
        <v>0</v>
      </c>
    </row>
    <row r="230" spans="1:8" ht="40.15" customHeight="1">
      <c r="A230" s="192">
        <v>2840</v>
      </c>
      <c r="B230" s="176" t="s">
        <v>775</v>
      </c>
      <c r="C230" s="192" t="s">
        <v>658</v>
      </c>
      <c r="D230" s="192" t="s">
        <v>647</v>
      </c>
      <c r="E230" s="192" t="s">
        <v>631</v>
      </c>
      <c r="F230" s="193">
        <f t="shared" ref="F230:H230" si="64">SUM(F232:F234)</f>
        <v>500</v>
      </c>
      <c r="G230" s="193">
        <f t="shared" si="64"/>
        <v>500</v>
      </c>
      <c r="H230" s="193">
        <f t="shared" si="64"/>
        <v>0</v>
      </c>
    </row>
    <row r="231" spans="1:8" ht="40.15" customHeight="1">
      <c r="A231" s="192"/>
      <c r="B231" s="176" t="s">
        <v>634</v>
      </c>
      <c r="C231" s="192"/>
      <c r="D231" s="192"/>
      <c r="E231" s="192"/>
      <c r="F231" s="192"/>
      <c r="G231" s="192"/>
      <c r="H231" s="192"/>
    </row>
    <row r="232" spans="1:8" ht="40.15" customHeight="1">
      <c r="A232" s="192">
        <v>2841</v>
      </c>
      <c r="B232" s="176" t="s">
        <v>776</v>
      </c>
      <c r="C232" s="192" t="s">
        <v>658</v>
      </c>
      <c r="D232" s="192" t="s">
        <v>647</v>
      </c>
      <c r="E232" s="192" t="s">
        <v>17</v>
      </c>
      <c r="F232" s="193">
        <f>SUM(G232,H232)</f>
        <v>0</v>
      </c>
      <c r="G232" s="193">
        <v>0</v>
      </c>
      <c r="H232" s="193">
        <v>0</v>
      </c>
    </row>
    <row r="233" spans="1:8" ht="40.15" customHeight="1">
      <c r="A233" s="192">
        <v>2842</v>
      </c>
      <c r="B233" s="176" t="s">
        <v>777</v>
      </c>
      <c r="C233" s="192" t="s">
        <v>658</v>
      </c>
      <c r="D233" s="192" t="s">
        <v>647</v>
      </c>
      <c r="E233" s="192" t="s">
        <v>22</v>
      </c>
      <c r="F233" s="193">
        <f>SUM(G233,H233)</f>
        <v>0</v>
      </c>
      <c r="G233" s="193">
        <v>0</v>
      </c>
      <c r="H233" s="193">
        <v>0</v>
      </c>
    </row>
    <row r="234" spans="1:8" ht="40.15" customHeight="1">
      <c r="A234" s="192">
        <v>2843</v>
      </c>
      <c r="B234" s="176" t="s">
        <v>775</v>
      </c>
      <c r="C234" s="192" t="s">
        <v>658</v>
      </c>
      <c r="D234" s="192" t="s">
        <v>647</v>
      </c>
      <c r="E234" s="192" t="s">
        <v>638</v>
      </c>
      <c r="F234" s="193">
        <f>SUM(G234,H234)</f>
        <v>500</v>
      </c>
      <c r="G234" s="193">
        <f>հատված6!H3783</f>
        <v>500</v>
      </c>
      <c r="H234" s="193">
        <v>0</v>
      </c>
    </row>
    <row r="235" spans="1:8" ht="40.15" customHeight="1">
      <c r="A235" s="192">
        <v>2850</v>
      </c>
      <c r="B235" s="176" t="s">
        <v>778</v>
      </c>
      <c r="C235" s="192" t="s">
        <v>658</v>
      </c>
      <c r="D235" s="192" t="s">
        <v>650</v>
      </c>
      <c r="E235" s="192" t="s">
        <v>631</v>
      </c>
      <c r="F235" s="193">
        <f t="shared" ref="F235:H235" si="65">SUM(F237)</f>
        <v>0</v>
      </c>
      <c r="G235" s="193">
        <f t="shared" si="65"/>
        <v>0</v>
      </c>
      <c r="H235" s="193">
        <f t="shared" si="65"/>
        <v>0</v>
      </c>
    </row>
    <row r="236" spans="1:8" ht="40.15" customHeight="1">
      <c r="A236" s="192"/>
      <c r="B236" s="176" t="s">
        <v>634</v>
      </c>
      <c r="C236" s="192"/>
      <c r="D236" s="192"/>
      <c r="E236" s="192"/>
      <c r="F236" s="192"/>
      <c r="G236" s="192"/>
      <c r="H236" s="192"/>
    </row>
    <row r="237" spans="1:8" ht="40.15" customHeight="1">
      <c r="A237" s="192">
        <v>2851</v>
      </c>
      <c r="B237" s="176" t="s">
        <v>778</v>
      </c>
      <c r="C237" s="192" t="s">
        <v>658</v>
      </c>
      <c r="D237" s="192" t="s">
        <v>650</v>
      </c>
      <c r="E237" s="192" t="s">
        <v>17</v>
      </c>
      <c r="F237" s="193">
        <f>SUM(G237,H237)</f>
        <v>0</v>
      </c>
      <c r="G237" s="193">
        <v>0</v>
      </c>
      <c r="H237" s="193">
        <v>0</v>
      </c>
    </row>
    <row r="238" spans="1:8" ht="40.15" customHeight="1">
      <c r="A238" s="192">
        <v>2860</v>
      </c>
      <c r="B238" s="176" t="s">
        <v>779</v>
      </c>
      <c r="C238" s="192" t="s">
        <v>658</v>
      </c>
      <c r="D238" s="192" t="s">
        <v>653</v>
      </c>
      <c r="E238" s="192" t="s">
        <v>631</v>
      </c>
      <c r="F238" s="193">
        <f t="shared" ref="F238:H238" si="66">SUM(F240)</f>
        <v>0</v>
      </c>
      <c r="G238" s="193">
        <f t="shared" si="66"/>
        <v>0</v>
      </c>
      <c r="H238" s="193">
        <f t="shared" si="66"/>
        <v>0</v>
      </c>
    </row>
    <row r="239" spans="1:8" ht="40.15" customHeight="1">
      <c r="A239" s="192"/>
      <c r="B239" s="176" t="s">
        <v>634</v>
      </c>
      <c r="C239" s="192"/>
      <c r="D239" s="192"/>
      <c r="E239" s="192"/>
      <c r="F239" s="192"/>
      <c r="G239" s="192"/>
      <c r="H239" s="192"/>
    </row>
    <row r="240" spans="1:8" ht="40.15" customHeight="1">
      <c r="A240" s="192">
        <v>2861</v>
      </c>
      <c r="B240" s="176" t="s">
        <v>779</v>
      </c>
      <c r="C240" s="192" t="s">
        <v>658</v>
      </c>
      <c r="D240" s="192" t="s">
        <v>653</v>
      </c>
      <c r="E240" s="192" t="s">
        <v>17</v>
      </c>
      <c r="F240" s="193">
        <f>SUM(G240,H240)</f>
        <v>0</v>
      </c>
      <c r="G240" s="193">
        <v>0</v>
      </c>
      <c r="H240" s="193">
        <v>0</v>
      </c>
    </row>
    <row r="241" spans="1:8" ht="40.15" customHeight="1">
      <c r="A241" s="192">
        <v>2900</v>
      </c>
      <c r="B241" s="176" t="s">
        <v>780</v>
      </c>
      <c r="C241" s="192" t="s">
        <v>727</v>
      </c>
      <c r="D241" s="192" t="s">
        <v>631</v>
      </c>
      <c r="E241" s="192" t="s">
        <v>631</v>
      </c>
      <c r="F241" s="193">
        <f t="shared" ref="F241:H241" si="67">SUM(F243,F247,F251,F255,F259,F263,F266,F269)</f>
        <v>1128444.3</v>
      </c>
      <c r="G241" s="193">
        <f t="shared" si="67"/>
        <v>802644.3</v>
      </c>
      <c r="H241" s="193">
        <f t="shared" si="67"/>
        <v>325800</v>
      </c>
    </row>
    <row r="242" spans="1:8" ht="40.15" customHeight="1">
      <c r="A242" s="192"/>
      <c r="B242" s="176" t="s">
        <v>634</v>
      </c>
      <c r="C242" s="192"/>
      <c r="D242" s="192"/>
      <c r="E242" s="192"/>
      <c r="F242" s="192"/>
      <c r="G242" s="192"/>
      <c r="H242" s="192"/>
    </row>
    <row r="243" spans="1:8" ht="40.15" customHeight="1">
      <c r="A243" s="192">
        <v>2910</v>
      </c>
      <c r="B243" s="176" t="s">
        <v>781</v>
      </c>
      <c r="C243" s="192" t="s">
        <v>727</v>
      </c>
      <c r="D243" s="192" t="s">
        <v>17</v>
      </c>
      <c r="E243" s="192" t="s">
        <v>631</v>
      </c>
      <c r="F243" s="193">
        <f t="shared" ref="F243:H243" si="68">SUM(F245:F246)</f>
        <v>854441.4</v>
      </c>
      <c r="G243" s="193">
        <f t="shared" si="68"/>
        <v>535641.4</v>
      </c>
      <c r="H243" s="193">
        <f t="shared" si="68"/>
        <v>318800</v>
      </c>
    </row>
    <row r="244" spans="1:8" ht="40.15" customHeight="1">
      <c r="A244" s="192"/>
      <c r="B244" s="176" t="s">
        <v>634</v>
      </c>
      <c r="C244" s="192"/>
      <c r="D244" s="192"/>
      <c r="E244" s="192"/>
      <c r="F244" s="192"/>
      <c r="G244" s="192"/>
      <c r="H244" s="192"/>
    </row>
    <row r="245" spans="1:8" ht="40.15" customHeight="1">
      <c r="A245" s="192">
        <v>2911</v>
      </c>
      <c r="B245" s="176" t="s">
        <v>782</v>
      </c>
      <c r="C245" s="192" t="s">
        <v>727</v>
      </c>
      <c r="D245" s="192" t="s">
        <v>17</v>
      </c>
      <c r="E245" s="192" t="s">
        <v>17</v>
      </c>
      <c r="F245" s="193">
        <f>SUM(G245,H245)</f>
        <v>854441.4</v>
      </c>
      <c r="G245" s="193">
        <f>հատված6!H3942</f>
        <v>535641.4</v>
      </c>
      <c r="H245" s="193">
        <f>հատված6!I3942</f>
        <v>318800</v>
      </c>
    </row>
    <row r="246" spans="1:8" ht="40.15" customHeight="1">
      <c r="A246" s="192">
        <v>2912</v>
      </c>
      <c r="B246" s="176" t="s">
        <v>783</v>
      </c>
      <c r="C246" s="192" t="s">
        <v>727</v>
      </c>
      <c r="D246" s="192" t="s">
        <v>17</v>
      </c>
      <c r="E246" s="192" t="s">
        <v>22</v>
      </c>
      <c r="F246" s="193">
        <f>SUM(G246,H246)</f>
        <v>0</v>
      </c>
      <c r="G246" s="193">
        <v>0</v>
      </c>
      <c r="H246" s="193">
        <v>0</v>
      </c>
    </row>
    <row r="247" spans="1:8" ht="40.15" customHeight="1">
      <c r="A247" s="192">
        <v>2920</v>
      </c>
      <c r="B247" s="176" t="s">
        <v>784</v>
      </c>
      <c r="C247" s="192" t="s">
        <v>727</v>
      </c>
      <c r="D247" s="192" t="s">
        <v>22</v>
      </c>
      <c r="E247" s="192" t="s">
        <v>631</v>
      </c>
      <c r="F247" s="193">
        <f t="shared" ref="F247:H247" si="69">SUM(F249:F250)</f>
        <v>0</v>
      </c>
      <c r="G247" s="193">
        <f t="shared" si="69"/>
        <v>0</v>
      </c>
      <c r="H247" s="193">
        <f t="shared" si="69"/>
        <v>0</v>
      </c>
    </row>
    <row r="248" spans="1:8" ht="40.15" customHeight="1">
      <c r="A248" s="192"/>
      <c r="B248" s="176" t="s">
        <v>634</v>
      </c>
      <c r="C248" s="192"/>
      <c r="D248" s="192"/>
      <c r="E248" s="192"/>
      <c r="F248" s="192"/>
      <c r="G248" s="192"/>
      <c r="H248" s="192"/>
    </row>
    <row r="249" spans="1:8" ht="40.15" customHeight="1">
      <c r="A249" s="192">
        <v>2921</v>
      </c>
      <c r="B249" s="176" t="s">
        <v>785</v>
      </c>
      <c r="C249" s="192" t="s">
        <v>727</v>
      </c>
      <c r="D249" s="192" t="s">
        <v>22</v>
      </c>
      <c r="E249" s="192" t="s">
        <v>17</v>
      </c>
      <c r="F249" s="193">
        <f>SUM(G249,H249)</f>
        <v>0</v>
      </c>
      <c r="G249" s="193">
        <v>0</v>
      </c>
      <c r="H249" s="193">
        <v>0</v>
      </c>
    </row>
    <row r="250" spans="1:8" ht="40.15" customHeight="1">
      <c r="A250" s="192">
        <v>2922</v>
      </c>
      <c r="B250" s="176" t="s">
        <v>786</v>
      </c>
      <c r="C250" s="192" t="s">
        <v>727</v>
      </c>
      <c r="D250" s="192" t="s">
        <v>22</v>
      </c>
      <c r="E250" s="192" t="s">
        <v>22</v>
      </c>
      <c r="F250" s="193">
        <f>SUM(G250,H250)</f>
        <v>0</v>
      </c>
      <c r="G250" s="193">
        <v>0</v>
      </c>
      <c r="H250" s="193">
        <v>0</v>
      </c>
    </row>
    <row r="251" spans="1:8" ht="40.15" customHeight="1">
      <c r="A251" s="192">
        <v>2930</v>
      </c>
      <c r="B251" s="176" t="s">
        <v>787</v>
      </c>
      <c r="C251" s="192" t="s">
        <v>727</v>
      </c>
      <c r="D251" s="192" t="s">
        <v>638</v>
      </c>
      <c r="E251" s="192" t="s">
        <v>631</v>
      </c>
      <c r="F251" s="193">
        <f t="shared" ref="F251:H251" si="70">SUM(F253:F254)</f>
        <v>0</v>
      </c>
      <c r="G251" s="193">
        <f t="shared" si="70"/>
        <v>0</v>
      </c>
      <c r="H251" s="193">
        <f t="shared" si="70"/>
        <v>0</v>
      </c>
    </row>
    <row r="252" spans="1:8" ht="40.15" customHeight="1">
      <c r="A252" s="192"/>
      <c r="B252" s="176" t="s">
        <v>634</v>
      </c>
      <c r="C252" s="192"/>
      <c r="D252" s="192"/>
      <c r="E252" s="192"/>
      <c r="F252" s="192"/>
      <c r="G252" s="192"/>
      <c r="H252" s="192"/>
    </row>
    <row r="253" spans="1:8" ht="40.15" customHeight="1">
      <c r="A253" s="192">
        <v>2931</v>
      </c>
      <c r="B253" s="176" t="s">
        <v>788</v>
      </c>
      <c r="C253" s="192" t="s">
        <v>727</v>
      </c>
      <c r="D253" s="192" t="s">
        <v>638</v>
      </c>
      <c r="E253" s="192" t="s">
        <v>17</v>
      </c>
      <c r="F253" s="193">
        <f>SUM(G253,H253)</f>
        <v>0</v>
      </c>
      <c r="G253" s="193">
        <v>0</v>
      </c>
      <c r="H253" s="193">
        <v>0</v>
      </c>
    </row>
    <row r="254" spans="1:8" ht="40.15" customHeight="1">
      <c r="A254" s="192">
        <v>2932</v>
      </c>
      <c r="B254" s="176" t="s">
        <v>789</v>
      </c>
      <c r="C254" s="192" t="s">
        <v>727</v>
      </c>
      <c r="D254" s="192" t="s">
        <v>638</v>
      </c>
      <c r="E254" s="192" t="s">
        <v>22</v>
      </c>
      <c r="F254" s="193">
        <f>SUM(G254,H254)</f>
        <v>0</v>
      </c>
      <c r="G254" s="193">
        <v>0</v>
      </c>
      <c r="H254" s="193">
        <v>0</v>
      </c>
    </row>
    <row r="255" spans="1:8" ht="40.15" customHeight="1">
      <c r="A255" s="192">
        <v>2940</v>
      </c>
      <c r="B255" s="176" t="s">
        <v>790</v>
      </c>
      <c r="C255" s="192" t="s">
        <v>727</v>
      </c>
      <c r="D255" s="192" t="s">
        <v>647</v>
      </c>
      <c r="E255" s="192" t="s">
        <v>631</v>
      </c>
      <c r="F255" s="193">
        <f t="shared" ref="F255:H255" si="71">SUM(F257:F258)</f>
        <v>4000</v>
      </c>
      <c r="G255" s="193">
        <f t="shared" si="71"/>
        <v>4000</v>
      </c>
      <c r="H255" s="193">
        <f t="shared" si="71"/>
        <v>0</v>
      </c>
    </row>
    <row r="256" spans="1:8" ht="40.15" customHeight="1">
      <c r="A256" s="192"/>
      <c r="B256" s="176" t="s">
        <v>634</v>
      </c>
      <c r="C256" s="192"/>
      <c r="D256" s="192"/>
      <c r="E256" s="192"/>
      <c r="F256" s="192"/>
      <c r="G256" s="192"/>
      <c r="H256" s="192"/>
    </row>
    <row r="257" spans="1:8" ht="40.15" customHeight="1">
      <c r="A257" s="192">
        <v>2941</v>
      </c>
      <c r="B257" s="176" t="s">
        <v>791</v>
      </c>
      <c r="C257" s="192" t="s">
        <v>727</v>
      </c>
      <c r="D257" s="192" t="s">
        <v>647</v>
      </c>
      <c r="E257" s="192" t="s">
        <v>17</v>
      </c>
      <c r="F257" s="193">
        <f>SUM(G257,H257)</f>
        <v>4000</v>
      </c>
      <c r="G257" s="193">
        <f>հատված6!H4111</f>
        <v>4000</v>
      </c>
      <c r="H257" s="193">
        <v>0</v>
      </c>
    </row>
    <row r="258" spans="1:8" ht="40.15" customHeight="1">
      <c r="A258" s="192">
        <v>2942</v>
      </c>
      <c r="B258" s="176" t="s">
        <v>792</v>
      </c>
      <c r="C258" s="192" t="s">
        <v>727</v>
      </c>
      <c r="D258" s="192" t="s">
        <v>647</v>
      </c>
      <c r="E258" s="192" t="s">
        <v>22</v>
      </c>
      <c r="F258" s="193">
        <f>SUM(G258,H258)</f>
        <v>0</v>
      </c>
      <c r="G258" s="193">
        <v>0</v>
      </c>
      <c r="H258" s="193">
        <v>0</v>
      </c>
    </row>
    <row r="259" spans="1:8" ht="40.15" customHeight="1">
      <c r="A259" s="192">
        <v>2950</v>
      </c>
      <c r="B259" s="176" t="s">
        <v>793</v>
      </c>
      <c r="C259" s="192" t="s">
        <v>727</v>
      </c>
      <c r="D259" s="192" t="s">
        <v>650</v>
      </c>
      <c r="E259" s="192" t="s">
        <v>631</v>
      </c>
      <c r="F259" s="193">
        <f t="shared" ref="F259:H259" si="72">SUM(F261:F262)</f>
        <v>268082.90000000002</v>
      </c>
      <c r="G259" s="193">
        <f t="shared" si="72"/>
        <v>261082.9</v>
      </c>
      <c r="H259" s="193">
        <f t="shared" si="72"/>
        <v>7000</v>
      </c>
    </row>
    <row r="260" spans="1:8" ht="40.15" customHeight="1">
      <c r="A260" s="192"/>
      <c r="B260" s="176" t="s">
        <v>634</v>
      </c>
      <c r="C260" s="192"/>
      <c r="D260" s="192"/>
      <c r="E260" s="192"/>
      <c r="F260" s="192"/>
      <c r="G260" s="192"/>
      <c r="H260" s="192"/>
    </row>
    <row r="261" spans="1:8" ht="40.15" customHeight="1">
      <c r="A261" s="192">
        <v>2951</v>
      </c>
      <c r="B261" s="176" t="s">
        <v>794</v>
      </c>
      <c r="C261" s="192" t="s">
        <v>727</v>
      </c>
      <c r="D261" s="192" t="s">
        <v>650</v>
      </c>
      <c r="E261" s="192" t="s">
        <v>17</v>
      </c>
      <c r="F261" s="193">
        <f>SUM(G261,H261)</f>
        <v>268082.90000000002</v>
      </c>
      <c r="G261" s="193">
        <f>հատված6!H4256</f>
        <v>261082.9</v>
      </c>
      <c r="H261" s="193">
        <f>հատված6!I4256</f>
        <v>7000</v>
      </c>
    </row>
    <row r="262" spans="1:8" ht="40.15" customHeight="1">
      <c r="A262" s="192">
        <v>2952</v>
      </c>
      <c r="B262" s="176" t="s">
        <v>795</v>
      </c>
      <c r="C262" s="192" t="s">
        <v>727</v>
      </c>
      <c r="D262" s="192" t="s">
        <v>650</v>
      </c>
      <c r="E262" s="192" t="s">
        <v>22</v>
      </c>
      <c r="F262" s="193">
        <f>SUM(G262,H262)</f>
        <v>0</v>
      </c>
      <c r="G262" s="193">
        <v>0</v>
      </c>
      <c r="H262" s="193">
        <v>0</v>
      </c>
    </row>
    <row r="263" spans="1:8" ht="40.15" customHeight="1">
      <c r="A263" s="192">
        <v>2960</v>
      </c>
      <c r="B263" s="176" t="s">
        <v>796</v>
      </c>
      <c r="C263" s="192" t="s">
        <v>727</v>
      </c>
      <c r="D263" s="192" t="s">
        <v>653</v>
      </c>
      <c r="E263" s="192" t="s">
        <v>631</v>
      </c>
      <c r="F263" s="193">
        <f t="shared" ref="F263:H263" si="73">SUM(F265)</f>
        <v>1920</v>
      </c>
      <c r="G263" s="193">
        <f t="shared" si="73"/>
        <v>1920</v>
      </c>
      <c r="H263" s="193">
        <f t="shared" si="73"/>
        <v>0</v>
      </c>
    </row>
    <row r="264" spans="1:8" ht="40.15" customHeight="1">
      <c r="A264" s="192"/>
      <c r="B264" s="176" t="s">
        <v>634</v>
      </c>
      <c r="C264" s="192"/>
      <c r="D264" s="192"/>
      <c r="E264" s="192"/>
      <c r="F264" s="192"/>
      <c r="G264" s="192"/>
      <c r="H264" s="192"/>
    </row>
    <row r="265" spans="1:8" ht="40.15" customHeight="1">
      <c r="A265" s="192">
        <v>2961</v>
      </c>
      <c r="B265" s="176" t="s">
        <v>796</v>
      </c>
      <c r="C265" s="192" t="s">
        <v>727</v>
      </c>
      <c r="D265" s="192" t="s">
        <v>653</v>
      </c>
      <c r="E265" s="192" t="s">
        <v>17</v>
      </c>
      <c r="F265" s="193">
        <f>SUM(G265,H265)</f>
        <v>1920</v>
      </c>
      <c r="G265" s="193">
        <f>հատված6!H4406</f>
        <v>1920</v>
      </c>
      <c r="H265" s="193">
        <v>0</v>
      </c>
    </row>
    <row r="266" spans="1:8" ht="40.15" customHeight="1">
      <c r="A266" s="192">
        <v>2970</v>
      </c>
      <c r="B266" s="176" t="s">
        <v>797</v>
      </c>
      <c r="C266" s="192" t="s">
        <v>727</v>
      </c>
      <c r="D266" s="192" t="s">
        <v>656</v>
      </c>
      <c r="E266" s="192" t="s">
        <v>631</v>
      </c>
      <c r="F266" s="193">
        <f t="shared" ref="F266:H266" si="74">SUM(F268)</f>
        <v>0</v>
      </c>
      <c r="G266" s="193">
        <f t="shared" si="74"/>
        <v>0</v>
      </c>
      <c r="H266" s="193">
        <f t="shared" si="74"/>
        <v>0</v>
      </c>
    </row>
    <row r="267" spans="1:8" ht="40.15" customHeight="1">
      <c r="A267" s="192"/>
      <c r="B267" s="176" t="s">
        <v>634</v>
      </c>
      <c r="C267" s="192"/>
      <c r="D267" s="192"/>
      <c r="E267" s="192"/>
      <c r="F267" s="192"/>
      <c r="G267" s="192"/>
      <c r="H267" s="192"/>
    </row>
    <row r="268" spans="1:8" ht="40.15" customHeight="1">
      <c r="A268" s="192">
        <v>2971</v>
      </c>
      <c r="B268" s="176" t="s">
        <v>797</v>
      </c>
      <c r="C268" s="192" t="s">
        <v>727</v>
      </c>
      <c r="D268" s="192" t="s">
        <v>656</v>
      </c>
      <c r="E268" s="192" t="s">
        <v>17</v>
      </c>
      <c r="F268" s="193">
        <f>SUM(G268,H268)</f>
        <v>0</v>
      </c>
      <c r="G268" s="193">
        <v>0</v>
      </c>
      <c r="H268" s="193">
        <v>0</v>
      </c>
    </row>
    <row r="269" spans="1:8" ht="40.15" customHeight="1">
      <c r="A269" s="192">
        <v>2980</v>
      </c>
      <c r="B269" s="176" t="s">
        <v>798</v>
      </c>
      <c r="C269" s="192" t="s">
        <v>727</v>
      </c>
      <c r="D269" s="192" t="s">
        <v>658</v>
      </c>
      <c r="E269" s="192" t="s">
        <v>631</v>
      </c>
      <c r="F269" s="193">
        <f t="shared" ref="F269:H269" si="75">SUM(F271)</f>
        <v>0</v>
      </c>
      <c r="G269" s="193">
        <f t="shared" si="75"/>
        <v>0</v>
      </c>
      <c r="H269" s="193">
        <f t="shared" si="75"/>
        <v>0</v>
      </c>
    </row>
    <row r="270" spans="1:8" ht="40.15" customHeight="1">
      <c r="A270" s="192"/>
      <c r="B270" s="176" t="s">
        <v>634</v>
      </c>
      <c r="C270" s="192"/>
      <c r="D270" s="192"/>
      <c r="E270" s="192"/>
      <c r="F270" s="192"/>
      <c r="G270" s="192"/>
      <c r="H270" s="192"/>
    </row>
    <row r="271" spans="1:8" ht="40.15" customHeight="1">
      <c r="A271" s="192">
        <v>2981</v>
      </c>
      <c r="B271" s="176" t="s">
        <v>798</v>
      </c>
      <c r="C271" s="192" t="s">
        <v>727</v>
      </c>
      <c r="D271" s="192" t="s">
        <v>658</v>
      </c>
      <c r="E271" s="192" t="s">
        <v>17</v>
      </c>
      <c r="F271" s="193">
        <f>SUM(G271,H271)</f>
        <v>0</v>
      </c>
      <c r="G271" s="193">
        <v>0</v>
      </c>
      <c r="H271" s="193">
        <v>0</v>
      </c>
    </row>
    <row r="272" spans="1:8" ht="40.15" customHeight="1">
      <c r="A272" s="192">
        <v>3000</v>
      </c>
      <c r="B272" s="176" t="s">
        <v>799</v>
      </c>
      <c r="C272" s="192" t="s">
        <v>600</v>
      </c>
      <c r="D272" s="192" t="s">
        <v>631</v>
      </c>
      <c r="E272" s="192" t="s">
        <v>631</v>
      </c>
      <c r="F272" s="193">
        <f t="shared" ref="F272:H272" si="76">SUM(F274,F278,F281,F284,F287,F290,F293,F296,F300)</f>
        <v>15000</v>
      </c>
      <c r="G272" s="193">
        <f t="shared" si="76"/>
        <v>15000</v>
      </c>
      <c r="H272" s="193">
        <f t="shared" si="76"/>
        <v>0</v>
      </c>
    </row>
    <row r="273" spans="1:8" ht="40.15" customHeight="1">
      <c r="A273" s="192"/>
      <c r="B273" s="176" t="s">
        <v>634</v>
      </c>
      <c r="C273" s="192"/>
      <c r="D273" s="192"/>
      <c r="E273" s="192"/>
      <c r="F273" s="192"/>
      <c r="G273" s="192"/>
      <c r="H273" s="192"/>
    </row>
    <row r="274" spans="1:8" ht="40.15" customHeight="1">
      <c r="A274" s="192">
        <v>3010</v>
      </c>
      <c r="B274" s="176" t="s">
        <v>800</v>
      </c>
      <c r="C274" s="192" t="s">
        <v>600</v>
      </c>
      <c r="D274" s="192" t="s">
        <v>17</v>
      </c>
      <c r="E274" s="192" t="s">
        <v>631</v>
      </c>
      <c r="F274" s="193">
        <f t="shared" ref="F274:H274" si="77">SUM(F276:F277)</f>
        <v>0</v>
      </c>
      <c r="G274" s="193">
        <f t="shared" si="77"/>
        <v>0</v>
      </c>
      <c r="H274" s="193">
        <f t="shared" si="77"/>
        <v>0</v>
      </c>
    </row>
    <row r="275" spans="1:8" ht="40.15" customHeight="1">
      <c r="A275" s="192"/>
      <c r="B275" s="176" t="s">
        <v>634</v>
      </c>
      <c r="C275" s="192"/>
      <c r="D275" s="192"/>
      <c r="E275" s="192"/>
      <c r="F275" s="192"/>
      <c r="G275" s="192"/>
      <c r="H275" s="192"/>
    </row>
    <row r="276" spans="1:8" ht="40.15" customHeight="1">
      <c r="A276" s="192">
        <v>3011</v>
      </c>
      <c r="B276" s="176" t="s">
        <v>801</v>
      </c>
      <c r="C276" s="192" t="s">
        <v>600</v>
      </c>
      <c r="D276" s="192" t="s">
        <v>17</v>
      </c>
      <c r="E276" s="192" t="s">
        <v>17</v>
      </c>
      <c r="F276" s="193">
        <f>SUM(G276,H276)</f>
        <v>0</v>
      </c>
      <c r="G276" s="193">
        <v>0</v>
      </c>
      <c r="H276" s="193">
        <v>0</v>
      </c>
    </row>
    <row r="277" spans="1:8" ht="40.15" customHeight="1">
      <c r="A277" s="192">
        <v>3012</v>
      </c>
      <c r="B277" s="176" t="s">
        <v>802</v>
      </c>
      <c r="C277" s="192" t="s">
        <v>600</v>
      </c>
      <c r="D277" s="192" t="s">
        <v>17</v>
      </c>
      <c r="E277" s="192" t="s">
        <v>22</v>
      </c>
      <c r="F277" s="193">
        <f>SUM(G277,H277)</f>
        <v>0</v>
      </c>
      <c r="G277" s="193">
        <v>0</v>
      </c>
      <c r="H277" s="193">
        <v>0</v>
      </c>
    </row>
    <row r="278" spans="1:8" ht="40.15" customHeight="1">
      <c r="A278" s="192">
        <v>3020</v>
      </c>
      <c r="B278" s="176" t="s">
        <v>803</v>
      </c>
      <c r="C278" s="192" t="s">
        <v>600</v>
      </c>
      <c r="D278" s="192" t="s">
        <v>22</v>
      </c>
      <c r="E278" s="192" t="s">
        <v>631</v>
      </c>
      <c r="F278" s="193">
        <f t="shared" ref="F278:H278" si="78">SUM(F280)</f>
        <v>0</v>
      </c>
      <c r="G278" s="193">
        <f t="shared" si="78"/>
        <v>0</v>
      </c>
      <c r="H278" s="193">
        <f t="shared" si="78"/>
        <v>0</v>
      </c>
    </row>
    <row r="279" spans="1:8" ht="40.15" customHeight="1">
      <c r="A279" s="192"/>
      <c r="B279" s="176" t="s">
        <v>634</v>
      </c>
      <c r="C279" s="192"/>
      <c r="D279" s="192"/>
      <c r="E279" s="192"/>
      <c r="F279" s="192"/>
      <c r="G279" s="192"/>
      <c r="H279" s="192"/>
    </row>
    <row r="280" spans="1:8" ht="40.15" customHeight="1">
      <c r="A280" s="192">
        <v>3021</v>
      </c>
      <c r="B280" s="176" t="s">
        <v>803</v>
      </c>
      <c r="C280" s="192" t="s">
        <v>600</v>
      </c>
      <c r="D280" s="192" t="s">
        <v>22</v>
      </c>
      <c r="E280" s="192" t="s">
        <v>17</v>
      </c>
      <c r="F280" s="193">
        <f>SUM(G280,H280)</f>
        <v>0</v>
      </c>
      <c r="G280" s="193">
        <v>0</v>
      </c>
      <c r="H280" s="193">
        <v>0</v>
      </c>
    </row>
    <row r="281" spans="1:8" ht="40.15" customHeight="1">
      <c r="A281" s="192">
        <v>3030</v>
      </c>
      <c r="B281" s="176" t="s">
        <v>804</v>
      </c>
      <c r="C281" s="192" t="s">
        <v>600</v>
      </c>
      <c r="D281" s="192" t="s">
        <v>638</v>
      </c>
      <c r="E281" s="192" t="s">
        <v>631</v>
      </c>
      <c r="F281" s="193">
        <f t="shared" ref="F281:H281" si="79">SUM(F283)</f>
        <v>1500</v>
      </c>
      <c r="G281" s="193">
        <f t="shared" si="79"/>
        <v>1500</v>
      </c>
      <c r="H281" s="193">
        <f t="shared" si="79"/>
        <v>0</v>
      </c>
    </row>
    <row r="282" spans="1:8" ht="40.15" customHeight="1">
      <c r="A282" s="192"/>
      <c r="B282" s="176" t="s">
        <v>634</v>
      </c>
      <c r="C282" s="192"/>
      <c r="D282" s="192"/>
      <c r="E282" s="192"/>
      <c r="F282" s="192"/>
      <c r="G282" s="192"/>
      <c r="H282" s="192"/>
    </row>
    <row r="283" spans="1:8" ht="40.15" customHeight="1">
      <c r="A283" s="192">
        <v>3031</v>
      </c>
      <c r="B283" s="176" t="s">
        <v>804</v>
      </c>
      <c r="C283" s="192" t="s">
        <v>600</v>
      </c>
      <c r="D283" s="192" t="s">
        <v>638</v>
      </c>
      <c r="E283" s="192" t="s">
        <v>17</v>
      </c>
      <c r="F283" s="193">
        <f>SUM(G283,H283)</f>
        <v>1500</v>
      </c>
      <c r="G283" s="193">
        <f>հատված6!H4581</f>
        <v>1500</v>
      </c>
      <c r="H283" s="193">
        <v>0</v>
      </c>
    </row>
    <row r="284" spans="1:8" ht="40.15" customHeight="1">
      <c r="A284" s="192">
        <v>3040</v>
      </c>
      <c r="B284" s="176" t="s">
        <v>805</v>
      </c>
      <c r="C284" s="192" t="s">
        <v>600</v>
      </c>
      <c r="D284" s="192" t="s">
        <v>647</v>
      </c>
      <c r="E284" s="192" t="s">
        <v>631</v>
      </c>
      <c r="F284" s="193">
        <f t="shared" ref="F284:H284" si="80">SUM(F286)</f>
        <v>5000</v>
      </c>
      <c r="G284" s="193">
        <f t="shared" si="80"/>
        <v>5000</v>
      </c>
      <c r="H284" s="193">
        <f t="shared" si="80"/>
        <v>0</v>
      </c>
    </row>
    <row r="285" spans="1:8" ht="40.15" customHeight="1">
      <c r="A285" s="192"/>
      <c r="B285" s="176" t="s">
        <v>634</v>
      </c>
      <c r="C285" s="192"/>
      <c r="D285" s="192"/>
      <c r="E285" s="192"/>
      <c r="F285" s="192"/>
      <c r="G285" s="192"/>
      <c r="H285" s="192"/>
    </row>
    <row r="286" spans="1:8" ht="40.15" customHeight="1">
      <c r="A286" s="192">
        <v>3041</v>
      </c>
      <c r="B286" s="176" t="s">
        <v>805</v>
      </c>
      <c r="C286" s="192" t="s">
        <v>600</v>
      </c>
      <c r="D286" s="192" t="s">
        <v>647</v>
      </c>
      <c r="E286" s="192" t="s">
        <v>17</v>
      </c>
      <c r="F286" s="193">
        <f>SUM(G286,H286)</f>
        <v>5000</v>
      </c>
      <c r="G286" s="193">
        <f>հատված6!H4727</f>
        <v>5000</v>
      </c>
      <c r="H286" s="193">
        <v>0</v>
      </c>
    </row>
    <row r="287" spans="1:8" ht="40.15" customHeight="1">
      <c r="A287" s="192">
        <v>3050</v>
      </c>
      <c r="B287" s="176" t="s">
        <v>806</v>
      </c>
      <c r="C287" s="192" t="s">
        <v>600</v>
      </c>
      <c r="D287" s="192" t="s">
        <v>650</v>
      </c>
      <c r="E287" s="192" t="s">
        <v>631</v>
      </c>
      <c r="F287" s="193">
        <f t="shared" ref="F287:H287" si="81">SUM(F289)</f>
        <v>0</v>
      </c>
      <c r="G287" s="193">
        <f t="shared" si="81"/>
        <v>0</v>
      </c>
      <c r="H287" s="193">
        <f t="shared" si="81"/>
        <v>0</v>
      </c>
    </row>
    <row r="288" spans="1:8" ht="40.15" customHeight="1">
      <c r="A288" s="192"/>
      <c r="B288" s="176" t="s">
        <v>634</v>
      </c>
      <c r="C288" s="192"/>
      <c r="D288" s="192"/>
      <c r="E288" s="192"/>
      <c r="F288" s="192"/>
      <c r="G288" s="192"/>
      <c r="H288" s="192"/>
    </row>
    <row r="289" spans="1:8" ht="40.15" customHeight="1">
      <c r="A289" s="192">
        <v>3051</v>
      </c>
      <c r="B289" s="176" t="s">
        <v>806</v>
      </c>
      <c r="C289" s="192" t="s">
        <v>600</v>
      </c>
      <c r="D289" s="192" t="s">
        <v>650</v>
      </c>
      <c r="E289" s="192" t="s">
        <v>17</v>
      </c>
      <c r="F289" s="193">
        <f>SUM(G289,H289)</f>
        <v>0</v>
      </c>
      <c r="G289" s="193">
        <v>0</v>
      </c>
      <c r="H289" s="193">
        <v>0</v>
      </c>
    </row>
    <row r="290" spans="1:8" ht="40.15" customHeight="1">
      <c r="A290" s="192">
        <v>3060</v>
      </c>
      <c r="B290" s="176" t="s">
        <v>807</v>
      </c>
      <c r="C290" s="192" t="s">
        <v>600</v>
      </c>
      <c r="D290" s="192" t="s">
        <v>653</v>
      </c>
      <c r="E290" s="192" t="s">
        <v>631</v>
      </c>
      <c r="F290" s="193">
        <f t="shared" ref="F290:H290" si="82">SUM(F292)</f>
        <v>0</v>
      </c>
      <c r="G290" s="193">
        <f t="shared" si="82"/>
        <v>0</v>
      </c>
      <c r="H290" s="193">
        <f t="shared" si="82"/>
        <v>0</v>
      </c>
    </row>
    <row r="291" spans="1:8" ht="40.15" customHeight="1">
      <c r="A291" s="192"/>
      <c r="B291" s="176" t="s">
        <v>634</v>
      </c>
      <c r="C291" s="192"/>
      <c r="D291" s="192"/>
      <c r="E291" s="192"/>
      <c r="F291" s="192"/>
      <c r="G291" s="192"/>
      <c r="H291" s="192"/>
    </row>
    <row r="292" spans="1:8" ht="40.15" customHeight="1">
      <c r="A292" s="192">
        <v>3061</v>
      </c>
      <c r="B292" s="176" t="s">
        <v>807</v>
      </c>
      <c r="C292" s="192" t="s">
        <v>600</v>
      </c>
      <c r="D292" s="192" t="s">
        <v>653</v>
      </c>
      <c r="E292" s="192" t="s">
        <v>17</v>
      </c>
      <c r="F292" s="193">
        <f>SUM(G292,H292)</f>
        <v>0</v>
      </c>
      <c r="G292" s="193">
        <v>0</v>
      </c>
      <c r="H292" s="193">
        <v>0</v>
      </c>
    </row>
    <row r="293" spans="1:8" ht="40.15" customHeight="1">
      <c r="A293" s="192">
        <v>3070</v>
      </c>
      <c r="B293" s="176" t="s">
        <v>808</v>
      </c>
      <c r="C293" s="192" t="s">
        <v>600</v>
      </c>
      <c r="D293" s="192" t="s">
        <v>656</v>
      </c>
      <c r="E293" s="192" t="s">
        <v>631</v>
      </c>
      <c r="F293" s="193">
        <f t="shared" ref="F293:H293" si="83">SUM(F295)</f>
        <v>6000</v>
      </c>
      <c r="G293" s="193">
        <f t="shared" si="83"/>
        <v>6000</v>
      </c>
      <c r="H293" s="193">
        <f t="shared" si="83"/>
        <v>0</v>
      </c>
    </row>
    <row r="294" spans="1:8" ht="40.15" customHeight="1">
      <c r="A294" s="192"/>
      <c r="B294" s="176" t="s">
        <v>634</v>
      </c>
      <c r="C294" s="192"/>
      <c r="D294" s="192"/>
      <c r="E294" s="192"/>
      <c r="F294" s="192"/>
      <c r="G294" s="192"/>
      <c r="H294" s="192"/>
    </row>
    <row r="295" spans="1:8" ht="40.15" customHeight="1">
      <c r="A295" s="192">
        <v>3071</v>
      </c>
      <c r="B295" s="176" t="s">
        <v>808</v>
      </c>
      <c r="C295" s="192" t="s">
        <v>600</v>
      </c>
      <c r="D295" s="192" t="s">
        <v>656</v>
      </c>
      <c r="E295" s="192" t="s">
        <v>17</v>
      </c>
      <c r="F295" s="193">
        <f>SUM(G295,H295)</f>
        <v>6000</v>
      </c>
      <c r="G295" s="193">
        <f>հատված6!H4878</f>
        <v>6000</v>
      </c>
      <c r="H295" s="193">
        <v>0</v>
      </c>
    </row>
    <row r="296" spans="1:8" ht="40.15" customHeight="1">
      <c r="A296" s="192">
        <v>3080</v>
      </c>
      <c r="B296" s="176" t="s">
        <v>809</v>
      </c>
      <c r="C296" s="192" t="s">
        <v>600</v>
      </c>
      <c r="D296" s="192" t="s">
        <v>658</v>
      </c>
      <c r="E296" s="192" t="s">
        <v>631</v>
      </c>
      <c r="F296" s="193">
        <f t="shared" ref="F296:H296" si="84">SUM(F298)</f>
        <v>0</v>
      </c>
      <c r="G296" s="193">
        <f t="shared" si="84"/>
        <v>0</v>
      </c>
      <c r="H296" s="193">
        <f t="shared" si="84"/>
        <v>0</v>
      </c>
    </row>
    <row r="297" spans="1:8" ht="40.15" customHeight="1">
      <c r="A297" s="192"/>
      <c r="B297" s="176" t="s">
        <v>634</v>
      </c>
      <c r="C297" s="192"/>
      <c r="D297" s="192"/>
      <c r="E297" s="192"/>
      <c r="F297" s="192"/>
      <c r="G297" s="192"/>
      <c r="H297" s="192"/>
    </row>
    <row r="298" spans="1:8" ht="40.15" customHeight="1">
      <c r="A298" s="192">
        <v>3081</v>
      </c>
      <c r="B298" s="176" t="s">
        <v>809</v>
      </c>
      <c r="C298" s="192" t="s">
        <v>600</v>
      </c>
      <c r="D298" s="192" t="s">
        <v>658</v>
      </c>
      <c r="E298" s="192" t="s">
        <v>17</v>
      </c>
      <c r="F298" s="193">
        <f>SUM(G298,H298)</f>
        <v>0</v>
      </c>
      <c r="G298" s="193">
        <v>0</v>
      </c>
      <c r="H298" s="193">
        <v>0</v>
      </c>
    </row>
    <row r="299" spans="1:8" ht="40.15" customHeight="1">
      <c r="A299" s="192"/>
      <c r="B299" s="176" t="s">
        <v>634</v>
      </c>
      <c r="C299" s="192"/>
      <c r="D299" s="192"/>
      <c r="E299" s="192"/>
      <c r="F299" s="192"/>
      <c r="G299" s="192"/>
      <c r="H299" s="192"/>
    </row>
    <row r="300" spans="1:8" ht="40.15" customHeight="1">
      <c r="A300" s="192">
        <v>3090</v>
      </c>
      <c r="B300" s="176" t="s">
        <v>810</v>
      </c>
      <c r="C300" s="192" t="s">
        <v>600</v>
      </c>
      <c r="D300" s="192" t="s">
        <v>727</v>
      </c>
      <c r="E300" s="192" t="s">
        <v>631</v>
      </c>
      <c r="F300" s="193">
        <f t="shared" ref="F300:H300" si="85">SUM(F302:F303)</f>
        <v>2500</v>
      </c>
      <c r="G300" s="193">
        <f t="shared" si="85"/>
        <v>2500</v>
      </c>
      <c r="H300" s="193">
        <f t="shared" si="85"/>
        <v>0</v>
      </c>
    </row>
    <row r="301" spans="1:8" ht="40.15" customHeight="1">
      <c r="A301" s="192"/>
      <c r="B301" s="176" t="s">
        <v>634</v>
      </c>
      <c r="C301" s="192"/>
      <c r="D301" s="192"/>
      <c r="E301" s="192"/>
      <c r="F301" s="192"/>
      <c r="G301" s="192"/>
      <c r="H301" s="192"/>
    </row>
    <row r="302" spans="1:8" ht="40.15" customHeight="1">
      <c r="A302" s="192">
        <v>3091</v>
      </c>
      <c r="B302" s="176" t="s">
        <v>810</v>
      </c>
      <c r="C302" s="192" t="s">
        <v>600</v>
      </c>
      <c r="D302" s="192" t="s">
        <v>727</v>
      </c>
      <c r="E302" s="192" t="s">
        <v>17</v>
      </c>
      <c r="F302" s="193">
        <f>SUM(G302,H302)</f>
        <v>0</v>
      </c>
      <c r="G302" s="193">
        <v>0</v>
      </c>
      <c r="H302" s="193">
        <v>0</v>
      </c>
    </row>
    <row r="303" spans="1:8" ht="40.15" customHeight="1">
      <c r="A303" s="192">
        <v>3092</v>
      </c>
      <c r="B303" s="176" t="s">
        <v>811</v>
      </c>
      <c r="C303" s="192" t="s">
        <v>600</v>
      </c>
      <c r="D303" s="192" t="s">
        <v>727</v>
      </c>
      <c r="E303" s="192" t="s">
        <v>22</v>
      </c>
      <c r="F303" s="193">
        <f>SUM(G303,H303)</f>
        <v>2500</v>
      </c>
      <c r="G303" s="193">
        <v>2500</v>
      </c>
      <c r="H303" s="193">
        <v>0</v>
      </c>
    </row>
    <row r="304" spans="1:8" ht="40.15" customHeight="1">
      <c r="A304" s="192">
        <v>3100</v>
      </c>
      <c r="B304" s="176" t="s">
        <v>812</v>
      </c>
      <c r="C304" s="192" t="s">
        <v>614</v>
      </c>
      <c r="D304" s="192" t="s">
        <v>631</v>
      </c>
      <c r="E304" s="192" t="s">
        <v>631</v>
      </c>
      <c r="F304" s="193">
        <f t="shared" ref="F304:H304" si="86">SUM(F306)</f>
        <v>249200</v>
      </c>
      <c r="G304" s="193">
        <f t="shared" si="86"/>
        <v>549200</v>
      </c>
      <c r="H304" s="193">
        <f t="shared" si="86"/>
        <v>0</v>
      </c>
    </row>
    <row r="305" spans="1:8" ht="40.15" customHeight="1">
      <c r="A305" s="192"/>
      <c r="B305" s="176" t="s">
        <v>634</v>
      </c>
      <c r="C305" s="192"/>
      <c r="D305" s="192"/>
      <c r="E305" s="192"/>
      <c r="F305" s="192"/>
      <c r="G305" s="192"/>
      <c r="H305" s="192"/>
    </row>
    <row r="306" spans="1:8" ht="40.15" customHeight="1">
      <c r="A306" s="192">
        <v>3110</v>
      </c>
      <c r="B306" s="176" t="s">
        <v>813</v>
      </c>
      <c r="C306" s="192" t="s">
        <v>614</v>
      </c>
      <c r="D306" s="192" t="s">
        <v>17</v>
      </c>
      <c r="E306" s="192" t="s">
        <v>631</v>
      </c>
      <c r="F306" s="193">
        <f t="shared" ref="F306:H306" si="87">SUM(F308)</f>
        <v>249200</v>
      </c>
      <c r="G306" s="193">
        <f t="shared" si="87"/>
        <v>549200</v>
      </c>
      <c r="H306" s="193">
        <f t="shared" si="87"/>
        <v>0</v>
      </c>
    </row>
    <row r="307" spans="1:8" ht="40.15" customHeight="1">
      <c r="A307" s="192"/>
      <c r="B307" s="176" t="s">
        <v>634</v>
      </c>
      <c r="C307" s="192"/>
      <c r="D307" s="192"/>
      <c r="E307" s="192"/>
      <c r="F307" s="192"/>
      <c r="G307" s="192"/>
      <c r="H307" s="192"/>
    </row>
    <row r="308" spans="1:8" ht="40.15" customHeight="1">
      <c r="A308" s="192">
        <v>3112</v>
      </c>
      <c r="B308" s="176" t="s">
        <v>814</v>
      </c>
      <c r="C308" s="192" t="s">
        <v>614</v>
      </c>
      <c r="D308" s="192" t="s">
        <v>17</v>
      </c>
      <c r="E308" s="192" t="s">
        <v>22</v>
      </c>
      <c r="F308" s="193">
        <f>հատված6!G5295</f>
        <v>249200</v>
      </c>
      <c r="G308" s="193">
        <f>հատված6!H5295</f>
        <v>549200</v>
      </c>
      <c r="H308" s="193">
        <v>0</v>
      </c>
    </row>
    <row r="309" spans="1:8" ht="15.4" customHeight="1"/>
    <row r="310" spans="1:8" ht="15.4" customHeight="1"/>
    <row r="311" spans="1:8" ht="15.4" customHeight="1"/>
    <row r="312" spans="1:8" ht="15.4" customHeight="1"/>
  </sheetData>
  <mergeCells count="2">
    <mergeCell ref="A1:H1"/>
    <mergeCell ref="A2:H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228"/>
  <sheetViews>
    <sheetView topLeftCell="A7" workbookViewId="0">
      <selection activeCell="F183" sqref="F183"/>
    </sheetView>
  </sheetViews>
  <sheetFormatPr defaultColWidth="10.7109375" defaultRowHeight="16.5"/>
  <cols>
    <col min="1" max="1" width="7.5703125" style="188" customWidth="1"/>
    <col min="2" max="2" width="46.42578125" style="188" customWidth="1"/>
    <col min="3" max="8" width="18.7109375" style="188" customWidth="1"/>
    <col min="9" max="16384" width="10.7109375" style="188"/>
  </cols>
  <sheetData>
    <row r="1" spans="1:8" s="195" customFormat="1" ht="49.9" customHeight="1">
      <c r="A1" s="194" t="s">
        <v>815</v>
      </c>
      <c r="B1" s="194"/>
      <c r="C1" s="194"/>
      <c r="D1" s="194"/>
      <c r="E1" s="194"/>
      <c r="F1" s="194"/>
    </row>
    <row r="2" spans="1:8" ht="15" customHeight="1">
      <c r="A2" s="196" t="s">
        <v>816</v>
      </c>
      <c r="B2" s="196"/>
      <c r="C2" s="196"/>
      <c r="D2" s="196"/>
      <c r="E2" s="196"/>
      <c r="F2" s="196"/>
      <c r="G2" s="196"/>
      <c r="H2" s="196"/>
    </row>
    <row r="3" spans="1:8" ht="15" customHeight="1">
      <c r="A3" s="197"/>
      <c r="B3" s="197"/>
      <c r="C3" s="197"/>
      <c r="D3" s="197"/>
      <c r="E3" s="197"/>
      <c r="F3" s="197"/>
    </row>
    <row r="7" spans="1:8" ht="15" customHeight="1">
      <c r="A7" s="198"/>
      <c r="B7" s="198" t="s">
        <v>817</v>
      </c>
      <c r="C7" s="198"/>
      <c r="D7" s="198"/>
      <c r="E7" s="198"/>
      <c r="F7" s="198"/>
    </row>
    <row r="8" spans="1:8" ht="40.15" customHeight="1">
      <c r="A8" s="189" t="s">
        <v>818</v>
      </c>
      <c r="B8" s="190"/>
      <c r="C8" s="189"/>
      <c r="D8" s="189" t="s">
        <v>819</v>
      </c>
      <c r="E8" s="189" t="s">
        <v>820</v>
      </c>
      <c r="F8" s="189"/>
    </row>
    <row r="9" spans="1:8" ht="19.899999999999999" customHeight="1">
      <c r="A9" s="189" t="s">
        <v>44</v>
      </c>
      <c r="B9" s="189" t="s">
        <v>821</v>
      </c>
      <c r="C9" s="189" t="s">
        <v>44</v>
      </c>
      <c r="D9" s="189"/>
      <c r="E9" s="189" t="s">
        <v>47</v>
      </c>
      <c r="F9" s="189" t="s">
        <v>822</v>
      </c>
    </row>
    <row r="10" spans="1:8" ht="15" customHeight="1">
      <c r="A10" s="191">
        <v>1</v>
      </c>
      <c r="B10" s="191">
        <v>2</v>
      </c>
      <c r="C10" s="191">
        <v>3</v>
      </c>
      <c r="D10" s="191">
        <v>4</v>
      </c>
      <c r="E10" s="191">
        <v>5</v>
      </c>
      <c r="F10" s="191">
        <v>6</v>
      </c>
    </row>
    <row r="11" spans="1:8" ht="40.15" customHeight="1">
      <c r="A11" s="199">
        <v>4000</v>
      </c>
      <c r="B11" s="200" t="s">
        <v>823</v>
      </c>
      <c r="C11" s="199"/>
      <c r="D11" s="201">
        <f t="shared" ref="D11:F11" si="0">SUM(D13,D166,D204)</f>
        <v>4540274.5860000001</v>
      </c>
      <c r="E11" s="201">
        <f t="shared" si="0"/>
        <v>2746026.9759999998</v>
      </c>
      <c r="F11" s="201">
        <f t="shared" si="0"/>
        <v>2094247.61</v>
      </c>
      <c r="G11" s="202"/>
    </row>
    <row r="12" spans="1:8" ht="40.15" customHeight="1">
      <c r="A12" s="199"/>
      <c r="B12" s="200" t="s">
        <v>824</v>
      </c>
      <c r="C12" s="199"/>
      <c r="D12" s="199"/>
      <c r="E12" s="199"/>
      <c r="F12" s="199"/>
      <c r="G12" s="202"/>
    </row>
    <row r="13" spans="1:8" ht="40.15" customHeight="1">
      <c r="A13" s="199">
        <v>4050</v>
      </c>
      <c r="B13" s="200" t="s">
        <v>825</v>
      </c>
      <c r="C13" s="199" t="s">
        <v>194</v>
      </c>
      <c r="D13" s="201">
        <f t="shared" ref="D13:F13" si="1">SUM(D15,D28,D71,D86,D96,D122,D137)</f>
        <v>2446026.9759999998</v>
      </c>
      <c r="E13" s="201">
        <f t="shared" si="1"/>
        <v>2746026.9759999998</v>
      </c>
      <c r="F13" s="201">
        <f t="shared" si="1"/>
        <v>0</v>
      </c>
    </row>
    <row r="14" spans="1:8" ht="40.15" customHeight="1">
      <c r="A14" s="199"/>
      <c r="B14" s="200" t="s">
        <v>824</v>
      </c>
      <c r="C14" s="199"/>
      <c r="D14" s="199"/>
      <c r="E14" s="199"/>
      <c r="F14" s="199"/>
    </row>
    <row r="15" spans="1:8" ht="40.15" customHeight="1">
      <c r="A15" s="199">
        <v>4100</v>
      </c>
      <c r="B15" s="200" t="s">
        <v>826</v>
      </c>
      <c r="C15" s="199" t="s">
        <v>194</v>
      </c>
      <c r="D15" s="201">
        <f>SUM(D17,D22,D25)</f>
        <v>371224.5</v>
      </c>
      <c r="E15" s="201">
        <f>SUM(E17,E22,E25)</f>
        <v>371224.5</v>
      </c>
      <c r="F15" s="201" t="s">
        <v>52</v>
      </c>
    </row>
    <row r="16" spans="1:8" ht="40.15" customHeight="1">
      <c r="A16" s="199"/>
      <c r="B16" s="200" t="s">
        <v>824</v>
      </c>
      <c r="C16" s="199"/>
      <c r="D16" s="199"/>
      <c r="E16" s="199"/>
      <c r="F16" s="199"/>
    </row>
    <row r="17" spans="1:6" ht="40.15" customHeight="1">
      <c r="A17" s="199">
        <v>4110</v>
      </c>
      <c r="B17" s="200" t="s">
        <v>827</v>
      </c>
      <c r="C17" s="199" t="s">
        <v>194</v>
      </c>
      <c r="D17" s="201">
        <f>SUM(D19:D21)</f>
        <v>371224.5</v>
      </c>
      <c r="E17" s="201">
        <f>SUM(E19:E21)</f>
        <v>371224.5</v>
      </c>
      <c r="F17" s="201" t="s">
        <v>52</v>
      </c>
    </row>
    <row r="18" spans="1:6" ht="40.15" customHeight="1">
      <c r="A18" s="199"/>
      <c r="B18" s="200" t="s">
        <v>634</v>
      </c>
      <c r="C18" s="199"/>
      <c r="D18" s="199"/>
      <c r="E18" s="199"/>
      <c r="F18" s="199"/>
    </row>
    <row r="19" spans="1:6" ht="40.15" customHeight="1">
      <c r="A19" s="199">
        <v>4111</v>
      </c>
      <c r="B19" s="200" t="s">
        <v>195</v>
      </c>
      <c r="C19" s="199" t="s">
        <v>828</v>
      </c>
      <c r="D19" s="201">
        <f>SUM(E19,F19)</f>
        <v>346224.5</v>
      </c>
      <c r="E19" s="201">
        <f>հատված6!H4409+հատված6!H720+հատված6!H15</f>
        <v>346224.5</v>
      </c>
      <c r="F19" s="201" t="s">
        <v>52</v>
      </c>
    </row>
    <row r="20" spans="1:6" ht="40.15" customHeight="1">
      <c r="A20" s="199">
        <v>4112</v>
      </c>
      <c r="B20" s="200" t="s">
        <v>197</v>
      </c>
      <c r="C20" s="199" t="s">
        <v>829</v>
      </c>
      <c r="D20" s="201">
        <f>SUM(E20,F20)</f>
        <v>25000</v>
      </c>
      <c r="E20" s="201">
        <f>հատված6!H16</f>
        <v>25000</v>
      </c>
      <c r="F20" s="201" t="s">
        <v>52</v>
      </c>
    </row>
    <row r="21" spans="1:6" ht="40.15" customHeight="1">
      <c r="A21" s="199">
        <v>4114</v>
      </c>
      <c r="B21" s="200" t="s">
        <v>203</v>
      </c>
      <c r="C21" s="199" t="s">
        <v>830</v>
      </c>
      <c r="D21" s="201">
        <f>SUM(E21,F21)</f>
        <v>0</v>
      </c>
      <c r="E21" s="201">
        <v>0</v>
      </c>
      <c r="F21" s="201" t="s">
        <v>52</v>
      </c>
    </row>
    <row r="22" spans="1:6" ht="40.15" customHeight="1">
      <c r="A22" s="199">
        <v>4120</v>
      </c>
      <c r="B22" s="200" t="s">
        <v>831</v>
      </c>
      <c r="C22" s="199" t="s">
        <v>194</v>
      </c>
      <c r="D22" s="201">
        <f>SUM(D24)</f>
        <v>0</v>
      </c>
      <c r="E22" s="201">
        <f>SUM(E24)</f>
        <v>0</v>
      </c>
      <c r="F22" s="201" t="s">
        <v>52</v>
      </c>
    </row>
    <row r="23" spans="1:6" ht="40.15" customHeight="1">
      <c r="A23" s="199"/>
      <c r="B23" s="200" t="s">
        <v>634</v>
      </c>
      <c r="C23" s="199"/>
      <c r="D23" s="199"/>
      <c r="E23" s="199"/>
      <c r="F23" s="199"/>
    </row>
    <row r="24" spans="1:6" ht="40.15" customHeight="1">
      <c r="A24" s="199">
        <v>4121</v>
      </c>
      <c r="B24" s="200" t="s">
        <v>205</v>
      </c>
      <c r="C24" s="199" t="s">
        <v>832</v>
      </c>
      <c r="D24" s="201">
        <f>SUM(E24,F24)</f>
        <v>0</v>
      </c>
      <c r="E24" s="201">
        <v>0</v>
      </c>
      <c r="F24" s="201" t="s">
        <v>52</v>
      </c>
    </row>
    <row r="25" spans="1:6" ht="40.15" customHeight="1">
      <c r="A25" s="199">
        <v>4130</v>
      </c>
      <c r="B25" s="200" t="s">
        <v>833</v>
      </c>
      <c r="C25" s="199" t="s">
        <v>194</v>
      </c>
      <c r="D25" s="201">
        <f>SUM(D27)</f>
        <v>0</v>
      </c>
      <c r="E25" s="201">
        <f>SUM(E27)</f>
        <v>0</v>
      </c>
      <c r="F25" s="201" t="s">
        <v>52</v>
      </c>
    </row>
    <row r="26" spans="1:6" ht="40.15" customHeight="1">
      <c r="A26" s="199"/>
      <c r="B26" s="200" t="s">
        <v>634</v>
      </c>
      <c r="C26" s="199"/>
      <c r="D26" s="199"/>
      <c r="E26" s="199"/>
      <c r="F26" s="199"/>
    </row>
    <row r="27" spans="1:6" ht="40.15" customHeight="1">
      <c r="A27" s="199">
        <v>4131</v>
      </c>
      <c r="B27" s="200" t="s">
        <v>834</v>
      </c>
      <c r="C27" s="199" t="s">
        <v>835</v>
      </c>
      <c r="D27" s="201">
        <f>SUM(E27,F27)</f>
        <v>0</v>
      </c>
      <c r="E27" s="201">
        <v>0</v>
      </c>
      <c r="F27" s="201" t="s">
        <v>52</v>
      </c>
    </row>
    <row r="28" spans="1:6" ht="40.15" customHeight="1">
      <c r="A28" s="199">
        <v>4200</v>
      </c>
      <c r="B28" s="200" t="s">
        <v>836</v>
      </c>
      <c r="C28" s="199" t="s">
        <v>194</v>
      </c>
      <c r="D28" s="201">
        <f>SUM(D30,D39,D44,D54,D57,D61)</f>
        <v>389494</v>
      </c>
      <c r="E28" s="201">
        <f>SUM(E30,E39,E44,E54,E57,E61)</f>
        <v>389494</v>
      </c>
      <c r="F28" s="201" t="s">
        <v>52</v>
      </c>
    </row>
    <row r="29" spans="1:6" ht="40.15" customHeight="1">
      <c r="A29" s="199"/>
      <c r="B29" s="200" t="s">
        <v>824</v>
      </c>
      <c r="C29" s="199"/>
      <c r="D29" s="199"/>
      <c r="E29" s="199"/>
      <c r="F29" s="199"/>
    </row>
    <row r="30" spans="1:6" ht="40.15" customHeight="1">
      <c r="A30" s="199">
        <v>4210</v>
      </c>
      <c r="B30" s="200" t="s">
        <v>837</v>
      </c>
      <c r="C30" s="199" t="s">
        <v>194</v>
      </c>
      <c r="D30" s="201">
        <f>SUM(D32:D38)</f>
        <v>71920</v>
      </c>
      <c r="E30" s="201">
        <f>SUM(E32:E38)</f>
        <v>71920</v>
      </c>
      <c r="F30" s="201" t="s">
        <v>52</v>
      </c>
    </row>
    <row r="31" spans="1:6" ht="40.15" customHeight="1">
      <c r="A31" s="199"/>
      <c r="B31" s="200" t="s">
        <v>634</v>
      </c>
      <c r="C31" s="199"/>
      <c r="D31" s="199"/>
      <c r="E31" s="199"/>
      <c r="F31" s="199"/>
    </row>
    <row r="32" spans="1:6" ht="40.15" customHeight="1">
      <c r="A32" s="199">
        <v>4211</v>
      </c>
      <c r="B32" s="200" t="s">
        <v>838</v>
      </c>
      <c r="C32" s="199" t="s">
        <v>839</v>
      </c>
      <c r="D32" s="201">
        <f t="shared" ref="D32:D38" si="2">SUM(E32,F32)</f>
        <v>0</v>
      </c>
      <c r="E32" s="201">
        <v>0</v>
      </c>
      <c r="F32" s="201" t="s">
        <v>52</v>
      </c>
    </row>
    <row r="33" spans="1:6" ht="40.15" customHeight="1">
      <c r="A33" s="199">
        <v>4212</v>
      </c>
      <c r="B33" s="200" t="s">
        <v>840</v>
      </c>
      <c r="C33" s="199" t="s">
        <v>841</v>
      </c>
      <c r="D33" s="201">
        <f t="shared" si="2"/>
        <v>34060</v>
      </c>
      <c r="E33" s="201">
        <f>հատված6!H25+հատված6!H345</f>
        <v>34060</v>
      </c>
      <c r="F33" s="201" t="s">
        <v>52</v>
      </c>
    </row>
    <row r="34" spans="1:6" ht="40.15" customHeight="1">
      <c r="A34" s="199">
        <v>4213</v>
      </c>
      <c r="B34" s="200" t="s">
        <v>215</v>
      </c>
      <c r="C34" s="199" t="s">
        <v>842</v>
      </c>
      <c r="D34" s="201">
        <f t="shared" si="2"/>
        <v>26340</v>
      </c>
      <c r="E34" s="201">
        <f>հատված6!H26+հատված6!H1390+հատված6!H1994</f>
        <v>26340</v>
      </c>
      <c r="F34" s="201" t="s">
        <v>52</v>
      </c>
    </row>
    <row r="35" spans="1:6" ht="40.15" customHeight="1">
      <c r="A35" s="199">
        <v>4214</v>
      </c>
      <c r="B35" s="200" t="s">
        <v>217</v>
      </c>
      <c r="C35" s="199" t="s">
        <v>843</v>
      </c>
      <c r="D35" s="201">
        <f t="shared" si="2"/>
        <v>6030</v>
      </c>
      <c r="E35" s="201">
        <f>հատված6!H27+հատված6!H347</f>
        <v>6030</v>
      </c>
      <c r="F35" s="201" t="s">
        <v>52</v>
      </c>
    </row>
    <row r="36" spans="1:6" ht="40.15" customHeight="1">
      <c r="A36" s="199">
        <v>4215</v>
      </c>
      <c r="B36" s="200" t="s">
        <v>219</v>
      </c>
      <c r="C36" s="199" t="s">
        <v>844</v>
      </c>
      <c r="D36" s="201">
        <f t="shared" si="2"/>
        <v>1000</v>
      </c>
      <c r="E36" s="201">
        <f>հատված6!H348+հատված6!H28</f>
        <v>1000</v>
      </c>
      <c r="F36" s="201" t="s">
        <v>52</v>
      </c>
    </row>
    <row r="37" spans="1:6" ht="40.15" customHeight="1">
      <c r="A37" s="199">
        <v>4216</v>
      </c>
      <c r="B37" s="200" t="s">
        <v>221</v>
      </c>
      <c r="C37" s="199" t="s">
        <v>845</v>
      </c>
      <c r="D37" s="201">
        <f t="shared" si="2"/>
        <v>3500</v>
      </c>
      <c r="E37" s="201">
        <f>հատված6!H29+հատված6!H349+հատված6!H3209</f>
        <v>3500</v>
      </c>
      <c r="F37" s="201" t="s">
        <v>52</v>
      </c>
    </row>
    <row r="38" spans="1:6" ht="40.15" customHeight="1">
      <c r="A38" s="199">
        <v>4217</v>
      </c>
      <c r="B38" s="200" t="s">
        <v>223</v>
      </c>
      <c r="C38" s="199" t="s">
        <v>846</v>
      </c>
      <c r="D38" s="201">
        <f t="shared" si="2"/>
        <v>990</v>
      </c>
      <c r="E38" s="201">
        <f>հատված6!H30+հատված6!H350</f>
        <v>990</v>
      </c>
      <c r="F38" s="201" t="s">
        <v>52</v>
      </c>
    </row>
    <row r="39" spans="1:6" ht="40.15" customHeight="1">
      <c r="A39" s="199">
        <v>4220</v>
      </c>
      <c r="B39" s="200" t="s">
        <v>847</v>
      </c>
      <c r="C39" s="199" t="s">
        <v>194</v>
      </c>
      <c r="D39" s="201">
        <f>SUM(D41:D43)</f>
        <v>6500</v>
      </c>
      <c r="E39" s="201">
        <f>SUM(E41:E43)</f>
        <v>6500</v>
      </c>
      <c r="F39" s="201" t="s">
        <v>52</v>
      </c>
    </row>
    <row r="40" spans="1:6" ht="40.15" customHeight="1">
      <c r="A40" s="199"/>
      <c r="B40" s="200" t="s">
        <v>634</v>
      </c>
      <c r="C40" s="199"/>
      <c r="D40" s="199"/>
      <c r="E40" s="199"/>
      <c r="F40" s="199"/>
    </row>
    <row r="41" spans="1:6" ht="40.15" customHeight="1">
      <c r="A41" s="199">
        <v>4221</v>
      </c>
      <c r="B41" s="200" t="s">
        <v>226</v>
      </c>
      <c r="C41" s="199" t="s">
        <v>848</v>
      </c>
      <c r="D41" s="201">
        <f>SUM(E41,F41)</f>
        <v>1500</v>
      </c>
      <c r="E41" s="201">
        <f>հատված6!H32</f>
        <v>1500</v>
      </c>
      <c r="F41" s="201" t="s">
        <v>52</v>
      </c>
    </row>
    <row r="42" spans="1:6" ht="40.15" customHeight="1">
      <c r="A42" s="199">
        <v>4222</v>
      </c>
      <c r="B42" s="200" t="s">
        <v>228</v>
      </c>
      <c r="C42" s="199" t="s">
        <v>849</v>
      </c>
      <c r="D42" s="201">
        <f>SUM(E42,F42)</f>
        <v>5000</v>
      </c>
      <c r="E42" s="201">
        <f>հատված6!H33</f>
        <v>5000</v>
      </c>
      <c r="F42" s="201" t="s">
        <v>52</v>
      </c>
    </row>
    <row r="43" spans="1:6" ht="40.15" customHeight="1">
      <c r="A43" s="199">
        <v>4223</v>
      </c>
      <c r="B43" s="200" t="s">
        <v>230</v>
      </c>
      <c r="C43" s="199" t="s">
        <v>850</v>
      </c>
      <c r="D43" s="201">
        <f>SUM(E43,F43)</f>
        <v>0</v>
      </c>
      <c r="E43" s="201">
        <v>0</v>
      </c>
      <c r="F43" s="201" t="s">
        <v>52</v>
      </c>
    </row>
    <row r="44" spans="1:6" ht="40.15" customHeight="1">
      <c r="A44" s="199">
        <v>4230</v>
      </c>
      <c r="B44" s="200" t="s">
        <v>851</v>
      </c>
      <c r="C44" s="199" t="s">
        <v>52</v>
      </c>
      <c r="D44" s="201">
        <f>SUM(D46:D53)</f>
        <v>38080</v>
      </c>
      <c r="E44" s="201">
        <f>SUM(E46:E53)</f>
        <v>38080</v>
      </c>
      <c r="F44" s="201" t="s">
        <v>52</v>
      </c>
    </row>
    <row r="45" spans="1:6" ht="40.15" customHeight="1">
      <c r="A45" s="199"/>
      <c r="B45" s="200" t="s">
        <v>634</v>
      </c>
      <c r="C45" s="199"/>
      <c r="D45" s="199"/>
      <c r="E45" s="199"/>
      <c r="F45" s="199"/>
    </row>
    <row r="46" spans="1:6" ht="40.15" customHeight="1">
      <c r="A46" s="199">
        <v>4231</v>
      </c>
      <c r="B46" s="200" t="s">
        <v>233</v>
      </c>
      <c r="C46" s="199" t="s">
        <v>852</v>
      </c>
      <c r="D46" s="201">
        <f t="shared" ref="D46:D53" si="3">SUM(E46,F46)</f>
        <v>0</v>
      </c>
      <c r="E46" s="201">
        <v>0</v>
      </c>
      <c r="F46" s="201" t="s">
        <v>52</v>
      </c>
    </row>
    <row r="47" spans="1:6" ht="40.15" customHeight="1">
      <c r="A47" s="199">
        <v>4232</v>
      </c>
      <c r="B47" s="200" t="s">
        <v>235</v>
      </c>
      <c r="C47" s="199" t="s">
        <v>853</v>
      </c>
      <c r="D47" s="201">
        <f t="shared" si="3"/>
        <v>3800</v>
      </c>
      <c r="E47" s="201">
        <f>հատված6!H201</f>
        <v>3800</v>
      </c>
      <c r="F47" s="201" t="s">
        <v>52</v>
      </c>
    </row>
    <row r="48" spans="1:6" ht="40.15" customHeight="1">
      <c r="A48" s="199">
        <v>4233</v>
      </c>
      <c r="B48" s="200" t="s">
        <v>237</v>
      </c>
      <c r="C48" s="199" t="s">
        <v>854</v>
      </c>
      <c r="D48" s="201">
        <f t="shared" si="3"/>
        <v>500</v>
      </c>
      <c r="E48" s="201">
        <f>հատված6!H38</f>
        <v>500</v>
      </c>
      <c r="F48" s="201" t="s">
        <v>52</v>
      </c>
    </row>
    <row r="49" spans="1:6" ht="40.15" customHeight="1">
      <c r="A49" s="199">
        <v>4234</v>
      </c>
      <c r="B49" s="200" t="s">
        <v>239</v>
      </c>
      <c r="C49" s="199" t="s">
        <v>855</v>
      </c>
      <c r="D49" s="201">
        <f t="shared" si="3"/>
        <v>2680</v>
      </c>
      <c r="E49" s="201">
        <f>հատված6!H39+հատված6!H3513+հատված6!H3656</f>
        <v>2680</v>
      </c>
      <c r="F49" s="201" t="s">
        <v>52</v>
      </c>
    </row>
    <row r="50" spans="1:6" ht="40.15" customHeight="1">
      <c r="A50" s="199">
        <v>4235</v>
      </c>
      <c r="B50" s="200" t="s">
        <v>241</v>
      </c>
      <c r="C50" s="199" t="s">
        <v>856</v>
      </c>
      <c r="D50" s="201">
        <f t="shared" si="3"/>
        <v>0</v>
      </c>
      <c r="E50" s="201">
        <v>0</v>
      </c>
      <c r="F50" s="201" t="s">
        <v>52</v>
      </c>
    </row>
    <row r="51" spans="1:6" ht="40.15" customHeight="1">
      <c r="A51" s="199">
        <v>4236</v>
      </c>
      <c r="B51" s="200" t="s">
        <v>242</v>
      </c>
      <c r="C51" s="199" t="s">
        <v>857</v>
      </c>
      <c r="D51" s="201">
        <f t="shared" si="3"/>
        <v>0</v>
      </c>
      <c r="E51" s="201">
        <v>0</v>
      </c>
      <c r="F51" s="201" t="s">
        <v>52</v>
      </c>
    </row>
    <row r="52" spans="1:6" ht="40.15" customHeight="1">
      <c r="A52" s="199">
        <v>4237</v>
      </c>
      <c r="B52" s="200" t="s">
        <v>244</v>
      </c>
      <c r="C52" s="199" t="s">
        <v>858</v>
      </c>
      <c r="D52" s="201">
        <f t="shared" si="3"/>
        <v>7000</v>
      </c>
      <c r="E52" s="201">
        <f>հատված6!H42</f>
        <v>7000</v>
      </c>
      <c r="F52" s="201" t="s">
        <v>52</v>
      </c>
    </row>
    <row r="53" spans="1:6" ht="40.15" customHeight="1">
      <c r="A53" s="199">
        <v>4238</v>
      </c>
      <c r="B53" s="200" t="s">
        <v>246</v>
      </c>
      <c r="C53" s="199" t="s">
        <v>579</v>
      </c>
      <c r="D53" s="201">
        <f t="shared" si="3"/>
        <v>24100</v>
      </c>
      <c r="E53" s="201">
        <f>հատված6!H207+հատված6!H363+հատված6!H3223+հատված6!H4437</f>
        <v>24100</v>
      </c>
      <c r="F53" s="201" t="s">
        <v>52</v>
      </c>
    </row>
    <row r="54" spans="1:6" ht="40.15" customHeight="1">
      <c r="A54" s="199">
        <v>4240</v>
      </c>
      <c r="B54" s="200" t="s">
        <v>859</v>
      </c>
      <c r="C54" s="199" t="s">
        <v>194</v>
      </c>
      <c r="D54" s="201">
        <f>SUM(D56)</f>
        <v>23000</v>
      </c>
      <c r="E54" s="201">
        <f>SUM(E56)</f>
        <v>23000</v>
      </c>
      <c r="F54" s="201" t="s">
        <v>52</v>
      </c>
    </row>
    <row r="55" spans="1:6" ht="40.15" customHeight="1">
      <c r="A55" s="199"/>
      <c r="B55" s="200" t="s">
        <v>634</v>
      </c>
      <c r="C55" s="199"/>
      <c r="D55" s="199"/>
      <c r="E55" s="199"/>
      <c r="F55" s="199"/>
    </row>
    <row r="56" spans="1:6" ht="40.15" customHeight="1">
      <c r="A56" s="199">
        <v>4241</v>
      </c>
      <c r="B56" s="200" t="s">
        <v>249</v>
      </c>
      <c r="C56" s="199" t="s">
        <v>860</v>
      </c>
      <c r="D56" s="201">
        <f>SUM(E56,F56)</f>
        <v>23000</v>
      </c>
      <c r="E56" s="201">
        <f>հատված6!H45+հատված6!H365+հատված6!H1715</f>
        <v>23000</v>
      </c>
      <c r="F56" s="201" t="s">
        <v>52</v>
      </c>
    </row>
    <row r="57" spans="1:6" ht="40.15" customHeight="1">
      <c r="A57" s="199">
        <v>4250</v>
      </c>
      <c r="B57" s="200" t="s">
        <v>861</v>
      </c>
      <c r="C57" s="199" t="s">
        <v>194</v>
      </c>
      <c r="D57" s="201">
        <f>SUM(D59:D60)</f>
        <v>177500</v>
      </c>
      <c r="E57" s="201">
        <f>SUM(E59:E60)</f>
        <v>177500</v>
      </c>
      <c r="F57" s="201" t="s">
        <v>52</v>
      </c>
    </row>
    <row r="58" spans="1:6" ht="40.15" customHeight="1">
      <c r="A58" s="199"/>
      <c r="B58" s="200" t="s">
        <v>634</v>
      </c>
      <c r="C58" s="199"/>
      <c r="D58" s="199"/>
      <c r="E58" s="199"/>
      <c r="F58" s="199"/>
    </row>
    <row r="59" spans="1:6" ht="40.15" customHeight="1">
      <c r="A59" s="199">
        <v>4251</v>
      </c>
      <c r="B59" s="200" t="s">
        <v>252</v>
      </c>
      <c r="C59" s="199" t="s">
        <v>862</v>
      </c>
      <c r="D59" s="201">
        <f>SUM(E59,F59)</f>
        <v>169500</v>
      </c>
      <c r="E59" s="201">
        <f>հատված6!H47+հատված6!H367+հատված6!H535+հատված6!H1209+հատված6!H1864+հատված6!H2015+հատված6!H2792+հատված6!H3084+հատված6!H3227+հատված6!H3376+հատված6!H3977+հատված6!H4291+հատված6!H901</f>
        <v>169500</v>
      </c>
      <c r="F59" s="201" t="s">
        <v>52</v>
      </c>
    </row>
    <row r="60" spans="1:6" ht="40.15" customHeight="1">
      <c r="A60" s="199">
        <v>4252</v>
      </c>
      <c r="B60" s="200" t="s">
        <v>254</v>
      </c>
      <c r="C60" s="199" t="s">
        <v>863</v>
      </c>
      <c r="D60" s="201">
        <f>SUM(E60,F60)</f>
        <v>8000</v>
      </c>
      <c r="E60" s="201">
        <f>հատված6!H48+հատված6!H368</f>
        <v>8000</v>
      </c>
      <c r="F60" s="201" t="s">
        <v>52</v>
      </c>
    </row>
    <row r="61" spans="1:6" ht="40.15" customHeight="1">
      <c r="A61" s="199">
        <v>4260</v>
      </c>
      <c r="B61" s="200" t="s">
        <v>864</v>
      </c>
      <c r="C61" s="199" t="s">
        <v>194</v>
      </c>
      <c r="D61" s="201">
        <f>SUM(D63:D70)</f>
        <v>72494</v>
      </c>
      <c r="E61" s="201">
        <f>SUM(E63:E70)</f>
        <v>72494</v>
      </c>
      <c r="F61" s="201" t="s">
        <v>52</v>
      </c>
    </row>
    <row r="62" spans="1:6" ht="40.15" customHeight="1">
      <c r="A62" s="199"/>
      <c r="B62" s="200" t="s">
        <v>634</v>
      </c>
      <c r="C62" s="199"/>
      <c r="D62" s="199"/>
      <c r="E62" s="199"/>
      <c r="F62" s="199"/>
    </row>
    <row r="63" spans="1:6" ht="40.15" customHeight="1">
      <c r="A63" s="199">
        <v>4261</v>
      </c>
      <c r="B63" s="200" t="s">
        <v>257</v>
      </c>
      <c r="C63" s="199" t="s">
        <v>865</v>
      </c>
      <c r="D63" s="201">
        <f t="shared" ref="D63:D70" si="4">SUM(E63,F63)</f>
        <v>6500</v>
      </c>
      <c r="E63" s="201">
        <f>հատված6!H50</f>
        <v>6500</v>
      </c>
      <c r="F63" s="201" t="s">
        <v>52</v>
      </c>
    </row>
    <row r="64" spans="1:6" ht="40.15" customHeight="1">
      <c r="A64" s="199">
        <v>4262</v>
      </c>
      <c r="B64" s="200" t="s">
        <v>259</v>
      </c>
      <c r="C64" s="199" t="s">
        <v>866</v>
      </c>
      <c r="D64" s="201">
        <f t="shared" si="4"/>
        <v>300</v>
      </c>
      <c r="E64" s="201">
        <f>հատված6!H51</f>
        <v>300</v>
      </c>
      <c r="F64" s="201" t="s">
        <v>52</v>
      </c>
    </row>
    <row r="65" spans="1:6" ht="40.15" customHeight="1">
      <c r="A65" s="199">
        <v>4263</v>
      </c>
      <c r="B65" s="200" t="s">
        <v>867</v>
      </c>
      <c r="C65" s="199" t="s">
        <v>868</v>
      </c>
      <c r="D65" s="201">
        <f t="shared" si="4"/>
        <v>200</v>
      </c>
      <c r="E65" s="201">
        <f>հատված6!H52</f>
        <v>200</v>
      </c>
      <c r="F65" s="201" t="s">
        <v>52</v>
      </c>
    </row>
    <row r="66" spans="1:6" ht="40.15" customHeight="1">
      <c r="A66" s="199">
        <v>4264</v>
      </c>
      <c r="B66" s="200" t="s">
        <v>263</v>
      </c>
      <c r="C66" s="199" t="s">
        <v>869</v>
      </c>
      <c r="D66" s="201">
        <f t="shared" si="4"/>
        <v>10000</v>
      </c>
      <c r="E66" s="201">
        <f>հատված6!H53+հատված6!H373</f>
        <v>10000</v>
      </c>
      <c r="F66" s="201" t="s">
        <v>52</v>
      </c>
    </row>
    <row r="67" spans="1:6" ht="40.15" customHeight="1">
      <c r="A67" s="199">
        <v>4265</v>
      </c>
      <c r="B67" s="200" t="s">
        <v>265</v>
      </c>
      <c r="C67" s="199" t="s">
        <v>870</v>
      </c>
      <c r="D67" s="201">
        <f t="shared" si="4"/>
        <v>0</v>
      </c>
      <c r="E67" s="201">
        <v>0</v>
      </c>
      <c r="F67" s="201" t="s">
        <v>52</v>
      </c>
    </row>
    <row r="68" spans="1:6" ht="40.15" customHeight="1">
      <c r="A68" s="199">
        <v>4266</v>
      </c>
      <c r="B68" s="200" t="s">
        <v>267</v>
      </c>
      <c r="C68" s="199" t="s">
        <v>871</v>
      </c>
      <c r="D68" s="201">
        <f t="shared" si="4"/>
        <v>100</v>
      </c>
      <c r="E68" s="201">
        <f>հատված6!H55</f>
        <v>100</v>
      </c>
      <c r="F68" s="201" t="s">
        <v>52</v>
      </c>
    </row>
    <row r="69" spans="1:6" ht="40.15" customHeight="1">
      <c r="A69" s="199">
        <v>4267</v>
      </c>
      <c r="B69" s="200" t="s">
        <v>269</v>
      </c>
      <c r="C69" s="199" t="s">
        <v>872</v>
      </c>
      <c r="D69" s="201">
        <f t="shared" si="4"/>
        <v>9500</v>
      </c>
      <c r="E69" s="201">
        <f>հատված6!H376+հատված6!H56+հատված6!H2024</f>
        <v>9500</v>
      </c>
      <c r="F69" s="201" t="s">
        <v>52</v>
      </c>
    </row>
    <row r="70" spans="1:6" ht="40.15" customHeight="1">
      <c r="A70" s="199">
        <v>4268</v>
      </c>
      <c r="B70" s="200" t="s">
        <v>271</v>
      </c>
      <c r="C70" s="199" t="s">
        <v>873</v>
      </c>
      <c r="D70" s="201">
        <f t="shared" si="4"/>
        <v>45894</v>
      </c>
      <c r="E70" s="201">
        <f>հատված6!H57+հատված6!H377+հատված6!H545+հատված6!H762+հատված6!H1219+հատված6!H2169+հատված6!H3237</f>
        <v>45894</v>
      </c>
      <c r="F70" s="201" t="s">
        <v>52</v>
      </c>
    </row>
    <row r="71" spans="1:6" ht="40.15" customHeight="1">
      <c r="A71" s="199">
        <v>4300</v>
      </c>
      <c r="B71" s="200" t="s">
        <v>874</v>
      </c>
      <c r="C71" s="199" t="s">
        <v>194</v>
      </c>
      <c r="D71" s="201">
        <f>SUM(D73,D77,D81)</f>
        <v>0</v>
      </c>
      <c r="E71" s="201">
        <f>SUM(E73,E77,E81)</f>
        <v>0</v>
      </c>
      <c r="F71" s="201" t="s">
        <v>52</v>
      </c>
    </row>
    <row r="72" spans="1:6" ht="40.15" customHeight="1">
      <c r="A72" s="199"/>
      <c r="B72" s="200" t="s">
        <v>824</v>
      </c>
      <c r="C72" s="199"/>
      <c r="D72" s="199"/>
      <c r="E72" s="199"/>
      <c r="F72" s="199"/>
    </row>
    <row r="73" spans="1:6" ht="40.15" customHeight="1">
      <c r="A73" s="199">
        <v>4310</v>
      </c>
      <c r="B73" s="200" t="s">
        <v>875</v>
      </c>
      <c r="C73" s="199" t="s">
        <v>194</v>
      </c>
      <c r="D73" s="201">
        <f>SUM(D75:D76)</f>
        <v>0</v>
      </c>
      <c r="E73" s="201">
        <f>SUM(E75:E76)</f>
        <v>0</v>
      </c>
      <c r="F73" s="201" t="s">
        <v>52</v>
      </c>
    </row>
    <row r="74" spans="1:6" ht="40.15" customHeight="1">
      <c r="A74" s="199"/>
      <c r="B74" s="200" t="s">
        <v>634</v>
      </c>
      <c r="C74" s="199"/>
      <c r="D74" s="199"/>
      <c r="E74" s="199"/>
      <c r="F74" s="199"/>
    </row>
    <row r="75" spans="1:6" ht="40.15" customHeight="1">
      <c r="A75" s="199">
        <v>4311</v>
      </c>
      <c r="B75" s="200" t="s">
        <v>274</v>
      </c>
      <c r="C75" s="199" t="s">
        <v>876</v>
      </c>
      <c r="D75" s="201">
        <f>SUM(E75,F75)</f>
        <v>0</v>
      </c>
      <c r="E75" s="201">
        <v>0</v>
      </c>
      <c r="F75" s="201" t="s">
        <v>52</v>
      </c>
    </row>
    <row r="76" spans="1:6" ht="40.15" customHeight="1">
      <c r="A76" s="199">
        <v>4312</v>
      </c>
      <c r="B76" s="200" t="s">
        <v>276</v>
      </c>
      <c r="C76" s="199" t="s">
        <v>877</v>
      </c>
      <c r="D76" s="201">
        <f>SUM(E76,F76)</f>
        <v>0</v>
      </c>
      <c r="E76" s="201">
        <v>0</v>
      </c>
      <c r="F76" s="201" t="s">
        <v>52</v>
      </c>
    </row>
    <row r="77" spans="1:6" ht="40.15" customHeight="1">
      <c r="A77" s="199">
        <v>4320</v>
      </c>
      <c r="B77" s="200" t="s">
        <v>878</v>
      </c>
      <c r="C77" s="199" t="s">
        <v>194</v>
      </c>
      <c r="D77" s="201">
        <f>SUM(D79:D80)</f>
        <v>0</v>
      </c>
      <c r="E77" s="201">
        <f>SUM(E79:E80)</f>
        <v>0</v>
      </c>
      <c r="F77" s="201" t="s">
        <v>52</v>
      </c>
    </row>
    <row r="78" spans="1:6" ht="40.15" customHeight="1">
      <c r="A78" s="199"/>
      <c r="B78" s="200" t="s">
        <v>634</v>
      </c>
      <c r="C78" s="199"/>
      <c r="D78" s="199"/>
      <c r="E78" s="199"/>
      <c r="F78" s="199"/>
    </row>
    <row r="79" spans="1:6" ht="40.15" customHeight="1">
      <c r="A79" s="199">
        <v>4321</v>
      </c>
      <c r="B79" s="200" t="s">
        <v>278</v>
      </c>
      <c r="C79" s="199" t="s">
        <v>879</v>
      </c>
      <c r="D79" s="201">
        <f>SUM(E79,F79)</f>
        <v>0</v>
      </c>
      <c r="E79" s="201">
        <v>0</v>
      </c>
      <c r="F79" s="201" t="s">
        <v>52</v>
      </c>
    </row>
    <row r="80" spans="1:6" ht="40.15" customHeight="1">
      <c r="A80" s="199">
        <v>4322</v>
      </c>
      <c r="B80" s="200" t="s">
        <v>280</v>
      </c>
      <c r="C80" s="199" t="s">
        <v>880</v>
      </c>
      <c r="D80" s="201">
        <f>SUM(E80,F80)</f>
        <v>0</v>
      </c>
      <c r="E80" s="201">
        <v>0</v>
      </c>
      <c r="F80" s="201" t="s">
        <v>52</v>
      </c>
    </row>
    <row r="81" spans="1:6" ht="40.15" customHeight="1">
      <c r="A81" s="199">
        <v>4330</v>
      </c>
      <c r="B81" s="200" t="s">
        <v>881</v>
      </c>
      <c r="C81" s="199" t="s">
        <v>194</v>
      </c>
      <c r="D81" s="201">
        <f>SUM(D83:D85)</f>
        <v>0</v>
      </c>
      <c r="E81" s="201">
        <f>SUM(E83:E85)</f>
        <v>0</v>
      </c>
      <c r="F81" s="201" t="s">
        <v>52</v>
      </c>
    </row>
    <row r="82" spans="1:6" ht="40.15" customHeight="1">
      <c r="A82" s="199"/>
      <c r="B82" s="200" t="s">
        <v>634</v>
      </c>
      <c r="C82" s="199"/>
      <c r="D82" s="199"/>
      <c r="E82" s="199"/>
      <c r="F82" s="199"/>
    </row>
    <row r="83" spans="1:6" ht="40.15" customHeight="1">
      <c r="A83" s="199">
        <v>4331</v>
      </c>
      <c r="B83" s="200" t="s">
        <v>283</v>
      </c>
      <c r="C83" s="199" t="s">
        <v>882</v>
      </c>
      <c r="D83" s="201">
        <f>SUM(E83,F83)</f>
        <v>0</v>
      </c>
      <c r="E83" s="201">
        <v>0</v>
      </c>
      <c r="F83" s="201" t="s">
        <v>52</v>
      </c>
    </row>
    <row r="84" spans="1:6" ht="40.15" customHeight="1">
      <c r="A84" s="199">
        <v>4332</v>
      </c>
      <c r="B84" s="200" t="s">
        <v>285</v>
      </c>
      <c r="C84" s="199" t="s">
        <v>883</v>
      </c>
      <c r="D84" s="201">
        <f>SUM(E84,F84)</f>
        <v>0</v>
      </c>
      <c r="E84" s="201">
        <v>0</v>
      </c>
      <c r="F84" s="201" t="s">
        <v>52</v>
      </c>
    </row>
    <row r="85" spans="1:6" ht="40.15" customHeight="1">
      <c r="A85" s="199">
        <v>4333</v>
      </c>
      <c r="B85" s="200" t="s">
        <v>287</v>
      </c>
      <c r="C85" s="199" t="s">
        <v>884</v>
      </c>
      <c r="D85" s="201">
        <f>SUM(E85,F85)</f>
        <v>0</v>
      </c>
      <c r="E85" s="201">
        <v>0</v>
      </c>
      <c r="F85" s="201" t="s">
        <v>52</v>
      </c>
    </row>
    <row r="86" spans="1:6" ht="40.15" customHeight="1">
      <c r="A86" s="199">
        <v>4400</v>
      </c>
      <c r="B86" s="200" t="s">
        <v>885</v>
      </c>
      <c r="C86" s="199" t="s">
        <v>194</v>
      </c>
      <c r="D86" s="201">
        <f>SUM(D88,D92)</f>
        <v>55000</v>
      </c>
      <c r="E86" s="201">
        <f>SUM(E88,E92)</f>
        <v>55000</v>
      </c>
      <c r="F86" s="201" t="s">
        <v>52</v>
      </c>
    </row>
    <row r="87" spans="1:6" ht="40.15" customHeight="1">
      <c r="A87" s="199"/>
      <c r="B87" s="200" t="s">
        <v>824</v>
      </c>
      <c r="C87" s="199"/>
      <c r="D87" s="199"/>
      <c r="E87" s="199"/>
      <c r="F87" s="199"/>
    </row>
    <row r="88" spans="1:6" ht="40.15" customHeight="1">
      <c r="A88" s="199">
        <v>4410</v>
      </c>
      <c r="B88" s="200" t="s">
        <v>886</v>
      </c>
      <c r="C88" s="199" t="s">
        <v>194</v>
      </c>
      <c r="D88" s="201">
        <f>SUM(D90:D91)</f>
        <v>0</v>
      </c>
      <c r="E88" s="201">
        <f>SUM(E90:E91)</f>
        <v>0</v>
      </c>
      <c r="F88" s="201" t="s">
        <v>52</v>
      </c>
    </row>
    <row r="89" spans="1:6" ht="40.15" customHeight="1">
      <c r="A89" s="199"/>
      <c r="B89" s="200" t="s">
        <v>634</v>
      </c>
      <c r="C89" s="199"/>
      <c r="D89" s="199"/>
      <c r="E89" s="199"/>
      <c r="F89" s="199"/>
    </row>
    <row r="90" spans="1:6" ht="40.15" customHeight="1">
      <c r="A90" s="199">
        <v>4411</v>
      </c>
      <c r="B90" s="200" t="s">
        <v>887</v>
      </c>
      <c r="C90" s="199" t="s">
        <v>888</v>
      </c>
      <c r="D90" s="201">
        <f>SUM(E90,F90)</f>
        <v>0</v>
      </c>
      <c r="E90" s="201">
        <v>0</v>
      </c>
      <c r="F90" s="201" t="s">
        <v>52</v>
      </c>
    </row>
    <row r="91" spans="1:6" ht="40.15" customHeight="1">
      <c r="A91" s="199">
        <v>4412</v>
      </c>
      <c r="B91" s="200" t="s">
        <v>889</v>
      </c>
      <c r="C91" s="199" t="s">
        <v>890</v>
      </c>
      <c r="D91" s="201">
        <f>SUM(E91,F91)</f>
        <v>0</v>
      </c>
      <c r="E91" s="201">
        <v>0</v>
      </c>
      <c r="F91" s="201" t="s">
        <v>52</v>
      </c>
    </row>
    <row r="92" spans="1:6" ht="40.15" customHeight="1">
      <c r="A92" s="199">
        <v>4420</v>
      </c>
      <c r="B92" s="200" t="s">
        <v>891</v>
      </c>
      <c r="C92" s="199" t="s">
        <v>194</v>
      </c>
      <c r="D92" s="201">
        <f>SUM(D94:D95)</f>
        <v>55000</v>
      </c>
      <c r="E92" s="201">
        <f>SUM(E94:E95)</f>
        <v>55000</v>
      </c>
      <c r="F92" s="201" t="s">
        <v>52</v>
      </c>
    </row>
    <row r="93" spans="1:6" ht="40.15" customHeight="1">
      <c r="A93" s="199"/>
      <c r="B93" s="200" t="s">
        <v>634</v>
      </c>
      <c r="C93" s="199"/>
      <c r="D93" s="199"/>
      <c r="E93" s="199"/>
      <c r="F93" s="199"/>
    </row>
    <row r="94" spans="1:6" ht="40.15" customHeight="1">
      <c r="A94" s="199">
        <v>4421</v>
      </c>
      <c r="B94" s="200" t="s">
        <v>892</v>
      </c>
      <c r="C94" s="199" t="s">
        <v>893</v>
      </c>
      <c r="D94" s="201">
        <f>SUM(E94,F94)</f>
        <v>0</v>
      </c>
      <c r="E94" s="201">
        <v>0</v>
      </c>
      <c r="F94" s="201" t="s">
        <v>52</v>
      </c>
    </row>
    <row r="95" spans="1:6" ht="40.15" customHeight="1">
      <c r="A95" s="199">
        <v>4422</v>
      </c>
      <c r="B95" s="200" t="s">
        <v>894</v>
      </c>
      <c r="C95" s="199" t="s">
        <v>895</v>
      </c>
      <c r="D95" s="201">
        <f>SUM(E95,F95)</f>
        <v>55000</v>
      </c>
      <c r="E95" s="201">
        <f>հատված6!H391</f>
        <v>55000</v>
      </c>
      <c r="F95" s="201" t="s">
        <v>52</v>
      </c>
    </row>
    <row r="96" spans="1:6" ht="40.15" customHeight="1">
      <c r="A96" s="199">
        <v>4500</v>
      </c>
      <c r="B96" s="200" t="s">
        <v>896</v>
      </c>
      <c r="C96" s="199"/>
      <c r="D96" s="201">
        <f>SUM(D98,D102,D106,D114)</f>
        <v>1350108.4759999998</v>
      </c>
      <c r="E96" s="201">
        <f>SUM(E98,E102,E106,E114)</f>
        <v>1350108.4759999998</v>
      </c>
      <c r="F96" s="201" t="s">
        <v>52</v>
      </c>
    </row>
    <row r="97" spans="1:6" ht="40.15" customHeight="1">
      <c r="A97" s="199"/>
      <c r="B97" s="200" t="s">
        <v>824</v>
      </c>
      <c r="C97" s="199"/>
      <c r="D97" s="199"/>
      <c r="E97" s="199"/>
      <c r="F97" s="199"/>
    </row>
    <row r="98" spans="1:6" ht="40.15" customHeight="1">
      <c r="A98" s="199">
        <v>4510</v>
      </c>
      <c r="B98" s="200" t="s">
        <v>897</v>
      </c>
      <c r="C98" s="199" t="s">
        <v>194</v>
      </c>
      <c r="D98" s="201">
        <f>SUM(D100:D101)</f>
        <v>0</v>
      </c>
      <c r="E98" s="201">
        <f>SUM(E100:E101)</f>
        <v>0</v>
      </c>
      <c r="F98" s="201" t="s">
        <v>52</v>
      </c>
    </row>
    <row r="99" spans="1:6" ht="40.15" customHeight="1">
      <c r="A99" s="199"/>
      <c r="B99" s="200" t="s">
        <v>634</v>
      </c>
      <c r="C99" s="199"/>
      <c r="D99" s="199"/>
      <c r="E99" s="199"/>
      <c r="F99" s="199"/>
    </row>
    <row r="100" spans="1:6" ht="40.15" customHeight="1">
      <c r="A100" s="199">
        <v>4511</v>
      </c>
      <c r="B100" s="200" t="s">
        <v>898</v>
      </c>
      <c r="C100" s="199" t="s">
        <v>899</v>
      </c>
      <c r="D100" s="201">
        <f>SUM(E100,F100)</f>
        <v>0</v>
      </c>
      <c r="E100" s="201">
        <v>0</v>
      </c>
      <c r="F100" s="201" t="s">
        <v>52</v>
      </c>
    </row>
    <row r="101" spans="1:6" ht="40.15" customHeight="1">
      <c r="A101" s="199">
        <v>4512</v>
      </c>
      <c r="B101" s="200" t="s">
        <v>900</v>
      </c>
      <c r="C101" s="199" t="s">
        <v>901</v>
      </c>
      <c r="D101" s="201">
        <f>SUM(E101,F101)</f>
        <v>0</v>
      </c>
      <c r="E101" s="201">
        <v>0</v>
      </c>
      <c r="F101" s="201" t="s">
        <v>52</v>
      </c>
    </row>
    <row r="102" spans="1:6" ht="40.15" customHeight="1">
      <c r="A102" s="199">
        <v>4520</v>
      </c>
      <c r="B102" s="200" t="s">
        <v>902</v>
      </c>
      <c r="C102" s="199" t="s">
        <v>194</v>
      </c>
      <c r="D102" s="201">
        <f>SUM(D104:D105)</f>
        <v>0</v>
      </c>
      <c r="E102" s="201">
        <f>SUM(E104:E105)</f>
        <v>0</v>
      </c>
      <c r="F102" s="201" t="s">
        <v>52</v>
      </c>
    </row>
    <row r="103" spans="1:6" ht="40.15" customHeight="1">
      <c r="A103" s="199"/>
      <c r="B103" s="200" t="s">
        <v>634</v>
      </c>
      <c r="C103" s="199"/>
      <c r="D103" s="199"/>
      <c r="E103" s="199"/>
      <c r="F103" s="199"/>
    </row>
    <row r="104" spans="1:6" ht="40.15" customHeight="1">
      <c r="A104" s="199">
        <v>4521</v>
      </c>
      <c r="B104" s="200" t="s">
        <v>903</v>
      </c>
      <c r="C104" s="199" t="s">
        <v>904</v>
      </c>
      <c r="D104" s="201">
        <f>SUM(E104,F104)</f>
        <v>0</v>
      </c>
      <c r="E104" s="201">
        <v>0</v>
      </c>
      <c r="F104" s="201" t="s">
        <v>52</v>
      </c>
    </row>
    <row r="105" spans="1:6" ht="40.15" customHeight="1">
      <c r="A105" s="199">
        <v>4522</v>
      </c>
      <c r="B105" s="200" t="s">
        <v>905</v>
      </c>
      <c r="C105" s="199" t="s">
        <v>906</v>
      </c>
      <c r="D105" s="201">
        <f>SUM(E105,F105)</f>
        <v>0</v>
      </c>
      <c r="E105" s="201">
        <v>0</v>
      </c>
      <c r="F105" s="201" t="s">
        <v>52</v>
      </c>
    </row>
    <row r="106" spans="1:6" ht="40.15" customHeight="1">
      <c r="A106" s="199">
        <v>4530</v>
      </c>
      <c r="B106" s="200" t="s">
        <v>907</v>
      </c>
      <c r="C106" s="199" t="s">
        <v>194</v>
      </c>
      <c r="D106" s="201">
        <f>SUM(D108:D110)</f>
        <v>1348108.4759999998</v>
      </c>
      <c r="E106" s="201">
        <f>SUM(E108:E110)</f>
        <v>1348108.4759999998</v>
      </c>
      <c r="F106" s="201" t="s">
        <v>52</v>
      </c>
    </row>
    <row r="107" spans="1:6" ht="40.15" customHeight="1">
      <c r="A107" s="199"/>
      <c r="B107" s="200" t="s">
        <v>634</v>
      </c>
      <c r="C107" s="199"/>
      <c r="D107" s="199"/>
      <c r="E107" s="199"/>
      <c r="F107" s="199"/>
    </row>
    <row r="108" spans="1:6" ht="40.15" customHeight="1">
      <c r="A108" s="199">
        <v>4531</v>
      </c>
      <c r="B108" s="200" t="s">
        <v>908</v>
      </c>
      <c r="C108" s="199" t="s">
        <v>909</v>
      </c>
      <c r="D108" s="201">
        <f>SUM(E108,F108)</f>
        <v>1348108.4759999998</v>
      </c>
      <c r="E108" s="201">
        <f>հատված6!H405+հատված6!H790+հատված6!H1092+հատված6!H1247+հատված6!H1449+հատված6!H1604+հատված6!H2053+հատված6!H2197+հատված6!H2506+հատված6!H2975+հատված6!H3122+հատված6!H4015+հատված6!H4329</f>
        <v>1348108.4759999998</v>
      </c>
      <c r="F108" s="201" t="s">
        <v>52</v>
      </c>
    </row>
    <row r="109" spans="1:6" ht="40.15" customHeight="1">
      <c r="A109" s="199">
        <v>4532</v>
      </c>
      <c r="B109" s="200" t="s">
        <v>910</v>
      </c>
      <c r="C109" s="199" t="s">
        <v>911</v>
      </c>
      <c r="D109" s="201">
        <f>SUM(E109,F109)</f>
        <v>0</v>
      </c>
      <c r="E109" s="201">
        <v>0</v>
      </c>
      <c r="F109" s="201" t="s">
        <v>52</v>
      </c>
    </row>
    <row r="110" spans="1:6" ht="40.15" customHeight="1">
      <c r="A110" s="199">
        <v>4533</v>
      </c>
      <c r="B110" s="200" t="s">
        <v>912</v>
      </c>
      <c r="C110" s="199" t="s">
        <v>913</v>
      </c>
      <c r="D110" s="201">
        <f>SUM(D111,D112,D113)</f>
        <v>0</v>
      </c>
      <c r="E110" s="201">
        <f>SUM(E111,E112,E113)</f>
        <v>0</v>
      </c>
      <c r="F110" s="201" t="s">
        <v>52</v>
      </c>
    </row>
    <row r="111" spans="1:6" ht="40.15" customHeight="1">
      <c r="A111" s="199">
        <v>4534</v>
      </c>
      <c r="B111" s="200" t="s">
        <v>914</v>
      </c>
      <c r="C111" s="199"/>
      <c r="D111" s="201">
        <f>SUM(E111,F111)</f>
        <v>0</v>
      </c>
      <c r="E111" s="201">
        <v>0</v>
      </c>
      <c r="F111" s="201" t="s">
        <v>52</v>
      </c>
    </row>
    <row r="112" spans="1:6" ht="40.15" customHeight="1">
      <c r="A112" s="199">
        <v>4535</v>
      </c>
      <c r="B112" s="200" t="s">
        <v>915</v>
      </c>
      <c r="C112" s="199"/>
      <c r="D112" s="201">
        <f>SUM(E112,F112)</f>
        <v>0</v>
      </c>
      <c r="E112" s="201">
        <v>0</v>
      </c>
      <c r="F112" s="201" t="s">
        <v>52</v>
      </c>
    </row>
    <row r="113" spans="1:6" ht="40.15" customHeight="1">
      <c r="A113" s="199">
        <v>4536</v>
      </c>
      <c r="B113" s="200" t="s">
        <v>916</v>
      </c>
      <c r="C113" s="199"/>
      <c r="D113" s="201">
        <f>SUM(E113,F113)</f>
        <v>0</v>
      </c>
      <c r="E113" s="201">
        <f>0-SUM(E112,E115)</f>
        <v>0</v>
      </c>
      <c r="F113" s="201" t="s">
        <v>52</v>
      </c>
    </row>
    <row r="114" spans="1:6" ht="40.15" customHeight="1">
      <c r="A114" s="199">
        <v>4540</v>
      </c>
      <c r="B114" s="200" t="s">
        <v>917</v>
      </c>
      <c r="C114" s="199" t="s">
        <v>194</v>
      </c>
      <c r="D114" s="201">
        <f>SUM(D116:D118)</f>
        <v>2000</v>
      </c>
      <c r="E114" s="201">
        <f>SUM(E116:E118)</f>
        <v>2000</v>
      </c>
      <c r="F114" s="201" t="s">
        <v>52</v>
      </c>
    </row>
    <row r="115" spans="1:6" ht="40.15" customHeight="1">
      <c r="A115" s="199"/>
      <c r="B115" s="200" t="s">
        <v>634</v>
      </c>
      <c r="C115" s="199"/>
      <c r="D115" s="199"/>
      <c r="E115" s="199"/>
      <c r="F115" s="199"/>
    </row>
    <row r="116" spans="1:6" ht="40.15" customHeight="1">
      <c r="A116" s="199">
        <v>4541</v>
      </c>
      <c r="B116" s="200" t="s">
        <v>918</v>
      </c>
      <c r="C116" s="199" t="s">
        <v>919</v>
      </c>
      <c r="D116" s="201">
        <f>SUM(E116,F116)</f>
        <v>0</v>
      </c>
      <c r="E116" s="201">
        <v>0</v>
      </c>
      <c r="F116" s="201" t="s">
        <v>52</v>
      </c>
    </row>
    <row r="117" spans="1:6" ht="40.15" customHeight="1">
      <c r="A117" s="199">
        <v>4542</v>
      </c>
      <c r="B117" s="200" t="s">
        <v>920</v>
      </c>
      <c r="C117" s="199" t="s">
        <v>921</v>
      </c>
      <c r="D117" s="201">
        <f>SUM(E117,F117)</f>
        <v>0</v>
      </c>
      <c r="E117" s="201">
        <v>0</v>
      </c>
      <c r="F117" s="201" t="s">
        <v>52</v>
      </c>
    </row>
    <row r="118" spans="1:6" ht="40.15" customHeight="1">
      <c r="A118" s="199">
        <v>4543</v>
      </c>
      <c r="B118" s="200" t="s">
        <v>922</v>
      </c>
      <c r="C118" s="199" t="s">
        <v>923</v>
      </c>
      <c r="D118" s="201">
        <f>հատված6!G3274</f>
        <v>2000</v>
      </c>
      <c r="E118" s="201">
        <f>հատված6!H3274</f>
        <v>2000</v>
      </c>
      <c r="F118" s="201" t="s">
        <v>52</v>
      </c>
    </row>
    <row r="119" spans="1:6" ht="40.15" customHeight="1">
      <c r="A119" s="199">
        <v>4544</v>
      </c>
      <c r="B119" s="200" t="s">
        <v>924</v>
      </c>
      <c r="C119" s="199"/>
      <c r="D119" s="201">
        <f>SUM(E119,F119)</f>
        <v>0</v>
      </c>
      <c r="E119" s="201">
        <v>0</v>
      </c>
      <c r="F119" s="201" t="s">
        <v>52</v>
      </c>
    </row>
    <row r="120" spans="1:6" ht="40.15" customHeight="1">
      <c r="A120" s="199">
        <v>4545</v>
      </c>
      <c r="B120" s="200" t="s">
        <v>915</v>
      </c>
      <c r="C120" s="199"/>
      <c r="D120" s="201">
        <f>SUM(E120,F120)</f>
        <v>0</v>
      </c>
      <c r="E120" s="201">
        <v>0</v>
      </c>
      <c r="F120" s="201" t="s">
        <v>52</v>
      </c>
    </row>
    <row r="121" spans="1:6" ht="40.15" customHeight="1">
      <c r="A121" s="199">
        <v>4546</v>
      </c>
      <c r="B121" s="200" t="s">
        <v>916</v>
      </c>
      <c r="C121" s="199"/>
      <c r="D121" s="201">
        <f>SUM(E121,F121)</f>
        <v>0</v>
      </c>
      <c r="E121" s="201">
        <v>0</v>
      </c>
      <c r="F121" s="201" t="s">
        <v>52</v>
      </c>
    </row>
    <row r="122" spans="1:6" ht="40.15" customHeight="1">
      <c r="A122" s="199">
        <v>4600</v>
      </c>
      <c r="B122" s="200" t="s">
        <v>925</v>
      </c>
      <c r="C122" s="199" t="s">
        <v>194</v>
      </c>
      <c r="D122" s="201">
        <f>SUM(D124,D128,D134)</f>
        <v>17000</v>
      </c>
      <c r="E122" s="201">
        <f>SUM(E124,E128,E134)</f>
        <v>17000</v>
      </c>
      <c r="F122" s="201" t="s">
        <v>52</v>
      </c>
    </row>
    <row r="123" spans="1:6" ht="40.15" customHeight="1">
      <c r="A123" s="199"/>
      <c r="B123" s="200" t="s">
        <v>824</v>
      </c>
      <c r="C123" s="199"/>
      <c r="D123" s="199"/>
      <c r="E123" s="199"/>
      <c r="F123" s="199"/>
    </row>
    <row r="124" spans="1:6" ht="40.15" customHeight="1">
      <c r="A124" s="199">
        <v>4610</v>
      </c>
      <c r="B124" s="200" t="s">
        <v>926</v>
      </c>
      <c r="C124" s="199"/>
      <c r="D124" s="201">
        <f>SUM(D126:D127)</f>
        <v>0</v>
      </c>
      <c r="E124" s="201">
        <f>SUM(E126:E127)</f>
        <v>0</v>
      </c>
      <c r="F124" s="201" t="s">
        <v>52</v>
      </c>
    </row>
    <row r="125" spans="1:6" ht="40.15" customHeight="1">
      <c r="A125" s="199"/>
      <c r="B125" s="200" t="s">
        <v>824</v>
      </c>
      <c r="C125" s="199"/>
      <c r="D125" s="199"/>
      <c r="E125" s="199"/>
      <c r="F125" s="199"/>
    </row>
    <row r="126" spans="1:6" ht="40.15" customHeight="1">
      <c r="A126" s="199">
        <v>4610</v>
      </c>
      <c r="B126" s="200" t="s">
        <v>927</v>
      </c>
      <c r="C126" s="199" t="s">
        <v>928</v>
      </c>
      <c r="D126" s="201">
        <f>SUM(E126,F126)</f>
        <v>0</v>
      </c>
      <c r="E126" s="201">
        <v>0</v>
      </c>
      <c r="F126" s="201" t="s">
        <v>52</v>
      </c>
    </row>
    <row r="127" spans="1:6" ht="40.15" customHeight="1">
      <c r="A127" s="199">
        <v>4620</v>
      </c>
      <c r="B127" s="200" t="s">
        <v>929</v>
      </c>
      <c r="C127" s="199" t="s">
        <v>930</v>
      </c>
      <c r="D127" s="201">
        <f>SUM(E127,F127)</f>
        <v>0</v>
      </c>
      <c r="E127" s="201">
        <v>0</v>
      </c>
      <c r="F127" s="201" t="s">
        <v>52</v>
      </c>
    </row>
    <row r="128" spans="1:6" ht="40.15" customHeight="1">
      <c r="A128" s="199">
        <v>4630</v>
      </c>
      <c r="B128" s="200" t="s">
        <v>931</v>
      </c>
      <c r="C128" s="199" t="s">
        <v>194</v>
      </c>
      <c r="D128" s="201">
        <f>SUM(D130:D133)</f>
        <v>17000</v>
      </c>
      <c r="E128" s="201">
        <f>SUM(E130:E133)</f>
        <v>17000</v>
      </c>
      <c r="F128" s="201" t="s">
        <v>52</v>
      </c>
    </row>
    <row r="129" spans="1:6" ht="40.15" customHeight="1">
      <c r="A129" s="199"/>
      <c r="B129" s="200" t="s">
        <v>932</v>
      </c>
      <c r="C129" s="199"/>
      <c r="D129" s="199"/>
      <c r="E129" s="199"/>
      <c r="F129" s="199"/>
    </row>
    <row r="130" spans="1:6" ht="40.15" customHeight="1">
      <c r="A130" s="199">
        <v>4631</v>
      </c>
      <c r="B130" s="200" t="s">
        <v>337</v>
      </c>
      <c r="C130" s="199" t="s">
        <v>933</v>
      </c>
      <c r="D130" s="201">
        <f>SUM(E130,F130)</f>
        <v>1500</v>
      </c>
      <c r="E130" s="201">
        <f>հատված6!H4674</f>
        <v>1500</v>
      </c>
      <c r="F130" s="201" t="s">
        <v>52</v>
      </c>
    </row>
    <row r="131" spans="1:6" ht="40.15" customHeight="1">
      <c r="A131" s="199">
        <v>4632</v>
      </c>
      <c r="B131" s="200" t="s">
        <v>339</v>
      </c>
      <c r="C131" s="199" t="s">
        <v>934</v>
      </c>
      <c r="D131" s="201">
        <f>SUM(E131,F131)</f>
        <v>0</v>
      </c>
      <c r="E131" s="201">
        <v>0</v>
      </c>
      <c r="F131" s="201" t="s">
        <v>52</v>
      </c>
    </row>
    <row r="132" spans="1:6" ht="40.15" customHeight="1">
      <c r="A132" s="199">
        <v>4633</v>
      </c>
      <c r="B132" s="200" t="s">
        <v>341</v>
      </c>
      <c r="C132" s="199" t="s">
        <v>935</v>
      </c>
      <c r="D132" s="201">
        <f>SUM(E132,F132)</f>
        <v>0</v>
      </c>
      <c r="E132" s="201">
        <v>0</v>
      </c>
      <c r="F132" s="201" t="s">
        <v>52</v>
      </c>
    </row>
    <row r="133" spans="1:6" ht="40.15" customHeight="1">
      <c r="A133" s="199">
        <v>4634</v>
      </c>
      <c r="B133" s="200" t="s">
        <v>343</v>
      </c>
      <c r="C133" s="199" t="s">
        <v>936</v>
      </c>
      <c r="D133" s="201">
        <f>SUM(E133,F133)</f>
        <v>15500</v>
      </c>
      <c r="E133" s="201">
        <f>հատված6!H4207+հատված6!H4823+հատված6!H4878+հատված6!H3879</f>
        <v>15500</v>
      </c>
      <c r="F133" s="201" t="s">
        <v>52</v>
      </c>
    </row>
    <row r="134" spans="1:6" ht="40.15" customHeight="1">
      <c r="A134" s="199">
        <v>4640</v>
      </c>
      <c r="B134" s="200" t="s">
        <v>937</v>
      </c>
      <c r="C134" s="199" t="s">
        <v>194</v>
      </c>
      <c r="D134" s="201">
        <f>SUM(D136)</f>
        <v>0</v>
      </c>
      <c r="E134" s="201">
        <f>SUM(E136)</f>
        <v>0</v>
      </c>
      <c r="F134" s="201" t="s">
        <v>52</v>
      </c>
    </row>
    <row r="135" spans="1:6" ht="40.15" customHeight="1">
      <c r="A135" s="199"/>
      <c r="B135" s="200" t="s">
        <v>932</v>
      </c>
      <c r="C135" s="199"/>
      <c r="D135" s="199"/>
      <c r="E135" s="199"/>
      <c r="F135" s="199"/>
    </row>
    <row r="136" spans="1:6" ht="40.15" customHeight="1">
      <c r="A136" s="199">
        <v>4641</v>
      </c>
      <c r="B136" s="200" t="s">
        <v>938</v>
      </c>
      <c r="C136" s="199" t="s">
        <v>939</v>
      </c>
      <c r="D136" s="201">
        <f>SUM(E136,F136)</f>
        <v>0</v>
      </c>
      <c r="E136" s="201">
        <v>0</v>
      </c>
      <c r="F136" s="201" t="s">
        <v>52</v>
      </c>
    </row>
    <row r="137" spans="1:6" ht="40.15" customHeight="1">
      <c r="A137" s="199">
        <v>4700</v>
      </c>
      <c r="B137" s="200" t="s">
        <v>940</v>
      </c>
      <c r="C137" s="199" t="s">
        <v>194</v>
      </c>
      <c r="D137" s="201">
        <f t="shared" ref="D137:F137" si="5">SUM(D139,D143,D149,D152,D156,D159,D162)</f>
        <v>263200</v>
      </c>
      <c r="E137" s="201">
        <f t="shared" si="5"/>
        <v>563200</v>
      </c>
      <c r="F137" s="201">
        <f t="shared" si="5"/>
        <v>0</v>
      </c>
    </row>
    <row r="138" spans="1:6" ht="40.15" customHeight="1">
      <c r="A138" s="199"/>
      <c r="B138" s="200" t="s">
        <v>824</v>
      </c>
      <c r="C138" s="199"/>
      <c r="D138" s="199"/>
      <c r="E138" s="199"/>
      <c r="F138" s="199"/>
    </row>
    <row r="139" spans="1:6" ht="40.15" customHeight="1">
      <c r="A139" s="199">
        <v>4710</v>
      </c>
      <c r="B139" s="200" t="s">
        <v>941</v>
      </c>
      <c r="C139" s="199" t="s">
        <v>194</v>
      </c>
      <c r="D139" s="201">
        <f>SUM(D141:D142)</f>
        <v>2500</v>
      </c>
      <c r="E139" s="201">
        <f>SUM(E141:E142)</f>
        <v>2500</v>
      </c>
      <c r="F139" s="201" t="s">
        <v>52</v>
      </c>
    </row>
    <row r="140" spans="1:6" ht="40.15" customHeight="1">
      <c r="A140" s="199"/>
      <c r="B140" s="200" t="s">
        <v>932</v>
      </c>
      <c r="C140" s="199"/>
      <c r="D140" s="199"/>
      <c r="E140" s="199"/>
      <c r="F140" s="199"/>
    </row>
    <row r="141" spans="1:6" ht="40.15" customHeight="1">
      <c r="A141" s="199">
        <v>4711</v>
      </c>
      <c r="B141" s="200" t="s">
        <v>942</v>
      </c>
      <c r="C141" s="199" t="s">
        <v>943</v>
      </c>
      <c r="D141" s="201">
        <f>SUM(E141,F141)</f>
        <v>0</v>
      </c>
      <c r="E141" s="201">
        <v>0</v>
      </c>
      <c r="F141" s="201" t="s">
        <v>52</v>
      </c>
    </row>
    <row r="142" spans="1:6" ht="40.15" customHeight="1">
      <c r="A142" s="199">
        <v>4712</v>
      </c>
      <c r="B142" s="200" t="s">
        <v>352</v>
      </c>
      <c r="C142" s="199" t="s">
        <v>944</v>
      </c>
      <c r="D142" s="201">
        <f>SUM(E142,F142)</f>
        <v>2500</v>
      </c>
      <c r="E142" s="201">
        <f>հատված6!H5132</f>
        <v>2500</v>
      </c>
      <c r="F142" s="201" t="s">
        <v>52</v>
      </c>
    </row>
    <row r="143" spans="1:6" ht="40.15" customHeight="1">
      <c r="A143" s="199">
        <v>4720</v>
      </c>
      <c r="B143" s="200" t="s">
        <v>945</v>
      </c>
      <c r="C143" s="199" t="s">
        <v>194</v>
      </c>
      <c r="D143" s="201">
        <f>SUM(D145:D148)</f>
        <v>11500</v>
      </c>
      <c r="E143" s="201">
        <f>SUM(E145:E148)</f>
        <v>11500</v>
      </c>
      <c r="F143" s="201" t="s">
        <v>52</v>
      </c>
    </row>
    <row r="144" spans="1:6" ht="40.15" customHeight="1">
      <c r="A144" s="199"/>
      <c r="B144" s="200" t="s">
        <v>932</v>
      </c>
      <c r="C144" s="199"/>
      <c r="D144" s="199"/>
      <c r="E144" s="199"/>
      <c r="F144" s="199"/>
    </row>
    <row r="145" spans="1:6" ht="40.15" customHeight="1">
      <c r="A145" s="199">
        <v>4721</v>
      </c>
      <c r="B145" s="200" t="s">
        <v>355</v>
      </c>
      <c r="C145" s="199" t="s">
        <v>946</v>
      </c>
      <c r="D145" s="201">
        <f>SUM(E145,F145)</f>
        <v>0</v>
      </c>
      <c r="E145" s="201">
        <v>0</v>
      </c>
      <c r="F145" s="201" t="s">
        <v>52</v>
      </c>
    </row>
    <row r="146" spans="1:6" ht="40.15" customHeight="1">
      <c r="A146" s="199">
        <v>4722</v>
      </c>
      <c r="B146" s="200" t="s">
        <v>357</v>
      </c>
      <c r="C146" s="199" t="s">
        <v>947</v>
      </c>
      <c r="D146" s="201">
        <f>SUM(E146,F146)</f>
        <v>0</v>
      </c>
      <c r="E146" s="201">
        <v>0</v>
      </c>
      <c r="F146" s="201" t="s">
        <v>52</v>
      </c>
    </row>
    <row r="147" spans="1:6" ht="40.15" customHeight="1">
      <c r="A147" s="199">
        <v>4723</v>
      </c>
      <c r="B147" s="200" t="s">
        <v>358</v>
      </c>
      <c r="C147" s="199" t="s">
        <v>948</v>
      </c>
      <c r="D147" s="201">
        <f>SUM(E147,F147)</f>
        <v>11500</v>
      </c>
      <c r="E147" s="201">
        <f>հատված6!H118+հատված6!H438</f>
        <v>11500</v>
      </c>
      <c r="F147" s="201" t="s">
        <v>52</v>
      </c>
    </row>
    <row r="148" spans="1:6" ht="40.15" customHeight="1">
      <c r="A148" s="199">
        <v>4724</v>
      </c>
      <c r="B148" s="200" t="s">
        <v>360</v>
      </c>
      <c r="C148" s="199" t="s">
        <v>949</v>
      </c>
      <c r="D148" s="201">
        <f>SUM(E148,F148)</f>
        <v>0</v>
      </c>
      <c r="E148" s="201">
        <v>0</v>
      </c>
      <c r="F148" s="201" t="s">
        <v>52</v>
      </c>
    </row>
    <row r="149" spans="1:6" ht="40.15" customHeight="1">
      <c r="A149" s="199">
        <v>4730</v>
      </c>
      <c r="B149" s="200" t="s">
        <v>950</v>
      </c>
      <c r="C149" s="199" t="s">
        <v>194</v>
      </c>
      <c r="D149" s="201">
        <f>SUM(D151)</f>
        <v>0</v>
      </c>
      <c r="E149" s="201">
        <f>SUM(E151)</f>
        <v>0</v>
      </c>
      <c r="F149" s="201" t="s">
        <v>52</v>
      </c>
    </row>
    <row r="150" spans="1:6" ht="40.15" customHeight="1">
      <c r="A150" s="199"/>
      <c r="B150" s="200" t="s">
        <v>634</v>
      </c>
      <c r="C150" s="199"/>
      <c r="D150" s="199"/>
      <c r="E150" s="199"/>
      <c r="F150" s="199"/>
    </row>
    <row r="151" spans="1:6" ht="40.15" customHeight="1">
      <c r="A151" s="199">
        <v>4731</v>
      </c>
      <c r="B151" s="200" t="s">
        <v>363</v>
      </c>
      <c r="C151" s="199" t="s">
        <v>951</v>
      </c>
      <c r="D151" s="201">
        <f>SUM(E151,F151)</f>
        <v>0</v>
      </c>
      <c r="E151" s="201">
        <v>0</v>
      </c>
      <c r="F151" s="201" t="s">
        <v>52</v>
      </c>
    </row>
    <row r="152" spans="1:6" ht="40.15" customHeight="1">
      <c r="A152" s="199">
        <v>4740</v>
      </c>
      <c r="B152" s="200" t="s">
        <v>952</v>
      </c>
      <c r="C152" s="199" t="s">
        <v>194</v>
      </c>
      <c r="D152" s="201">
        <f>SUM(D154:D155)</f>
        <v>0</v>
      </c>
      <c r="E152" s="201">
        <f>SUM(E154:E155)</f>
        <v>0</v>
      </c>
      <c r="F152" s="201" t="s">
        <v>52</v>
      </c>
    </row>
    <row r="153" spans="1:6" ht="40.15" customHeight="1">
      <c r="A153" s="199"/>
      <c r="B153" s="200" t="s">
        <v>634</v>
      </c>
      <c r="C153" s="199"/>
      <c r="D153" s="199"/>
      <c r="E153" s="199"/>
      <c r="F153" s="199"/>
    </row>
    <row r="154" spans="1:6" ht="40.15" customHeight="1">
      <c r="A154" s="199">
        <v>4741</v>
      </c>
      <c r="B154" s="200" t="s">
        <v>366</v>
      </c>
      <c r="C154" s="199" t="s">
        <v>953</v>
      </c>
      <c r="D154" s="201">
        <f>SUM(E154,F154)</f>
        <v>0</v>
      </c>
      <c r="E154" s="201">
        <v>0</v>
      </c>
      <c r="F154" s="201" t="s">
        <v>52</v>
      </c>
    </row>
    <row r="155" spans="1:6" ht="40.15" customHeight="1">
      <c r="A155" s="199">
        <v>4742</v>
      </c>
      <c r="B155" s="200" t="s">
        <v>368</v>
      </c>
      <c r="C155" s="199" t="s">
        <v>954</v>
      </c>
      <c r="D155" s="201">
        <f>SUM(E155,F155)</f>
        <v>0</v>
      </c>
      <c r="E155" s="201">
        <v>0</v>
      </c>
      <c r="F155" s="201" t="s">
        <v>52</v>
      </c>
    </row>
    <row r="156" spans="1:6" ht="40.15" customHeight="1">
      <c r="A156" s="199">
        <v>4750</v>
      </c>
      <c r="B156" s="200" t="s">
        <v>955</v>
      </c>
      <c r="C156" s="199" t="s">
        <v>194</v>
      </c>
      <c r="D156" s="201">
        <f>SUM(D158)</f>
        <v>0</v>
      </c>
      <c r="E156" s="201">
        <f>SUM(E158)</f>
        <v>0</v>
      </c>
      <c r="F156" s="201" t="s">
        <v>52</v>
      </c>
    </row>
    <row r="157" spans="1:6" ht="40.15" customHeight="1">
      <c r="A157" s="199"/>
      <c r="B157" s="200" t="s">
        <v>634</v>
      </c>
      <c r="C157" s="199"/>
      <c r="D157" s="199"/>
      <c r="E157" s="199"/>
      <c r="F157" s="199"/>
    </row>
    <row r="158" spans="1:6" ht="40.15" customHeight="1">
      <c r="A158" s="199">
        <v>4751</v>
      </c>
      <c r="B158" s="200" t="s">
        <v>371</v>
      </c>
      <c r="C158" s="199" t="s">
        <v>956</v>
      </c>
      <c r="D158" s="201">
        <f>SUM(E158,F158)</f>
        <v>0</v>
      </c>
      <c r="E158" s="201">
        <v>0</v>
      </c>
      <c r="F158" s="201" t="s">
        <v>52</v>
      </c>
    </row>
    <row r="159" spans="1:6" ht="40.15" customHeight="1">
      <c r="A159" s="199">
        <v>4760</v>
      </c>
      <c r="B159" s="200" t="s">
        <v>957</v>
      </c>
      <c r="C159" s="199" t="s">
        <v>194</v>
      </c>
      <c r="D159" s="201">
        <f>SUM(D161)</f>
        <v>0</v>
      </c>
      <c r="E159" s="201">
        <f>SUM(E161)</f>
        <v>0</v>
      </c>
      <c r="F159" s="201" t="s">
        <v>52</v>
      </c>
    </row>
    <row r="160" spans="1:6" ht="40.15" customHeight="1">
      <c r="A160" s="199"/>
      <c r="B160" s="200" t="s">
        <v>634</v>
      </c>
      <c r="C160" s="199"/>
      <c r="D160" s="199"/>
      <c r="E160" s="199"/>
      <c r="F160" s="199"/>
    </row>
    <row r="161" spans="1:6" ht="40.15" customHeight="1">
      <c r="A161" s="199">
        <v>4761</v>
      </c>
      <c r="B161" s="200" t="s">
        <v>374</v>
      </c>
      <c r="C161" s="199" t="s">
        <v>958</v>
      </c>
      <c r="D161" s="201">
        <f>SUM(E161,F161)</f>
        <v>0</v>
      </c>
      <c r="E161" s="201">
        <v>0</v>
      </c>
      <c r="F161" s="201" t="s">
        <v>52</v>
      </c>
    </row>
    <row r="162" spans="1:6" ht="40.15" customHeight="1">
      <c r="A162" s="199">
        <v>4770</v>
      </c>
      <c r="B162" s="200" t="s">
        <v>959</v>
      </c>
      <c r="C162" s="199" t="s">
        <v>194</v>
      </c>
      <c r="D162" s="201">
        <f t="shared" ref="D162:F162" si="6">SUM(D164)</f>
        <v>249200</v>
      </c>
      <c r="E162" s="201">
        <f t="shared" si="6"/>
        <v>549200</v>
      </c>
      <c r="F162" s="201">
        <f t="shared" si="6"/>
        <v>0</v>
      </c>
    </row>
    <row r="163" spans="1:6" ht="40.15" customHeight="1">
      <c r="A163" s="199"/>
      <c r="B163" s="200" t="s">
        <v>634</v>
      </c>
      <c r="C163" s="199"/>
      <c r="D163" s="199"/>
      <c r="E163" s="199"/>
      <c r="F163" s="199"/>
    </row>
    <row r="164" spans="1:6" ht="40.15" customHeight="1">
      <c r="A164" s="199">
        <v>4771</v>
      </c>
      <c r="B164" s="200" t="s">
        <v>377</v>
      </c>
      <c r="C164" s="199" t="s">
        <v>960</v>
      </c>
      <c r="D164" s="201">
        <f>հատված6!G5295</f>
        <v>249200</v>
      </c>
      <c r="E164" s="201">
        <f>հատված6!H5295</f>
        <v>549200</v>
      </c>
      <c r="F164" s="201">
        <v>0</v>
      </c>
    </row>
    <row r="165" spans="1:6" ht="40.15" customHeight="1">
      <c r="A165" s="199">
        <v>4772</v>
      </c>
      <c r="B165" s="200" t="s">
        <v>961</v>
      </c>
      <c r="C165" s="199" t="s">
        <v>194</v>
      </c>
      <c r="D165" s="201">
        <f>SUM(E165,F165)</f>
        <v>300000</v>
      </c>
      <c r="E165" s="201">
        <v>300000</v>
      </c>
      <c r="F165" s="201" t="s">
        <v>52</v>
      </c>
    </row>
    <row r="166" spans="1:6" ht="40.15" customHeight="1">
      <c r="A166" s="199">
        <v>5000</v>
      </c>
      <c r="B166" s="200" t="s">
        <v>962</v>
      </c>
      <c r="C166" s="199" t="s">
        <v>194</v>
      </c>
      <c r="D166" s="201">
        <f>SUM(D168,D186,D192,D195,D201)</f>
        <v>2094247.61</v>
      </c>
      <c r="E166" s="201" t="s">
        <v>52</v>
      </c>
      <c r="F166" s="201">
        <f>SUM(F168,F186,F192,F195,F201)</f>
        <v>2094247.61</v>
      </c>
    </row>
    <row r="167" spans="1:6" ht="40.15" customHeight="1">
      <c r="A167" s="199"/>
      <c r="B167" s="200" t="s">
        <v>824</v>
      </c>
      <c r="C167" s="199"/>
      <c r="D167" s="199"/>
      <c r="E167" s="199"/>
      <c r="F167" s="199"/>
    </row>
    <row r="168" spans="1:6" ht="40.15" customHeight="1">
      <c r="A168" s="199">
        <v>5100</v>
      </c>
      <c r="B168" s="200" t="s">
        <v>963</v>
      </c>
      <c r="C168" s="199" t="s">
        <v>194</v>
      </c>
      <c r="D168" s="201">
        <f>SUM(D170,D175,D180)</f>
        <v>2094247.61</v>
      </c>
      <c r="E168" s="201" t="s">
        <v>52</v>
      </c>
      <c r="F168" s="201">
        <f>SUM(F170,F175,F180)</f>
        <v>2094247.61</v>
      </c>
    </row>
    <row r="169" spans="1:6" ht="40.15" customHeight="1">
      <c r="A169" s="199"/>
      <c r="B169" s="200" t="s">
        <v>824</v>
      </c>
      <c r="C169" s="199"/>
      <c r="D169" s="199"/>
      <c r="E169" s="199"/>
      <c r="F169" s="199"/>
    </row>
    <row r="170" spans="1:6" ht="40.15" customHeight="1">
      <c r="A170" s="199">
        <v>5110</v>
      </c>
      <c r="B170" s="200" t="s">
        <v>964</v>
      </c>
      <c r="C170" s="199" t="s">
        <v>194</v>
      </c>
      <c r="D170" s="201">
        <f>SUM(D172:D174)</f>
        <v>1764447.61</v>
      </c>
      <c r="E170" s="201" t="s">
        <v>52</v>
      </c>
      <c r="F170" s="201">
        <f>SUM(F172:F174)</f>
        <v>1764447.61</v>
      </c>
    </row>
    <row r="171" spans="1:6" ht="40.15" customHeight="1">
      <c r="A171" s="199"/>
      <c r="B171" s="200" t="s">
        <v>634</v>
      </c>
      <c r="C171" s="199"/>
      <c r="D171" s="199"/>
      <c r="E171" s="199"/>
      <c r="F171" s="199"/>
    </row>
    <row r="172" spans="1:6" ht="40.15" customHeight="1">
      <c r="A172" s="199">
        <v>5111</v>
      </c>
      <c r="B172" s="200" t="s">
        <v>965</v>
      </c>
      <c r="C172" s="199" t="s">
        <v>966</v>
      </c>
      <c r="D172" s="201">
        <f>SUM(E172,F172)</f>
        <v>40000</v>
      </c>
      <c r="E172" s="201" t="s">
        <v>52</v>
      </c>
      <c r="F172" s="201">
        <f>հատված6!I133</f>
        <v>40000</v>
      </c>
    </row>
    <row r="173" spans="1:6" ht="40.15" customHeight="1">
      <c r="A173" s="199">
        <v>5112</v>
      </c>
      <c r="B173" s="200" t="s">
        <v>967</v>
      </c>
      <c r="C173" s="199" t="s">
        <v>968</v>
      </c>
      <c r="D173" s="201">
        <f>SUM(E173,F173)</f>
        <v>50000</v>
      </c>
      <c r="E173" s="201" t="s">
        <v>52</v>
      </c>
      <c r="F173" s="201">
        <f>հատված6!I134+հատված6!I454+հատված6!I839+հատված6!I3463+հատված6!I2879</f>
        <v>50000</v>
      </c>
    </row>
    <row r="174" spans="1:6" ht="40.15" customHeight="1">
      <c r="A174" s="199">
        <v>5113</v>
      </c>
      <c r="B174" s="200" t="s">
        <v>969</v>
      </c>
      <c r="C174" s="199" t="s">
        <v>970</v>
      </c>
      <c r="D174" s="201">
        <f>SUM(E174,F174)</f>
        <v>1674447.61</v>
      </c>
      <c r="E174" s="201" t="s">
        <v>52</v>
      </c>
      <c r="F174" s="201">
        <f>հատված6!I135+հատված6!I299+հատված6!I455+հատված6!I623+հատված6!I840+հատված6!I989+հատված6!I1142+հատված6!I1297+հատված6!I1499+հատված6!I1654+հատված6!I1805+հատված6!I1952+հատված6!I2103+հատված6!I2247+հատված6!I2398+հատված6!I2733+հատված6!I2880+հատված6!I3172+հատված6!I3464+հատված6!I4065+հատված6!I4379</f>
        <v>1674447.61</v>
      </c>
    </row>
    <row r="175" spans="1:6" ht="40.15" customHeight="1">
      <c r="A175" s="199">
        <v>5120</v>
      </c>
      <c r="B175" s="200" t="s">
        <v>971</v>
      </c>
      <c r="C175" s="199" t="s">
        <v>194</v>
      </c>
      <c r="D175" s="201">
        <f>SUM(D177:D179)</f>
        <v>223400</v>
      </c>
      <c r="E175" s="201" t="s">
        <v>52</v>
      </c>
      <c r="F175" s="201">
        <f>F178+F179+F177</f>
        <v>223400</v>
      </c>
    </row>
    <row r="176" spans="1:6" ht="40.15" customHeight="1">
      <c r="A176" s="199"/>
      <c r="B176" s="200" t="s">
        <v>634</v>
      </c>
      <c r="C176" s="199"/>
      <c r="D176" s="199"/>
      <c r="E176" s="199"/>
      <c r="F176" s="201"/>
    </row>
    <row r="177" spans="1:6" ht="40.15" customHeight="1">
      <c r="A177" s="199">
        <v>5121</v>
      </c>
      <c r="B177" s="200" t="s">
        <v>972</v>
      </c>
      <c r="C177" s="199" t="s">
        <v>973</v>
      </c>
      <c r="D177" s="201">
        <f>SUM(E177,F177)</f>
        <v>30000</v>
      </c>
      <c r="E177" s="201" t="s">
        <v>52</v>
      </c>
      <c r="F177" s="201">
        <f>հատված6!I136</f>
        <v>30000</v>
      </c>
    </row>
    <row r="178" spans="1:6" ht="40.15" customHeight="1">
      <c r="A178" s="199">
        <v>5122</v>
      </c>
      <c r="B178" s="200" t="s">
        <v>974</v>
      </c>
      <c r="C178" s="199" t="s">
        <v>975</v>
      </c>
      <c r="D178" s="201">
        <f>SUM(E178,F178)</f>
        <v>10000</v>
      </c>
      <c r="E178" s="201" t="s">
        <v>52</v>
      </c>
      <c r="F178" s="201">
        <f>հատված6!I137</f>
        <v>10000</v>
      </c>
    </row>
    <row r="179" spans="1:6" ht="40.15" customHeight="1">
      <c r="A179" s="199">
        <v>5123</v>
      </c>
      <c r="B179" s="200" t="s">
        <v>976</v>
      </c>
      <c r="C179" s="199" t="s">
        <v>977</v>
      </c>
      <c r="D179" s="201">
        <f>SUM(E179,F179)</f>
        <v>183400</v>
      </c>
      <c r="E179" s="201" t="s">
        <v>52</v>
      </c>
      <c r="F179" s="201">
        <f>հատված6!I458+հատված6!I138+հատված6!I2736</f>
        <v>183400</v>
      </c>
    </row>
    <row r="180" spans="1:6" ht="40.15" customHeight="1">
      <c r="A180" s="199">
        <v>5130</v>
      </c>
      <c r="B180" s="200" t="s">
        <v>978</v>
      </c>
      <c r="C180" s="199" t="s">
        <v>194</v>
      </c>
      <c r="D180" s="201">
        <f>SUM(D182:D185)</f>
        <v>106400</v>
      </c>
      <c r="E180" s="201" t="s">
        <v>52</v>
      </c>
      <c r="F180" s="201">
        <f>SUM(F182:F185)</f>
        <v>106400</v>
      </c>
    </row>
    <row r="181" spans="1:6" ht="40.15" customHeight="1">
      <c r="A181" s="199"/>
      <c r="B181" s="200" t="s">
        <v>634</v>
      </c>
      <c r="C181" s="199"/>
      <c r="D181" s="199"/>
      <c r="E181" s="199"/>
      <c r="F181" s="199"/>
    </row>
    <row r="182" spans="1:6" ht="40.15" customHeight="1">
      <c r="A182" s="199">
        <v>5131</v>
      </c>
      <c r="B182" s="200" t="s">
        <v>393</v>
      </c>
      <c r="C182" s="199" t="s">
        <v>979</v>
      </c>
      <c r="D182" s="201">
        <f>SUM(E182,F182)</f>
        <v>60000</v>
      </c>
      <c r="E182" s="201" t="s">
        <v>52</v>
      </c>
      <c r="F182" s="201">
        <f>հատված6!I1658</f>
        <v>60000</v>
      </c>
    </row>
    <row r="183" spans="1:6" ht="40.15" customHeight="1">
      <c r="A183" s="199">
        <v>5132</v>
      </c>
      <c r="B183" s="200" t="s">
        <v>980</v>
      </c>
      <c r="C183" s="199" t="s">
        <v>981</v>
      </c>
      <c r="D183" s="201">
        <f>SUM(E183,F183)</f>
        <v>0</v>
      </c>
      <c r="E183" s="201" t="s">
        <v>52</v>
      </c>
      <c r="F183" s="201">
        <v>0</v>
      </c>
    </row>
    <row r="184" spans="1:6" ht="40.15" customHeight="1">
      <c r="A184" s="199">
        <v>5133</v>
      </c>
      <c r="B184" s="200" t="s">
        <v>982</v>
      </c>
      <c r="C184" s="199" t="s">
        <v>983</v>
      </c>
      <c r="D184" s="201">
        <f>SUM(E184,F184)</f>
        <v>0</v>
      </c>
      <c r="E184" s="201" t="s">
        <v>52</v>
      </c>
      <c r="F184" s="201">
        <v>0</v>
      </c>
    </row>
    <row r="185" spans="1:6" ht="40.15" customHeight="1">
      <c r="A185" s="199">
        <v>5134</v>
      </c>
      <c r="B185" s="200" t="s">
        <v>984</v>
      </c>
      <c r="C185" s="199" t="s">
        <v>435</v>
      </c>
      <c r="D185" s="201">
        <f>SUM(E185,F185)</f>
        <v>46400</v>
      </c>
      <c r="E185" s="201" t="s">
        <v>52</v>
      </c>
      <c r="F185" s="201">
        <f>հատված6!I142+հատված6!I462+հատված6!I996+հատված6!I1304+հատված6!I2110+հատված6!I2887+հատված6!I3179+հատված6!I4072</f>
        <v>46400</v>
      </c>
    </row>
    <row r="186" spans="1:6" ht="40.15" customHeight="1">
      <c r="A186" s="199">
        <v>5200</v>
      </c>
      <c r="B186" s="200" t="s">
        <v>985</v>
      </c>
      <c r="C186" s="199" t="s">
        <v>194</v>
      </c>
      <c r="D186" s="201">
        <f>SUM(D188:D191)</f>
        <v>0</v>
      </c>
      <c r="E186" s="201" t="s">
        <v>52</v>
      </c>
      <c r="F186" s="201">
        <f>SUM(F188:F191)</f>
        <v>0</v>
      </c>
    </row>
    <row r="187" spans="1:6" ht="40.15" customHeight="1">
      <c r="A187" s="199"/>
      <c r="B187" s="200" t="s">
        <v>824</v>
      </c>
      <c r="C187" s="199"/>
      <c r="D187" s="199"/>
      <c r="E187" s="199"/>
      <c r="F187" s="199"/>
    </row>
    <row r="188" spans="1:6" ht="40.15" customHeight="1">
      <c r="A188" s="199">
        <v>5211</v>
      </c>
      <c r="B188" s="200" t="s">
        <v>986</v>
      </c>
      <c r="C188" s="199" t="s">
        <v>987</v>
      </c>
      <c r="D188" s="201">
        <f>SUM(E188,F188)</f>
        <v>0</v>
      </c>
      <c r="E188" s="201" t="s">
        <v>52</v>
      </c>
      <c r="F188" s="201">
        <v>0</v>
      </c>
    </row>
    <row r="189" spans="1:6" ht="40.15" customHeight="1">
      <c r="A189" s="199">
        <v>5221</v>
      </c>
      <c r="B189" s="200" t="s">
        <v>988</v>
      </c>
      <c r="C189" s="199" t="s">
        <v>989</v>
      </c>
      <c r="D189" s="201">
        <f>SUM(E189,F189)</f>
        <v>0</v>
      </c>
      <c r="E189" s="201" t="s">
        <v>52</v>
      </c>
      <c r="F189" s="201">
        <v>0</v>
      </c>
    </row>
    <row r="190" spans="1:6" ht="40.15" customHeight="1">
      <c r="A190" s="199">
        <v>5231</v>
      </c>
      <c r="B190" s="200" t="s">
        <v>990</v>
      </c>
      <c r="C190" s="199" t="s">
        <v>991</v>
      </c>
      <c r="D190" s="201">
        <f>SUM(E190,F190)</f>
        <v>0</v>
      </c>
      <c r="E190" s="201" t="s">
        <v>52</v>
      </c>
      <c r="F190" s="201">
        <v>0</v>
      </c>
    </row>
    <row r="191" spans="1:6" ht="40.15" customHeight="1">
      <c r="A191" s="199">
        <v>5241</v>
      </c>
      <c r="B191" s="200" t="s">
        <v>406</v>
      </c>
      <c r="C191" s="199" t="s">
        <v>992</v>
      </c>
      <c r="D191" s="201">
        <f>SUM(E191,F191)</f>
        <v>0</v>
      </c>
      <c r="E191" s="201" t="s">
        <v>52</v>
      </c>
      <c r="F191" s="201">
        <v>0</v>
      </c>
    </row>
    <row r="192" spans="1:6" ht="40.15" customHeight="1">
      <c r="A192" s="199">
        <v>5300</v>
      </c>
      <c r="B192" s="200" t="s">
        <v>993</v>
      </c>
      <c r="C192" s="199" t="s">
        <v>194</v>
      </c>
      <c r="D192" s="201">
        <f>SUM(D194)</f>
        <v>0</v>
      </c>
      <c r="E192" s="201" t="s">
        <v>52</v>
      </c>
      <c r="F192" s="201">
        <f>SUM(F194)</f>
        <v>0</v>
      </c>
    </row>
    <row r="193" spans="1:6" ht="40.15" customHeight="1">
      <c r="A193" s="199"/>
      <c r="B193" s="200" t="s">
        <v>824</v>
      </c>
      <c r="C193" s="199"/>
      <c r="D193" s="199"/>
      <c r="E193" s="199"/>
      <c r="F193" s="199"/>
    </row>
    <row r="194" spans="1:6" ht="40.15" customHeight="1">
      <c r="A194" s="199">
        <v>5311</v>
      </c>
      <c r="B194" s="200" t="s">
        <v>409</v>
      </c>
      <c r="C194" s="199" t="s">
        <v>994</v>
      </c>
      <c r="D194" s="201">
        <f>SUM(E194,F194)</f>
        <v>0</v>
      </c>
      <c r="E194" s="201" t="s">
        <v>52</v>
      </c>
      <c r="F194" s="201">
        <v>0</v>
      </c>
    </row>
    <row r="195" spans="1:6" ht="40.15" customHeight="1">
      <c r="A195" s="199">
        <v>5400</v>
      </c>
      <c r="B195" s="200" t="s">
        <v>995</v>
      </c>
      <c r="C195" s="199" t="s">
        <v>194</v>
      </c>
      <c r="D195" s="201">
        <f>SUM(D197:D200)</f>
        <v>0</v>
      </c>
      <c r="E195" s="201" t="s">
        <v>52</v>
      </c>
      <c r="F195" s="201">
        <f>SUM(F197:F200)</f>
        <v>0</v>
      </c>
    </row>
    <row r="196" spans="1:6" ht="40.15" customHeight="1">
      <c r="A196" s="199"/>
      <c r="B196" s="200" t="s">
        <v>824</v>
      </c>
      <c r="C196" s="199"/>
      <c r="D196" s="199"/>
      <c r="E196" s="199"/>
      <c r="F196" s="199"/>
    </row>
    <row r="197" spans="1:6" ht="40.15" customHeight="1">
      <c r="A197" s="199">
        <v>5411</v>
      </c>
      <c r="B197" s="200" t="s">
        <v>412</v>
      </c>
      <c r="C197" s="199" t="s">
        <v>996</v>
      </c>
      <c r="D197" s="201">
        <f>SUM(E197,F197)</f>
        <v>0</v>
      </c>
      <c r="E197" s="201" t="s">
        <v>52</v>
      </c>
      <c r="F197" s="201">
        <v>0</v>
      </c>
    </row>
    <row r="198" spans="1:6" ht="40.15" customHeight="1">
      <c r="A198" s="199">
        <v>5421</v>
      </c>
      <c r="B198" s="200" t="s">
        <v>414</v>
      </c>
      <c r="C198" s="199" t="s">
        <v>997</v>
      </c>
      <c r="D198" s="201">
        <f>SUM(E198,F198)</f>
        <v>0</v>
      </c>
      <c r="E198" s="201" t="s">
        <v>52</v>
      </c>
      <c r="F198" s="201">
        <v>0</v>
      </c>
    </row>
    <row r="199" spans="1:6" ht="40.15" customHeight="1">
      <c r="A199" s="199">
        <v>5431</v>
      </c>
      <c r="B199" s="200" t="s">
        <v>416</v>
      </c>
      <c r="C199" s="199" t="s">
        <v>998</v>
      </c>
      <c r="D199" s="201">
        <f>SUM(E199,F199)</f>
        <v>0</v>
      </c>
      <c r="E199" s="201" t="s">
        <v>52</v>
      </c>
      <c r="F199" s="201">
        <v>0</v>
      </c>
    </row>
    <row r="200" spans="1:6" ht="40.15" customHeight="1">
      <c r="A200" s="199">
        <v>5441</v>
      </c>
      <c r="B200" s="200" t="s">
        <v>418</v>
      </c>
      <c r="C200" s="199" t="s">
        <v>999</v>
      </c>
      <c r="D200" s="201">
        <f>SUM(E200,F200)</f>
        <v>0</v>
      </c>
      <c r="E200" s="201" t="s">
        <v>52</v>
      </c>
      <c r="F200" s="201">
        <v>0</v>
      </c>
    </row>
    <row r="201" spans="1:6" ht="40.15" customHeight="1">
      <c r="A201" s="199">
        <v>5500</v>
      </c>
      <c r="B201" s="200" t="s">
        <v>1000</v>
      </c>
      <c r="C201" s="199" t="s">
        <v>194</v>
      </c>
      <c r="D201" s="201">
        <f>SUM(D203)</f>
        <v>0</v>
      </c>
      <c r="E201" s="201" t="s">
        <v>52</v>
      </c>
      <c r="F201" s="201">
        <f>SUM(F203)</f>
        <v>0</v>
      </c>
    </row>
    <row r="202" spans="1:6" ht="40.15" customHeight="1">
      <c r="A202" s="199"/>
      <c r="B202" s="200" t="s">
        <v>824</v>
      </c>
      <c r="C202" s="199"/>
      <c r="D202" s="199"/>
      <c r="E202" s="199"/>
      <c r="F202" s="199"/>
    </row>
    <row r="203" spans="1:6" ht="40.15" customHeight="1">
      <c r="A203" s="199">
        <v>5511</v>
      </c>
      <c r="B203" s="200" t="s">
        <v>1000</v>
      </c>
      <c r="C203" s="199" t="s">
        <v>1001</v>
      </c>
      <c r="D203" s="201">
        <f>SUM(E203,F203)</f>
        <v>0</v>
      </c>
      <c r="E203" s="201" t="s">
        <v>52</v>
      </c>
      <c r="F203" s="201">
        <v>0</v>
      </c>
    </row>
    <row r="204" spans="1:6" ht="40.15" customHeight="1">
      <c r="A204" s="199">
        <v>6000</v>
      </c>
      <c r="B204" s="200" t="s">
        <v>1002</v>
      </c>
      <c r="C204" s="199" t="s">
        <v>194</v>
      </c>
      <c r="D204" s="201">
        <f>SUM(D206,D214,D219,D222)</f>
        <v>0</v>
      </c>
      <c r="E204" s="201" t="s">
        <v>52</v>
      </c>
      <c r="F204" s="201">
        <f>SUM(F206,F214,F219,F222)</f>
        <v>0</v>
      </c>
    </row>
    <row r="205" spans="1:6" ht="40.15" customHeight="1">
      <c r="A205" s="199"/>
      <c r="B205" s="200" t="s">
        <v>632</v>
      </c>
      <c r="C205" s="199"/>
      <c r="D205" s="199"/>
      <c r="E205" s="199"/>
      <c r="F205" s="199"/>
    </row>
    <row r="206" spans="1:6" ht="40.15" customHeight="1">
      <c r="A206" s="199">
        <v>6100</v>
      </c>
      <c r="B206" s="200" t="s">
        <v>1003</v>
      </c>
      <c r="C206" s="199" t="s">
        <v>194</v>
      </c>
      <c r="D206" s="201">
        <f>SUM(D208:D210)</f>
        <v>0</v>
      </c>
      <c r="E206" s="201" t="s">
        <v>52</v>
      </c>
      <c r="F206" s="201">
        <f>SUM(F208:F210)</f>
        <v>0</v>
      </c>
    </row>
    <row r="207" spans="1:6" ht="40.15" customHeight="1">
      <c r="A207" s="199"/>
      <c r="B207" s="200" t="s">
        <v>632</v>
      </c>
      <c r="C207" s="199"/>
      <c r="D207" s="199"/>
      <c r="E207" s="199"/>
      <c r="F207" s="199"/>
    </row>
    <row r="208" spans="1:6" ht="40.15" customHeight="1">
      <c r="A208" s="199">
        <v>6110</v>
      </c>
      <c r="B208" s="200" t="s">
        <v>1004</v>
      </c>
      <c r="C208" s="199" t="s">
        <v>1005</v>
      </c>
      <c r="D208" s="201">
        <f>SUM(E208,F208)</f>
        <v>0</v>
      </c>
      <c r="E208" s="201" t="s">
        <v>52</v>
      </c>
      <c r="F208" s="201">
        <v>0</v>
      </c>
    </row>
    <row r="209" spans="1:6" ht="40.15" customHeight="1">
      <c r="A209" s="199">
        <v>6120</v>
      </c>
      <c r="B209" s="200" t="s">
        <v>1006</v>
      </c>
      <c r="C209" s="199" t="s">
        <v>1007</v>
      </c>
      <c r="D209" s="201">
        <f>SUM(E209,F209)</f>
        <v>0</v>
      </c>
      <c r="E209" s="201" t="s">
        <v>52</v>
      </c>
      <c r="F209" s="201">
        <v>0</v>
      </c>
    </row>
    <row r="210" spans="1:6" ht="40.15" customHeight="1">
      <c r="A210" s="199">
        <v>6130</v>
      </c>
      <c r="B210" s="200" t="s">
        <v>1008</v>
      </c>
      <c r="C210" s="199" t="s">
        <v>514</v>
      </c>
      <c r="D210" s="201">
        <f>SUM(E210,F210)</f>
        <v>0</v>
      </c>
      <c r="E210" s="201" t="s">
        <v>52</v>
      </c>
      <c r="F210" s="201">
        <v>0</v>
      </c>
    </row>
    <row r="211" spans="1:6" ht="40.15" customHeight="1">
      <c r="A211" s="199">
        <v>6200</v>
      </c>
      <c r="B211" s="200" t="s">
        <v>1009</v>
      </c>
      <c r="C211" s="199" t="s">
        <v>194</v>
      </c>
      <c r="D211" s="201">
        <f>SUM(D213:D214)</f>
        <v>0</v>
      </c>
      <c r="E211" s="201" t="s">
        <v>52</v>
      </c>
      <c r="F211" s="201">
        <f>SUM(F213:F214)</f>
        <v>0</v>
      </c>
    </row>
    <row r="212" spans="1:6" ht="40.15" customHeight="1">
      <c r="A212" s="199"/>
      <c r="B212" s="200" t="s">
        <v>632</v>
      </c>
      <c r="C212" s="199"/>
      <c r="D212" s="199"/>
      <c r="E212" s="199"/>
      <c r="F212" s="199"/>
    </row>
    <row r="213" spans="1:6" ht="40.15" customHeight="1">
      <c r="A213" s="199">
        <v>6210</v>
      </c>
      <c r="B213" s="200" t="s">
        <v>1010</v>
      </c>
      <c r="C213" s="199" t="s">
        <v>1011</v>
      </c>
      <c r="D213" s="201">
        <f>SUM(E213,F213)</f>
        <v>0</v>
      </c>
      <c r="E213" s="201" t="s">
        <v>52</v>
      </c>
      <c r="F213" s="201">
        <v>0</v>
      </c>
    </row>
    <row r="214" spans="1:6" ht="40.15" customHeight="1">
      <c r="A214" s="199">
        <v>6220</v>
      </c>
      <c r="B214" s="200" t="s">
        <v>1012</v>
      </c>
      <c r="C214" s="199" t="s">
        <v>194</v>
      </c>
      <c r="D214" s="201">
        <f>SUM(D216:D218)</f>
        <v>0</v>
      </c>
      <c r="E214" s="201" t="s">
        <v>52</v>
      </c>
      <c r="F214" s="201">
        <f>SUM(F216:F218)</f>
        <v>0</v>
      </c>
    </row>
    <row r="215" spans="1:6" ht="40.15" customHeight="1">
      <c r="A215" s="199"/>
      <c r="B215" s="200" t="s">
        <v>634</v>
      </c>
      <c r="C215" s="199"/>
      <c r="D215" s="199"/>
      <c r="E215" s="199"/>
      <c r="F215" s="199"/>
    </row>
    <row r="216" spans="1:6" ht="40.15" customHeight="1">
      <c r="A216" s="199">
        <v>6221</v>
      </c>
      <c r="B216" s="200" t="s">
        <v>1013</v>
      </c>
      <c r="C216" s="199" t="s">
        <v>1014</v>
      </c>
      <c r="D216" s="201">
        <f>SUM(E216,F216)</f>
        <v>0</v>
      </c>
      <c r="E216" s="201" t="s">
        <v>52</v>
      </c>
      <c r="F216" s="201">
        <v>0</v>
      </c>
    </row>
    <row r="217" spans="1:6" ht="40.15" customHeight="1">
      <c r="A217" s="199">
        <v>6222</v>
      </c>
      <c r="B217" s="200" t="s">
        <v>1015</v>
      </c>
      <c r="C217" s="199" t="s">
        <v>1016</v>
      </c>
      <c r="D217" s="201">
        <f>SUM(E217,F217)</f>
        <v>0</v>
      </c>
      <c r="E217" s="201" t="s">
        <v>52</v>
      </c>
      <c r="F217" s="201">
        <v>0</v>
      </c>
    </row>
    <row r="218" spans="1:6" ht="40.15" customHeight="1">
      <c r="A218" s="199">
        <v>6223</v>
      </c>
      <c r="B218" s="200" t="s">
        <v>1017</v>
      </c>
      <c r="C218" s="199" t="s">
        <v>1018</v>
      </c>
      <c r="D218" s="201">
        <f>SUM(E218,F218)</f>
        <v>0</v>
      </c>
      <c r="E218" s="201" t="s">
        <v>52</v>
      </c>
      <c r="F218" s="201">
        <v>0</v>
      </c>
    </row>
    <row r="219" spans="1:6" ht="40.15" customHeight="1">
      <c r="A219" s="199">
        <v>6300</v>
      </c>
      <c r="B219" s="200" t="s">
        <v>1019</v>
      </c>
      <c r="C219" s="199" t="s">
        <v>194</v>
      </c>
      <c r="D219" s="201">
        <f>SUM(D221)</f>
        <v>0</v>
      </c>
      <c r="E219" s="201" t="s">
        <v>52</v>
      </c>
      <c r="F219" s="201">
        <f>SUM(F221)</f>
        <v>0</v>
      </c>
    </row>
    <row r="220" spans="1:6" ht="40.15" customHeight="1">
      <c r="A220" s="199"/>
      <c r="B220" s="200" t="s">
        <v>632</v>
      </c>
      <c r="C220" s="199"/>
      <c r="D220" s="199"/>
      <c r="E220" s="199"/>
      <c r="F220" s="199"/>
    </row>
    <row r="221" spans="1:6" ht="40.15" customHeight="1">
      <c r="A221" s="199">
        <v>6310</v>
      </c>
      <c r="B221" s="200" t="s">
        <v>1020</v>
      </c>
      <c r="C221" s="199" t="s">
        <v>1021</v>
      </c>
      <c r="D221" s="201">
        <f>SUM(E221,F221)</f>
        <v>0</v>
      </c>
      <c r="E221" s="201" t="s">
        <v>52</v>
      </c>
      <c r="F221" s="201">
        <v>0</v>
      </c>
    </row>
    <row r="222" spans="1:6" ht="40.15" customHeight="1">
      <c r="A222" s="199">
        <v>6400</v>
      </c>
      <c r="B222" s="200" t="s">
        <v>1022</v>
      </c>
      <c r="C222" s="199" t="s">
        <v>194</v>
      </c>
      <c r="D222" s="201">
        <f>SUM(D224:D227)</f>
        <v>0</v>
      </c>
      <c r="E222" s="201" t="s">
        <v>52</v>
      </c>
      <c r="F222" s="201">
        <f>SUM(F224:F227)</f>
        <v>0</v>
      </c>
    </row>
    <row r="223" spans="1:6" ht="40.15" customHeight="1">
      <c r="A223" s="199"/>
      <c r="B223" s="200" t="s">
        <v>632</v>
      </c>
      <c r="C223" s="199"/>
      <c r="D223" s="199"/>
      <c r="E223" s="199"/>
      <c r="F223" s="199"/>
    </row>
    <row r="224" spans="1:6" ht="40.15" customHeight="1">
      <c r="A224" s="199">
        <v>6410</v>
      </c>
      <c r="B224" s="200" t="s">
        <v>1023</v>
      </c>
      <c r="C224" s="199" t="s">
        <v>516</v>
      </c>
      <c r="D224" s="201">
        <f>SUM(E224,F224)</f>
        <v>0</v>
      </c>
      <c r="E224" s="201" t="s">
        <v>52</v>
      </c>
      <c r="F224" s="201">
        <v>0</v>
      </c>
    </row>
    <row r="225" spans="1:6" ht="40.15" customHeight="1">
      <c r="A225" s="199">
        <v>6420</v>
      </c>
      <c r="B225" s="200" t="s">
        <v>1024</v>
      </c>
      <c r="C225" s="199" t="s">
        <v>1025</v>
      </c>
      <c r="D225" s="201">
        <f>SUM(E225,F225)</f>
        <v>0</v>
      </c>
      <c r="E225" s="201" t="s">
        <v>52</v>
      </c>
      <c r="F225" s="201">
        <v>0</v>
      </c>
    </row>
    <row r="226" spans="1:6" ht="40.15" customHeight="1">
      <c r="A226" s="199">
        <v>6430</v>
      </c>
      <c r="B226" s="200" t="s">
        <v>1026</v>
      </c>
      <c r="C226" s="199" t="s">
        <v>1027</v>
      </c>
      <c r="D226" s="201">
        <f>SUM(E226,F226)</f>
        <v>0</v>
      </c>
      <c r="E226" s="201" t="s">
        <v>52</v>
      </c>
      <c r="F226" s="201">
        <v>0</v>
      </c>
    </row>
    <row r="227" spans="1:6" ht="40.15" customHeight="1">
      <c r="A227" s="199">
        <v>6440</v>
      </c>
      <c r="B227" s="200" t="s">
        <v>1028</v>
      </c>
      <c r="C227" s="199" t="s">
        <v>1029</v>
      </c>
      <c r="D227" s="201">
        <f>SUM(E227,F227)</f>
        <v>0</v>
      </c>
      <c r="E227" s="201" t="s">
        <v>52</v>
      </c>
      <c r="F227" s="201">
        <v>0</v>
      </c>
    </row>
    <row r="228" spans="1:6" ht="15.4" customHeight="1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105"/>
  <sheetViews>
    <sheetView workbookViewId="0">
      <selection activeCell="C10" sqref="C10"/>
    </sheetView>
  </sheetViews>
  <sheetFormatPr defaultColWidth="10.7109375" defaultRowHeight="14.25"/>
  <cols>
    <col min="1" max="1" width="7.5703125" style="277" customWidth="1"/>
    <col min="2" max="2" width="69.7109375" style="277" customWidth="1"/>
    <col min="3" max="3" width="31.28515625" style="277" customWidth="1"/>
    <col min="4" max="4" width="25" style="277" customWidth="1"/>
    <col min="5" max="5" width="25.28515625" style="277" customWidth="1"/>
    <col min="6" max="8" width="18.7109375" style="277" customWidth="1"/>
    <col min="9" max="16384" width="10.7109375" style="277"/>
  </cols>
  <sheetData>
    <row r="1" spans="1:6" ht="49.9" customHeight="1">
      <c r="B1" s="326" t="s">
        <v>1108</v>
      </c>
      <c r="C1" s="327"/>
      <c r="D1" s="328"/>
    </row>
    <row r="2" spans="1:6" ht="49.9" customHeight="1">
      <c r="B2" s="329" t="s">
        <v>1107</v>
      </c>
      <c r="C2" s="329"/>
      <c r="D2" s="329"/>
      <c r="E2" s="329"/>
      <c r="F2" s="330"/>
    </row>
    <row r="3" spans="1:6" ht="15" customHeight="1">
      <c r="A3" s="189" t="s">
        <v>41</v>
      </c>
      <c r="B3" s="190"/>
      <c r="C3" s="189" t="s">
        <v>21</v>
      </c>
      <c r="D3" s="189" t="s">
        <v>43</v>
      </c>
      <c r="E3" s="189"/>
    </row>
    <row r="4" spans="1:6" ht="15" customHeight="1">
      <c r="A4" s="189" t="s">
        <v>44</v>
      </c>
      <c r="B4" s="189"/>
      <c r="C4" s="189" t="s">
        <v>1030</v>
      </c>
      <c r="D4" s="189" t="s">
        <v>627</v>
      </c>
      <c r="E4" s="189" t="s">
        <v>628</v>
      </c>
    </row>
    <row r="5" spans="1:6" ht="15.6" customHeight="1">
      <c r="A5" s="191">
        <v>1</v>
      </c>
      <c r="B5" s="191">
        <v>2</v>
      </c>
      <c r="C5" s="191">
        <v>6</v>
      </c>
      <c r="D5" s="191">
        <v>7</v>
      </c>
      <c r="E5" s="191">
        <v>8</v>
      </c>
    </row>
    <row r="6" spans="1:6">
      <c r="A6" s="199">
        <v>7000</v>
      </c>
      <c r="B6" s="200" t="s">
        <v>1031</v>
      </c>
      <c r="C6" s="201">
        <f>SUM(D6:E6)</f>
        <v>-547136.31000000006</v>
      </c>
      <c r="D6" s="201">
        <f>[1]Ekamutner!E3-[1]Gorcarnakan_caxs!G2</f>
        <v>0</v>
      </c>
      <c r="E6" s="201">
        <v>-547136.31000000006</v>
      </c>
    </row>
    <row r="7" spans="1:6" ht="9.6" customHeight="1"/>
    <row r="8" spans="1:6" ht="15" hidden="1" customHeight="1"/>
    <row r="9" spans="1:6" ht="18.600000000000001" customHeight="1"/>
    <row r="10" spans="1:6" ht="19.899999999999999" customHeight="1">
      <c r="B10" s="200" t="s">
        <v>1031</v>
      </c>
      <c r="C10" s="201">
        <v>547176.31000000006</v>
      </c>
      <c r="D10" s="201">
        <v>0</v>
      </c>
      <c r="E10" s="201">
        <v>547176.31000000006</v>
      </c>
    </row>
    <row r="11" spans="1:6" ht="15" customHeight="1">
      <c r="B11" s="200"/>
      <c r="C11" s="201">
        <f>[2]Gorcarnakan_caxs!F5-[2]Tntesagitakan!D5</f>
        <v>0</v>
      </c>
      <c r="D11" s="201">
        <f>[2]Gorcarnakan_caxs!G5-[2]Tntesagitakan!E5</f>
        <v>0</v>
      </c>
      <c r="E11" s="201">
        <f>[2]Gorcarnakan_caxs!H5-[2]Tntesagitakan!F5</f>
        <v>0</v>
      </c>
    </row>
    <row r="12" spans="1:6" ht="40.15" customHeight="1">
      <c r="B12" s="200" t="s">
        <v>1111</v>
      </c>
      <c r="C12" s="201">
        <v>547176.31000000006</v>
      </c>
      <c r="D12" s="201">
        <v>0</v>
      </c>
      <c r="E12" s="201">
        <v>547176.31000000006</v>
      </c>
    </row>
    <row r="15" spans="1:6" ht="15.4" customHeight="1">
      <c r="A15" s="331"/>
      <c r="B15" s="332"/>
      <c r="C15" s="332"/>
      <c r="D15" s="332"/>
      <c r="E15" s="332"/>
      <c r="F15" s="332"/>
    </row>
    <row r="16" spans="1:6" ht="40.15" customHeight="1">
      <c r="A16" s="333"/>
      <c r="B16" s="334"/>
      <c r="C16" s="334"/>
      <c r="D16" s="334"/>
      <c r="E16" s="334"/>
      <c r="F16" s="334"/>
    </row>
    <row r="17" spans="1:6" ht="40.15" customHeight="1">
      <c r="A17" s="335" t="s">
        <v>1109</v>
      </c>
      <c r="B17" s="335"/>
      <c r="C17" s="335"/>
      <c r="D17" s="335"/>
      <c r="E17" s="335"/>
      <c r="F17" s="336"/>
    </row>
    <row r="18" spans="1:6" ht="1.1499999999999999" customHeight="1">
      <c r="A18" s="278"/>
      <c r="B18" s="278"/>
      <c r="C18" s="278"/>
      <c r="D18" s="278"/>
      <c r="E18" s="278"/>
      <c r="F18" s="278"/>
    </row>
    <row r="19" spans="1:6" ht="40.15" customHeight="1">
      <c r="A19" s="324" t="s">
        <v>1110</v>
      </c>
      <c r="B19" s="324"/>
      <c r="C19" s="324"/>
      <c r="D19" s="324"/>
      <c r="E19" s="324"/>
      <c r="F19" s="325"/>
    </row>
    <row r="20" spans="1:6" ht="15.4" customHeight="1"/>
    <row r="21" spans="1:6" ht="15.4" customHeight="1"/>
    <row r="22" spans="1:6" ht="15.4" customHeight="1">
      <c r="A22" s="198" t="s">
        <v>818</v>
      </c>
      <c r="B22" s="198"/>
      <c r="C22" s="198"/>
      <c r="D22" s="198" t="s">
        <v>1032</v>
      </c>
      <c r="E22" s="198"/>
      <c r="F22" s="198"/>
    </row>
    <row r="23" spans="1:6" ht="15.4" customHeight="1">
      <c r="A23" s="189" t="s">
        <v>1033</v>
      </c>
      <c r="B23" s="190"/>
      <c r="C23" s="189"/>
      <c r="D23" s="189" t="s">
        <v>1034</v>
      </c>
      <c r="E23" s="189" t="s">
        <v>1035</v>
      </c>
      <c r="F23" s="189"/>
    </row>
    <row r="24" spans="1:6" ht="15.4" customHeight="1">
      <c r="A24" s="189"/>
      <c r="B24" s="189" t="s">
        <v>821</v>
      </c>
      <c r="C24" s="189" t="s">
        <v>1033</v>
      </c>
      <c r="D24" s="189"/>
      <c r="E24" s="189" t="s">
        <v>47</v>
      </c>
      <c r="F24" s="189" t="s">
        <v>822</v>
      </c>
    </row>
    <row r="25" spans="1:6" ht="15.4" customHeight="1">
      <c r="A25" s="191">
        <v>1</v>
      </c>
      <c r="B25" s="191">
        <v>2</v>
      </c>
      <c r="C25" s="191">
        <v>3</v>
      </c>
      <c r="D25" s="191">
        <v>7</v>
      </c>
      <c r="E25" s="191">
        <v>8</v>
      </c>
      <c r="F25" s="191">
        <v>9</v>
      </c>
    </row>
    <row r="26" spans="1:6" ht="40.9" customHeight="1">
      <c r="A26" s="199">
        <v>8000</v>
      </c>
      <c r="B26" s="200" t="s">
        <v>1036</v>
      </c>
      <c r="C26" s="199"/>
      <c r="D26" s="201">
        <v>547176.31000000006</v>
      </c>
      <c r="E26" s="201">
        <v>0</v>
      </c>
      <c r="F26" s="201">
        <v>547176.31000000006</v>
      </c>
    </row>
    <row r="27" spans="1:6" ht="15.4" customHeight="1">
      <c r="A27" s="199"/>
      <c r="B27" s="200" t="s">
        <v>632</v>
      </c>
      <c r="C27" s="199"/>
      <c r="D27" s="199"/>
      <c r="E27" s="199"/>
      <c r="F27" s="199"/>
    </row>
    <row r="28" spans="1:6" ht="43.9" customHeight="1">
      <c r="A28" s="199">
        <v>8100</v>
      </c>
      <c r="B28" s="200" t="s">
        <v>1037</v>
      </c>
      <c r="C28" s="199"/>
      <c r="D28" s="201">
        <v>547176.31000000006</v>
      </c>
      <c r="E28" s="201">
        <v>0</v>
      </c>
      <c r="F28" s="201">
        <v>547176.31000000006</v>
      </c>
    </row>
    <row r="29" spans="1:6" ht="15.4" customHeight="1">
      <c r="A29" s="199"/>
      <c r="B29" s="200" t="s">
        <v>632</v>
      </c>
      <c r="C29" s="199"/>
      <c r="D29" s="199"/>
      <c r="E29" s="199"/>
      <c r="F29" s="199"/>
    </row>
    <row r="30" spans="1:6" ht="15.4" customHeight="1">
      <c r="A30" s="199">
        <v>8110</v>
      </c>
      <c r="B30" s="200" t="s">
        <v>1038</v>
      </c>
      <c r="C30" s="199"/>
      <c r="D30" s="201">
        <v>0</v>
      </c>
      <c r="E30" s="201">
        <v>0</v>
      </c>
      <c r="F30" s="201">
        <v>0</v>
      </c>
    </row>
    <row r="31" spans="1:6" ht="15.4" customHeight="1">
      <c r="A31" s="199"/>
      <c r="B31" s="200" t="s">
        <v>632</v>
      </c>
      <c r="C31" s="199"/>
      <c r="D31" s="199"/>
      <c r="E31" s="199"/>
      <c r="F31" s="199"/>
    </row>
    <row r="32" spans="1:6" ht="30.6" customHeight="1">
      <c r="A32" s="199">
        <v>8111</v>
      </c>
      <c r="B32" s="200" t="s">
        <v>1039</v>
      </c>
      <c r="C32" s="199"/>
      <c r="D32" s="201">
        <v>0</v>
      </c>
      <c r="E32" s="201" t="s">
        <v>52</v>
      </c>
      <c r="F32" s="201">
        <v>0</v>
      </c>
    </row>
    <row r="33" spans="1:6" ht="15.4" customHeight="1">
      <c r="A33" s="199"/>
      <c r="B33" s="200" t="s">
        <v>634</v>
      </c>
      <c r="C33" s="199"/>
      <c r="D33" s="199"/>
      <c r="E33" s="199"/>
      <c r="F33" s="199"/>
    </row>
    <row r="34" spans="1:6" ht="15.4" customHeight="1">
      <c r="A34" s="199">
        <v>8112</v>
      </c>
      <c r="B34" s="200" t="s">
        <v>1040</v>
      </c>
      <c r="C34" s="199" t="s">
        <v>1041</v>
      </c>
      <c r="D34" s="201">
        <v>0</v>
      </c>
      <c r="E34" s="201" t="s">
        <v>52</v>
      </c>
      <c r="F34" s="201">
        <v>0</v>
      </c>
    </row>
    <row r="35" spans="1:6" ht="15.4" customHeight="1">
      <c r="A35" s="199">
        <v>8113</v>
      </c>
      <c r="B35" s="200" t="s">
        <v>1042</v>
      </c>
      <c r="C35" s="199" t="s">
        <v>1043</v>
      </c>
      <c r="D35" s="201">
        <v>0</v>
      </c>
      <c r="E35" s="201" t="s">
        <v>52</v>
      </c>
      <c r="F35" s="201">
        <v>0</v>
      </c>
    </row>
    <row r="36" spans="1:6" ht="15.4" customHeight="1">
      <c r="A36" s="199">
        <v>8120</v>
      </c>
      <c r="B36" s="200" t="s">
        <v>1044</v>
      </c>
      <c r="C36" s="199"/>
      <c r="D36" s="201">
        <v>0</v>
      </c>
      <c r="E36" s="201">
        <v>0</v>
      </c>
      <c r="F36" s="201">
        <v>0</v>
      </c>
    </row>
    <row r="37" spans="1:6" ht="15.4" customHeight="1">
      <c r="A37" s="199"/>
      <c r="B37" s="200" t="s">
        <v>632</v>
      </c>
      <c r="C37" s="199"/>
      <c r="D37" s="199"/>
      <c r="E37" s="199"/>
      <c r="F37" s="199"/>
    </row>
    <row r="38" spans="1:6" ht="15.4" customHeight="1">
      <c r="A38" s="199">
        <v>8121</v>
      </c>
      <c r="B38" s="200" t="s">
        <v>1045</v>
      </c>
      <c r="C38" s="199"/>
      <c r="D38" s="201">
        <v>0</v>
      </c>
      <c r="E38" s="201" t="s">
        <v>52</v>
      </c>
      <c r="F38" s="201">
        <v>0</v>
      </c>
    </row>
    <row r="39" spans="1:6" ht="15.4" customHeight="1">
      <c r="A39" s="199"/>
      <c r="B39" s="200" t="s">
        <v>634</v>
      </c>
      <c r="C39" s="199"/>
      <c r="D39" s="199"/>
      <c r="E39" s="199"/>
      <c r="F39" s="199"/>
    </row>
    <row r="40" spans="1:6" ht="15.4" customHeight="1">
      <c r="A40" s="199">
        <v>8122</v>
      </c>
      <c r="B40" s="200" t="s">
        <v>1046</v>
      </c>
      <c r="C40" s="199" t="s">
        <v>1047</v>
      </c>
      <c r="D40" s="201">
        <v>0</v>
      </c>
      <c r="E40" s="201" t="s">
        <v>52</v>
      </c>
      <c r="F40" s="201">
        <v>0</v>
      </c>
    </row>
    <row r="41" spans="1:6" ht="15.4" customHeight="1">
      <c r="A41" s="199"/>
      <c r="B41" s="200" t="s">
        <v>634</v>
      </c>
      <c r="C41" s="199"/>
      <c r="D41" s="199"/>
      <c r="E41" s="199"/>
      <c r="F41" s="199"/>
    </row>
    <row r="42" spans="1:6" ht="15.4" customHeight="1">
      <c r="A42" s="199">
        <v>8123</v>
      </c>
      <c r="B42" s="200" t="s">
        <v>1048</v>
      </c>
      <c r="C42" s="199"/>
      <c r="D42" s="201">
        <v>0</v>
      </c>
      <c r="E42" s="201" t="s">
        <v>52</v>
      </c>
      <c r="F42" s="201">
        <v>0</v>
      </c>
    </row>
    <row r="43" spans="1:6" ht="15.4" customHeight="1">
      <c r="A43" s="199">
        <v>8124</v>
      </c>
      <c r="B43" s="200" t="s">
        <v>1049</v>
      </c>
      <c r="C43" s="199"/>
      <c r="D43" s="201">
        <v>0</v>
      </c>
      <c r="E43" s="201" t="s">
        <v>52</v>
      </c>
      <c r="F43" s="201">
        <v>0</v>
      </c>
    </row>
    <row r="44" spans="1:6" ht="39.6" customHeight="1">
      <c r="A44" s="199">
        <v>8130</v>
      </c>
      <c r="B44" s="200" t="s">
        <v>1050</v>
      </c>
      <c r="C44" s="199" t="s">
        <v>1051</v>
      </c>
      <c r="D44" s="201">
        <v>0</v>
      </c>
      <c r="E44" s="201" t="s">
        <v>52</v>
      </c>
      <c r="F44" s="201">
        <v>0</v>
      </c>
    </row>
    <row r="45" spans="1:6" ht="15.4" customHeight="1">
      <c r="A45" s="199"/>
      <c r="B45" s="200" t="s">
        <v>634</v>
      </c>
      <c r="C45" s="199"/>
      <c r="D45" s="199"/>
      <c r="E45" s="199"/>
      <c r="F45" s="199"/>
    </row>
    <row r="46" spans="1:6" ht="15.4" customHeight="1">
      <c r="A46" s="199">
        <v>8131</v>
      </c>
      <c r="B46" s="200" t="s">
        <v>1052</v>
      </c>
      <c r="C46" s="199"/>
      <c r="D46" s="201">
        <v>0</v>
      </c>
      <c r="E46" s="201" t="s">
        <v>52</v>
      </c>
      <c r="F46" s="201">
        <v>0</v>
      </c>
    </row>
    <row r="47" spans="1:6" ht="15.4" customHeight="1">
      <c r="A47" s="199">
        <v>8132</v>
      </c>
      <c r="B47" s="200" t="s">
        <v>1053</v>
      </c>
      <c r="C47" s="199"/>
      <c r="D47" s="201">
        <v>0</v>
      </c>
      <c r="E47" s="201" t="s">
        <v>52</v>
      </c>
      <c r="F47" s="201">
        <v>0</v>
      </c>
    </row>
    <row r="48" spans="1:6" ht="15.4" customHeight="1">
      <c r="A48" s="199">
        <v>8140</v>
      </c>
      <c r="B48" s="200" t="s">
        <v>1054</v>
      </c>
      <c r="C48" s="199"/>
      <c r="D48" s="201">
        <v>0</v>
      </c>
      <c r="E48" s="201">
        <v>0</v>
      </c>
      <c r="F48" s="201">
        <v>0</v>
      </c>
    </row>
    <row r="49" spans="1:6" ht="15.4" customHeight="1">
      <c r="A49" s="199"/>
      <c r="B49" s="200" t="s">
        <v>634</v>
      </c>
      <c r="C49" s="199"/>
      <c r="D49" s="199"/>
      <c r="E49" s="199"/>
      <c r="F49" s="199"/>
    </row>
    <row r="50" spans="1:6" ht="15.4" customHeight="1">
      <c r="A50" s="199">
        <v>8141</v>
      </c>
      <c r="B50" s="200" t="s">
        <v>1055</v>
      </c>
      <c r="C50" s="199" t="s">
        <v>1047</v>
      </c>
      <c r="D50" s="201">
        <v>0</v>
      </c>
      <c r="E50" s="201">
        <v>0</v>
      </c>
      <c r="F50" s="201">
        <v>0</v>
      </c>
    </row>
    <row r="51" spans="1:6" ht="15.4" customHeight="1">
      <c r="A51" s="199"/>
      <c r="B51" s="200" t="s">
        <v>634</v>
      </c>
      <c r="C51" s="199"/>
      <c r="D51" s="199"/>
      <c r="E51" s="199"/>
      <c r="F51" s="199"/>
    </row>
    <row r="52" spans="1:6" ht="15.4" customHeight="1">
      <c r="A52" s="199">
        <v>8142</v>
      </c>
      <c r="B52" s="200" t="s">
        <v>1056</v>
      </c>
      <c r="C52" s="199"/>
      <c r="D52" s="201">
        <v>0</v>
      </c>
      <c r="E52" s="201">
        <v>0</v>
      </c>
      <c r="F52" s="201" t="s">
        <v>52</v>
      </c>
    </row>
    <row r="53" spans="1:6" ht="15.4" customHeight="1">
      <c r="A53" s="199">
        <v>8143</v>
      </c>
      <c r="B53" s="200" t="s">
        <v>1057</v>
      </c>
      <c r="C53" s="199"/>
      <c r="D53" s="201">
        <v>0</v>
      </c>
      <c r="E53" s="201">
        <v>0</v>
      </c>
      <c r="F53" s="201" t="s">
        <v>52</v>
      </c>
    </row>
    <row r="54" spans="1:6" ht="15.4" customHeight="1">
      <c r="A54" s="199">
        <v>8150</v>
      </c>
      <c r="B54" s="200" t="s">
        <v>1058</v>
      </c>
      <c r="C54" s="199" t="s">
        <v>1051</v>
      </c>
      <c r="D54" s="201">
        <v>0</v>
      </c>
      <c r="E54" s="201">
        <v>0</v>
      </c>
      <c r="F54" s="201">
        <v>0</v>
      </c>
    </row>
    <row r="55" spans="1:6" ht="15.4" customHeight="1">
      <c r="A55" s="199"/>
      <c r="B55" s="200" t="s">
        <v>634</v>
      </c>
      <c r="C55" s="199"/>
      <c r="D55" s="199"/>
      <c r="E55" s="199"/>
      <c r="F55" s="199"/>
    </row>
    <row r="56" spans="1:6" ht="15.4" customHeight="1">
      <c r="A56" s="199">
        <v>8151</v>
      </c>
      <c r="B56" s="200" t="s">
        <v>1052</v>
      </c>
      <c r="C56" s="199"/>
      <c r="D56" s="201">
        <v>0</v>
      </c>
      <c r="E56" s="201">
        <v>0</v>
      </c>
      <c r="F56" s="201" t="s">
        <v>52</v>
      </c>
    </row>
    <row r="57" spans="1:6" ht="15.4" customHeight="1">
      <c r="A57" s="199">
        <v>8152</v>
      </c>
      <c r="B57" s="200" t="s">
        <v>1059</v>
      </c>
      <c r="C57" s="199"/>
      <c r="D57" s="201">
        <v>0</v>
      </c>
      <c r="E57" s="201">
        <v>0</v>
      </c>
      <c r="F57" s="201" t="s">
        <v>52</v>
      </c>
    </row>
    <row r="58" spans="1:6" ht="30" customHeight="1">
      <c r="A58" s="199">
        <v>8160</v>
      </c>
      <c r="B58" s="200" t="s">
        <v>1060</v>
      </c>
      <c r="C58" s="199"/>
      <c r="D58" s="201">
        <v>547176.31000000006</v>
      </c>
      <c r="E58" s="201">
        <v>0</v>
      </c>
      <c r="F58" s="201">
        <v>547176.31000000006</v>
      </c>
    </row>
    <row r="59" spans="1:6" ht="15.4" customHeight="1">
      <c r="A59" s="199"/>
      <c r="B59" s="200" t="s">
        <v>632</v>
      </c>
      <c r="C59" s="199"/>
      <c r="D59" s="199"/>
      <c r="E59" s="199"/>
      <c r="F59" s="199"/>
    </row>
    <row r="60" spans="1:6" ht="29.45" customHeight="1">
      <c r="A60" s="199">
        <v>8161</v>
      </c>
      <c r="B60" s="200" t="s">
        <v>1061</v>
      </c>
      <c r="C60" s="199"/>
      <c r="D60" s="201">
        <v>0</v>
      </c>
      <c r="E60" s="201" t="s">
        <v>52</v>
      </c>
      <c r="F60" s="201">
        <v>0</v>
      </c>
    </row>
    <row r="61" spans="1:6" ht="15.4" customHeight="1">
      <c r="A61" s="199"/>
      <c r="B61" s="200" t="s">
        <v>634</v>
      </c>
      <c r="C61" s="199"/>
      <c r="D61" s="199"/>
      <c r="E61" s="199"/>
      <c r="F61" s="199"/>
    </row>
    <row r="62" spans="1:6" ht="31.9" customHeight="1">
      <c r="A62" s="199">
        <v>8162</v>
      </c>
      <c r="B62" s="200" t="s">
        <v>1062</v>
      </c>
      <c r="C62" s="199" t="s">
        <v>1063</v>
      </c>
      <c r="D62" s="201">
        <v>0</v>
      </c>
      <c r="E62" s="201" t="s">
        <v>52</v>
      </c>
      <c r="F62" s="201"/>
    </row>
    <row r="63" spans="1:6" ht="25.9" customHeight="1">
      <c r="A63" s="199">
        <v>8163</v>
      </c>
      <c r="B63" s="200" t="s">
        <v>1064</v>
      </c>
      <c r="C63" s="199" t="s">
        <v>1063</v>
      </c>
      <c r="D63" s="201">
        <v>0</v>
      </c>
      <c r="E63" s="201" t="s">
        <v>52</v>
      </c>
      <c r="F63" s="201">
        <v>0</v>
      </c>
    </row>
    <row r="64" spans="1:6" ht="15.4" customHeight="1">
      <c r="A64" s="199">
        <v>8164</v>
      </c>
      <c r="B64" s="200" t="s">
        <v>1065</v>
      </c>
      <c r="C64" s="199" t="s">
        <v>1066</v>
      </c>
      <c r="D64" s="201">
        <v>0</v>
      </c>
      <c r="E64" s="201" t="s">
        <v>52</v>
      </c>
      <c r="F64" s="201">
        <v>0</v>
      </c>
    </row>
    <row r="65" spans="1:6" ht="15.4" customHeight="1">
      <c r="A65" s="199">
        <v>8170</v>
      </c>
      <c r="B65" s="200" t="s">
        <v>1067</v>
      </c>
      <c r="C65" s="199"/>
      <c r="D65" s="201">
        <v>0</v>
      </c>
      <c r="E65" s="201">
        <v>0</v>
      </c>
      <c r="F65" s="201">
        <v>0</v>
      </c>
    </row>
    <row r="66" spans="1:6" ht="15.4" customHeight="1">
      <c r="A66" s="199"/>
      <c r="B66" s="200" t="s">
        <v>634</v>
      </c>
      <c r="C66" s="199"/>
      <c r="D66" s="199"/>
      <c r="E66" s="199"/>
      <c r="F66" s="199"/>
    </row>
    <row r="67" spans="1:6" ht="15.4" customHeight="1">
      <c r="A67" s="199">
        <v>8171</v>
      </c>
      <c r="B67" s="200" t="s">
        <v>1068</v>
      </c>
      <c r="C67" s="199" t="s">
        <v>1069</v>
      </c>
      <c r="D67" s="201">
        <v>0</v>
      </c>
      <c r="E67" s="201">
        <v>0</v>
      </c>
      <c r="F67" s="201"/>
    </row>
    <row r="68" spans="1:6" ht="15.4" customHeight="1">
      <c r="A68" s="199">
        <v>8172</v>
      </c>
      <c r="B68" s="200" t="s">
        <v>1070</v>
      </c>
      <c r="C68" s="199" t="s">
        <v>1071</v>
      </c>
      <c r="D68" s="201">
        <v>0</v>
      </c>
      <c r="E68" s="201">
        <v>0</v>
      </c>
      <c r="F68" s="201"/>
    </row>
    <row r="69" spans="1:6" ht="15.4" customHeight="1">
      <c r="A69" s="199">
        <v>8190</v>
      </c>
      <c r="B69" s="200" t="s">
        <v>1072</v>
      </c>
      <c r="C69" s="199"/>
      <c r="D69" s="201">
        <v>547176.31000000006</v>
      </c>
      <c r="E69" s="201">
        <v>0</v>
      </c>
      <c r="F69" s="201">
        <v>547176.31000000006</v>
      </c>
    </row>
    <row r="70" spans="1:6" ht="15.4" customHeight="1">
      <c r="A70" s="199"/>
      <c r="B70" s="200" t="s">
        <v>632</v>
      </c>
      <c r="C70" s="199"/>
      <c r="D70" s="199"/>
      <c r="E70" s="199"/>
      <c r="F70" s="199"/>
    </row>
    <row r="71" spans="1:6" ht="15.4" customHeight="1">
      <c r="A71" s="199">
        <v>8191</v>
      </c>
      <c r="B71" s="200" t="s">
        <v>1073</v>
      </c>
      <c r="C71" s="199" t="s">
        <v>1074</v>
      </c>
      <c r="D71" s="201">
        <v>0</v>
      </c>
      <c r="E71" s="201">
        <v>0</v>
      </c>
      <c r="F71" s="201" t="s">
        <v>52</v>
      </c>
    </row>
    <row r="72" spans="1:6" ht="15.4" customHeight="1">
      <c r="A72" s="199"/>
      <c r="B72" s="200" t="s">
        <v>634</v>
      </c>
      <c r="C72" s="199"/>
      <c r="D72" s="199"/>
      <c r="E72" s="199"/>
      <c r="F72" s="199"/>
    </row>
    <row r="73" spans="1:6" ht="15.4" customHeight="1">
      <c r="A73" s="199">
        <v>8192</v>
      </c>
      <c r="B73" s="200" t="s">
        <v>1075</v>
      </c>
      <c r="C73" s="199"/>
      <c r="D73" s="201">
        <v>0</v>
      </c>
      <c r="E73" s="201">
        <v>0</v>
      </c>
      <c r="F73" s="201" t="s">
        <v>52</v>
      </c>
    </row>
    <row r="74" spans="1:6" ht="15.4" customHeight="1">
      <c r="A74" s="199">
        <v>8193</v>
      </c>
      <c r="B74" s="200" t="s">
        <v>1076</v>
      </c>
      <c r="C74" s="199"/>
      <c r="D74" s="201">
        <v>0</v>
      </c>
      <c r="E74" s="201">
        <v>0</v>
      </c>
      <c r="F74" s="201" t="s">
        <v>52</v>
      </c>
    </row>
    <row r="75" spans="1:6" ht="24" customHeight="1">
      <c r="A75" s="199">
        <v>8194</v>
      </c>
      <c r="B75" s="200" t="s">
        <v>1077</v>
      </c>
      <c r="C75" s="199" t="s">
        <v>1078</v>
      </c>
      <c r="D75" s="201">
        <v>0</v>
      </c>
      <c r="E75" s="201">
        <v>0</v>
      </c>
      <c r="F75" s="201" t="s">
        <v>52</v>
      </c>
    </row>
    <row r="76" spans="1:6" ht="34.9" customHeight="1">
      <c r="A76" s="199">
        <v>8195</v>
      </c>
      <c r="B76" s="200" t="s">
        <v>1079</v>
      </c>
      <c r="C76" s="199" t="s">
        <v>1080</v>
      </c>
      <c r="D76" s="201">
        <v>0</v>
      </c>
      <c r="E76" s="201">
        <v>0</v>
      </c>
      <c r="F76" s="201" t="s">
        <v>52</v>
      </c>
    </row>
    <row r="77" spans="1:6" ht="33.6" customHeight="1">
      <c r="A77" s="199">
        <v>8196</v>
      </c>
      <c r="B77" s="200" t="s">
        <v>1081</v>
      </c>
      <c r="C77" s="199" t="s">
        <v>1082</v>
      </c>
      <c r="D77" s="201">
        <v>547176.31000000006</v>
      </c>
      <c r="E77" s="201">
        <v>0</v>
      </c>
      <c r="F77" s="201">
        <v>547176.31000000006</v>
      </c>
    </row>
    <row r="78" spans="1:6" ht="15.4" customHeight="1">
      <c r="A78" s="199"/>
      <c r="B78" s="200" t="s">
        <v>634</v>
      </c>
      <c r="C78" s="199"/>
      <c r="D78" s="199"/>
      <c r="E78" s="199"/>
      <c r="F78" s="199"/>
    </row>
    <row r="79" spans="1:6" ht="35.450000000000003" customHeight="1">
      <c r="A79" s="199">
        <v>8197</v>
      </c>
      <c r="B79" s="200" t="s">
        <v>1083</v>
      </c>
      <c r="C79" s="199"/>
      <c r="D79" s="201">
        <v>547176.31000000006</v>
      </c>
      <c r="E79" s="201" t="s">
        <v>52</v>
      </c>
      <c r="F79" s="201">
        <v>547176.31000000006</v>
      </c>
    </row>
    <row r="80" spans="1:6" ht="15.4" customHeight="1">
      <c r="A80" s="199"/>
      <c r="B80" s="200" t="s">
        <v>632</v>
      </c>
      <c r="C80" s="199"/>
      <c r="D80" s="199"/>
      <c r="E80" s="199"/>
      <c r="F80" s="199"/>
    </row>
    <row r="81" spans="1:6" ht="65.45" customHeight="1">
      <c r="A81" s="199">
        <v>8198</v>
      </c>
      <c r="B81" s="200" t="s">
        <v>1084</v>
      </c>
      <c r="C81" s="199" t="s">
        <v>1085</v>
      </c>
      <c r="D81" s="201">
        <v>547176.31000000006</v>
      </c>
      <c r="E81" s="201" t="s">
        <v>52</v>
      </c>
      <c r="F81" s="201">
        <v>547176.31000000006</v>
      </c>
    </row>
    <row r="82" spans="1:6" ht="40.9" customHeight="1">
      <c r="A82" s="199">
        <v>8199</v>
      </c>
      <c r="B82" s="200" t="s">
        <v>1086</v>
      </c>
      <c r="C82" s="199" t="s">
        <v>1087</v>
      </c>
      <c r="D82" s="201">
        <v>0</v>
      </c>
      <c r="E82" s="201" t="s">
        <v>52</v>
      </c>
      <c r="F82" s="201">
        <v>0</v>
      </c>
    </row>
    <row r="83" spans="1:6" ht="54.6" customHeight="1">
      <c r="A83" s="199">
        <v>8200</v>
      </c>
      <c r="B83" s="200" t="s">
        <v>1088</v>
      </c>
      <c r="C83" s="199"/>
      <c r="D83" s="201">
        <v>0</v>
      </c>
      <c r="E83" s="201" t="s">
        <v>52</v>
      </c>
      <c r="F83" s="201">
        <v>0</v>
      </c>
    </row>
    <row r="84" spans="1:6" ht="15.4" customHeight="1">
      <c r="A84" s="199">
        <v>8201</v>
      </c>
      <c r="B84" s="200" t="s">
        <v>1089</v>
      </c>
      <c r="C84" s="199"/>
      <c r="D84" s="199" t="s">
        <v>52</v>
      </c>
      <c r="E84" s="199" t="s">
        <v>52</v>
      </c>
      <c r="F84" s="199" t="s">
        <v>52</v>
      </c>
    </row>
    <row r="85" spans="1:6" ht="15.4" customHeight="1">
      <c r="A85" s="199">
        <v>8202</v>
      </c>
      <c r="B85" s="200" t="s">
        <v>1090</v>
      </c>
      <c r="C85" s="199"/>
      <c r="D85" s="201">
        <v>0</v>
      </c>
      <c r="E85" s="201" t="s">
        <v>52</v>
      </c>
      <c r="F85" s="201" t="s">
        <v>631</v>
      </c>
    </row>
    <row r="86" spans="1:6" ht="15.4" customHeight="1">
      <c r="A86" s="199">
        <v>8203</v>
      </c>
      <c r="B86" s="200" t="s">
        <v>1091</v>
      </c>
      <c r="C86" s="199"/>
      <c r="D86" s="201">
        <v>0</v>
      </c>
      <c r="E86" s="201">
        <v>0</v>
      </c>
      <c r="F86" s="201">
        <v>0</v>
      </c>
    </row>
    <row r="87" spans="1:6" ht="15.4" customHeight="1">
      <c r="A87" s="199">
        <v>8204</v>
      </c>
      <c r="B87" s="200" t="s">
        <v>1092</v>
      </c>
      <c r="C87" s="199"/>
      <c r="D87" s="201">
        <v>0</v>
      </c>
      <c r="E87" s="201">
        <v>0</v>
      </c>
      <c r="F87" s="201">
        <v>0</v>
      </c>
    </row>
    <row r="88" spans="1:6" ht="15.4" customHeight="1">
      <c r="A88" s="199">
        <v>8300</v>
      </c>
      <c r="B88" s="200" t="s">
        <v>1093</v>
      </c>
      <c r="C88" s="199"/>
      <c r="D88" s="201">
        <v>0</v>
      </c>
      <c r="E88" s="201">
        <v>0</v>
      </c>
      <c r="F88" s="201">
        <v>0</v>
      </c>
    </row>
    <row r="89" spans="1:6" ht="15.4" customHeight="1">
      <c r="A89" s="199"/>
      <c r="B89" s="200" t="s">
        <v>632</v>
      </c>
      <c r="C89" s="199"/>
      <c r="D89" s="199"/>
      <c r="E89" s="199"/>
      <c r="F89" s="199"/>
    </row>
    <row r="90" spans="1:6" ht="15.4" customHeight="1">
      <c r="A90" s="199">
        <v>8310</v>
      </c>
      <c r="B90" s="200" t="s">
        <v>1094</v>
      </c>
      <c r="C90" s="199"/>
      <c r="D90" s="201">
        <v>0</v>
      </c>
      <c r="E90" s="201">
        <v>0</v>
      </c>
      <c r="F90" s="201">
        <v>0</v>
      </c>
    </row>
    <row r="91" spans="1:6" ht="15.4" customHeight="1">
      <c r="A91" s="199"/>
      <c r="B91" s="200" t="s">
        <v>632</v>
      </c>
      <c r="C91" s="199"/>
      <c r="D91" s="199"/>
      <c r="E91" s="199"/>
      <c r="F91" s="199"/>
    </row>
    <row r="92" spans="1:6" ht="15.4" customHeight="1">
      <c r="A92" s="199">
        <v>8311</v>
      </c>
      <c r="B92" s="200" t="s">
        <v>1095</v>
      </c>
      <c r="C92" s="199"/>
      <c r="D92" s="201">
        <v>0</v>
      </c>
      <c r="E92" s="201" t="s">
        <v>52</v>
      </c>
      <c r="F92" s="201">
        <v>0</v>
      </c>
    </row>
    <row r="93" spans="1:6" ht="15.4" customHeight="1">
      <c r="A93" s="199"/>
      <c r="B93" s="200" t="s">
        <v>634</v>
      </c>
      <c r="C93" s="199"/>
      <c r="D93" s="199"/>
      <c r="E93" s="199"/>
      <c r="F93" s="199"/>
    </row>
    <row r="94" spans="1:6" ht="15.4" customHeight="1">
      <c r="A94" s="199">
        <v>8312</v>
      </c>
      <c r="B94" s="200" t="s">
        <v>1040</v>
      </c>
      <c r="C94" s="199" t="s">
        <v>1096</v>
      </c>
      <c r="D94" s="201">
        <v>0</v>
      </c>
      <c r="E94" s="201" t="s">
        <v>52</v>
      </c>
      <c r="F94" s="201">
        <v>0</v>
      </c>
    </row>
    <row r="95" spans="1:6" ht="15.4" customHeight="1">
      <c r="A95" s="199">
        <v>8313</v>
      </c>
      <c r="B95" s="200" t="s">
        <v>1042</v>
      </c>
      <c r="C95" s="199" t="s">
        <v>1097</v>
      </c>
      <c r="D95" s="201">
        <v>0</v>
      </c>
      <c r="E95" s="201" t="s">
        <v>52</v>
      </c>
      <c r="F95" s="201"/>
    </row>
    <row r="96" spans="1:6" ht="15.4" customHeight="1">
      <c r="A96" s="199">
        <v>8320</v>
      </c>
      <c r="B96" s="200" t="s">
        <v>1098</v>
      </c>
      <c r="C96" s="199"/>
      <c r="D96" s="201">
        <v>0</v>
      </c>
      <c r="E96" s="201">
        <v>0</v>
      </c>
      <c r="F96" s="201">
        <v>0</v>
      </c>
    </row>
    <row r="97" spans="1:6" ht="15.4" customHeight="1">
      <c r="A97" s="199"/>
      <c r="B97" s="200" t="s">
        <v>632</v>
      </c>
      <c r="C97" s="199"/>
      <c r="D97" s="199"/>
      <c r="E97" s="199"/>
      <c r="F97" s="199"/>
    </row>
    <row r="98" spans="1:6" ht="15.4" customHeight="1">
      <c r="A98" s="199">
        <v>8321</v>
      </c>
      <c r="B98" s="200" t="s">
        <v>1099</v>
      </c>
      <c r="C98" s="199"/>
      <c r="D98" s="201">
        <v>0</v>
      </c>
      <c r="E98" s="201" t="s">
        <v>52</v>
      </c>
      <c r="F98" s="201">
        <v>0</v>
      </c>
    </row>
    <row r="99" spans="1:6" ht="15.4" customHeight="1">
      <c r="A99" s="199"/>
      <c r="B99" s="200" t="s">
        <v>634</v>
      </c>
      <c r="C99" s="199"/>
      <c r="D99" s="199"/>
      <c r="E99" s="199"/>
      <c r="F99" s="199"/>
    </row>
    <row r="100" spans="1:6" ht="15.4" customHeight="1">
      <c r="A100" s="199">
        <v>8322</v>
      </c>
      <c r="B100" s="200" t="s">
        <v>1100</v>
      </c>
      <c r="C100" s="199" t="s">
        <v>1101</v>
      </c>
      <c r="D100" s="201">
        <v>0</v>
      </c>
      <c r="E100" s="201" t="s">
        <v>52</v>
      </c>
      <c r="F100" s="201">
        <v>0</v>
      </c>
    </row>
    <row r="101" spans="1:6" ht="15.4" customHeight="1">
      <c r="A101" s="199">
        <v>8330</v>
      </c>
      <c r="B101" s="200" t="s">
        <v>1102</v>
      </c>
      <c r="C101" s="199" t="s">
        <v>1103</v>
      </c>
      <c r="D101" s="201">
        <v>0</v>
      </c>
      <c r="E101" s="201" t="s">
        <v>52</v>
      </c>
      <c r="F101" s="201">
        <v>0</v>
      </c>
    </row>
    <row r="102" spans="1:6" ht="15.4" customHeight="1">
      <c r="A102" s="199">
        <v>8340</v>
      </c>
      <c r="B102" s="200" t="s">
        <v>1104</v>
      </c>
      <c r="C102" s="199"/>
      <c r="D102" s="201">
        <v>0</v>
      </c>
      <c r="E102" s="201">
        <v>0</v>
      </c>
      <c r="F102" s="201">
        <v>0</v>
      </c>
    </row>
    <row r="103" spans="1:6" ht="15.4" customHeight="1">
      <c r="A103" s="199"/>
      <c r="B103" s="200" t="s">
        <v>634</v>
      </c>
      <c r="C103" s="199"/>
      <c r="D103" s="199"/>
      <c r="E103" s="199"/>
      <c r="F103" s="199"/>
    </row>
    <row r="104" spans="1:6" ht="15.4" customHeight="1">
      <c r="A104" s="199">
        <v>8341</v>
      </c>
      <c r="B104" s="200" t="s">
        <v>1105</v>
      </c>
      <c r="C104" s="199" t="s">
        <v>1101</v>
      </c>
      <c r="D104" s="201">
        <v>0</v>
      </c>
      <c r="E104" s="201">
        <v>0</v>
      </c>
      <c r="F104" s="201" t="s">
        <v>52</v>
      </c>
    </row>
    <row r="105" spans="1:6" ht="15.4" customHeight="1">
      <c r="A105" s="199">
        <v>8350</v>
      </c>
      <c r="B105" s="200" t="s">
        <v>1106</v>
      </c>
      <c r="C105" s="199" t="s">
        <v>1103</v>
      </c>
      <c r="D105" s="201">
        <v>0</v>
      </c>
      <c r="E105" s="201">
        <v>0</v>
      </c>
      <c r="F105" s="201" t="s">
        <v>52</v>
      </c>
    </row>
  </sheetData>
  <mergeCells count="6">
    <mergeCell ref="A19:F19"/>
    <mergeCell ref="B1:D1"/>
    <mergeCell ref="B2:F2"/>
    <mergeCell ref="A15:F15"/>
    <mergeCell ref="A16:F16"/>
    <mergeCell ref="A17:F1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I5319"/>
  <sheetViews>
    <sheetView topLeftCell="A2271" workbookViewId="0">
      <selection activeCell="E2273" sqref="E2273"/>
    </sheetView>
  </sheetViews>
  <sheetFormatPr defaultRowHeight="15.75"/>
  <cols>
    <col min="2" max="2" width="9.140625" customWidth="1"/>
    <col min="5" max="5" width="42.28515625" customWidth="1"/>
    <col min="6" max="6" width="14.7109375" style="187" customWidth="1"/>
    <col min="7" max="7" width="13.7109375" style="187" customWidth="1"/>
    <col min="8" max="8" width="16.5703125" style="187" customWidth="1"/>
    <col min="9" max="9" width="15.85546875" style="187" customWidth="1"/>
    <col min="235" max="235" width="9.140625" customWidth="1"/>
    <col min="238" max="238" width="42.28515625" customWidth="1"/>
    <col min="239" max="239" width="14.7109375" customWidth="1"/>
    <col min="240" max="240" width="13.7109375" customWidth="1"/>
    <col min="241" max="241" width="16.5703125" customWidth="1"/>
    <col min="242" max="242" width="15.85546875" customWidth="1"/>
    <col min="491" max="491" width="9.140625" customWidth="1"/>
    <col min="494" max="494" width="42.28515625" customWidth="1"/>
    <col min="495" max="495" width="14.7109375" customWidth="1"/>
    <col min="496" max="496" width="13.7109375" customWidth="1"/>
    <col min="497" max="497" width="16.5703125" customWidth="1"/>
    <col min="498" max="498" width="15.85546875" customWidth="1"/>
    <col min="747" max="747" width="9.140625" customWidth="1"/>
    <col min="750" max="750" width="42.28515625" customWidth="1"/>
    <col min="751" max="751" width="14.7109375" customWidth="1"/>
    <col min="752" max="752" width="13.7109375" customWidth="1"/>
    <col min="753" max="753" width="16.5703125" customWidth="1"/>
    <col min="754" max="754" width="15.85546875" customWidth="1"/>
    <col min="1003" max="1003" width="9.140625" customWidth="1"/>
    <col min="1006" max="1006" width="42.28515625" customWidth="1"/>
    <col min="1007" max="1007" width="14.7109375" customWidth="1"/>
    <col min="1008" max="1008" width="13.7109375" customWidth="1"/>
    <col min="1009" max="1009" width="16.5703125" customWidth="1"/>
    <col min="1010" max="1010" width="15.85546875" customWidth="1"/>
    <col min="1259" max="1259" width="9.140625" customWidth="1"/>
    <col min="1262" max="1262" width="42.28515625" customWidth="1"/>
    <col min="1263" max="1263" width="14.7109375" customWidth="1"/>
    <col min="1264" max="1264" width="13.7109375" customWidth="1"/>
    <col min="1265" max="1265" width="16.5703125" customWidth="1"/>
    <col min="1266" max="1266" width="15.85546875" customWidth="1"/>
    <col min="1515" max="1515" width="9.140625" customWidth="1"/>
    <col min="1518" max="1518" width="42.28515625" customWidth="1"/>
    <col min="1519" max="1519" width="14.7109375" customWidth="1"/>
    <col min="1520" max="1520" width="13.7109375" customWidth="1"/>
    <col min="1521" max="1521" width="16.5703125" customWidth="1"/>
    <col min="1522" max="1522" width="15.85546875" customWidth="1"/>
    <col min="1771" max="1771" width="9.140625" customWidth="1"/>
    <col min="1774" max="1774" width="42.28515625" customWidth="1"/>
    <col min="1775" max="1775" width="14.7109375" customWidth="1"/>
    <col min="1776" max="1776" width="13.7109375" customWidth="1"/>
    <col min="1777" max="1777" width="16.5703125" customWidth="1"/>
    <col min="1778" max="1778" width="15.85546875" customWidth="1"/>
    <col min="2027" max="2027" width="9.140625" customWidth="1"/>
    <col min="2030" max="2030" width="42.28515625" customWidth="1"/>
    <col min="2031" max="2031" width="14.7109375" customWidth="1"/>
    <col min="2032" max="2032" width="13.7109375" customWidth="1"/>
    <col min="2033" max="2033" width="16.5703125" customWidth="1"/>
    <col min="2034" max="2034" width="15.85546875" customWidth="1"/>
    <col min="2283" max="2283" width="9.140625" customWidth="1"/>
    <col min="2286" max="2286" width="42.28515625" customWidth="1"/>
    <col min="2287" max="2287" width="14.7109375" customWidth="1"/>
    <col min="2288" max="2288" width="13.7109375" customWidth="1"/>
    <col min="2289" max="2289" width="16.5703125" customWidth="1"/>
    <col min="2290" max="2290" width="15.85546875" customWidth="1"/>
    <col min="2539" max="2539" width="9.140625" customWidth="1"/>
    <col min="2542" max="2542" width="42.28515625" customWidth="1"/>
    <col min="2543" max="2543" width="14.7109375" customWidth="1"/>
    <col min="2544" max="2544" width="13.7109375" customWidth="1"/>
    <col min="2545" max="2545" width="16.5703125" customWidth="1"/>
    <col min="2546" max="2546" width="15.85546875" customWidth="1"/>
    <col min="2795" max="2795" width="9.140625" customWidth="1"/>
    <col min="2798" max="2798" width="42.28515625" customWidth="1"/>
    <col min="2799" max="2799" width="14.7109375" customWidth="1"/>
    <col min="2800" max="2800" width="13.7109375" customWidth="1"/>
    <col min="2801" max="2801" width="16.5703125" customWidth="1"/>
    <col min="2802" max="2802" width="15.85546875" customWidth="1"/>
    <col min="3051" max="3051" width="9.140625" customWidth="1"/>
    <col min="3054" max="3054" width="42.28515625" customWidth="1"/>
    <col min="3055" max="3055" width="14.7109375" customWidth="1"/>
    <col min="3056" max="3056" width="13.7109375" customWidth="1"/>
    <col min="3057" max="3057" width="16.5703125" customWidth="1"/>
    <col min="3058" max="3058" width="15.85546875" customWidth="1"/>
    <col min="3307" max="3307" width="9.140625" customWidth="1"/>
    <col min="3310" max="3310" width="42.28515625" customWidth="1"/>
    <col min="3311" max="3311" width="14.7109375" customWidth="1"/>
    <col min="3312" max="3312" width="13.7109375" customWidth="1"/>
    <col min="3313" max="3313" width="16.5703125" customWidth="1"/>
    <col min="3314" max="3314" width="15.85546875" customWidth="1"/>
    <col min="3563" max="3563" width="9.140625" customWidth="1"/>
    <col min="3566" max="3566" width="42.28515625" customWidth="1"/>
    <col min="3567" max="3567" width="14.7109375" customWidth="1"/>
    <col min="3568" max="3568" width="13.7109375" customWidth="1"/>
    <col min="3569" max="3569" width="16.5703125" customWidth="1"/>
    <col min="3570" max="3570" width="15.85546875" customWidth="1"/>
    <col min="3819" max="3819" width="9.140625" customWidth="1"/>
    <col min="3822" max="3822" width="42.28515625" customWidth="1"/>
    <col min="3823" max="3823" width="14.7109375" customWidth="1"/>
    <col min="3824" max="3824" width="13.7109375" customWidth="1"/>
    <col min="3825" max="3825" width="16.5703125" customWidth="1"/>
    <col min="3826" max="3826" width="15.85546875" customWidth="1"/>
    <col min="4075" max="4075" width="9.140625" customWidth="1"/>
    <col min="4078" max="4078" width="42.28515625" customWidth="1"/>
    <col min="4079" max="4079" width="14.7109375" customWidth="1"/>
    <col min="4080" max="4080" width="13.7109375" customWidth="1"/>
    <col min="4081" max="4081" width="16.5703125" customWidth="1"/>
    <col min="4082" max="4082" width="15.85546875" customWidth="1"/>
    <col min="4331" max="4331" width="9.140625" customWidth="1"/>
    <col min="4334" max="4334" width="42.28515625" customWidth="1"/>
    <col min="4335" max="4335" width="14.7109375" customWidth="1"/>
    <col min="4336" max="4336" width="13.7109375" customWidth="1"/>
    <col min="4337" max="4337" width="16.5703125" customWidth="1"/>
    <col min="4338" max="4338" width="15.85546875" customWidth="1"/>
    <col min="4587" max="4587" width="9.140625" customWidth="1"/>
    <col min="4590" max="4590" width="42.28515625" customWidth="1"/>
    <col min="4591" max="4591" width="14.7109375" customWidth="1"/>
    <col min="4592" max="4592" width="13.7109375" customWidth="1"/>
    <col min="4593" max="4593" width="16.5703125" customWidth="1"/>
    <col min="4594" max="4594" width="15.85546875" customWidth="1"/>
    <col min="4843" max="4843" width="9.140625" customWidth="1"/>
    <col min="4846" max="4846" width="42.28515625" customWidth="1"/>
    <col min="4847" max="4847" width="14.7109375" customWidth="1"/>
    <col min="4848" max="4848" width="13.7109375" customWidth="1"/>
    <col min="4849" max="4849" width="16.5703125" customWidth="1"/>
    <col min="4850" max="4850" width="15.85546875" customWidth="1"/>
    <col min="5099" max="5099" width="9.140625" customWidth="1"/>
    <col min="5102" max="5102" width="42.28515625" customWidth="1"/>
    <col min="5103" max="5103" width="14.7109375" customWidth="1"/>
    <col min="5104" max="5104" width="13.7109375" customWidth="1"/>
    <col min="5105" max="5105" width="16.5703125" customWidth="1"/>
    <col min="5106" max="5106" width="15.85546875" customWidth="1"/>
    <col min="5355" max="5355" width="9.140625" customWidth="1"/>
    <col min="5358" max="5358" width="42.28515625" customWidth="1"/>
    <col min="5359" max="5359" width="14.7109375" customWidth="1"/>
    <col min="5360" max="5360" width="13.7109375" customWidth="1"/>
    <col min="5361" max="5361" width="16.5703125" customWidth="1"/>
    <col min="5362" max="5362" width="15.85546875" customWidth="1"/>
    <col min="5611" max="5611" width="9.140625" customWidth="1"/>
    <col min="5614" max="5614" width="42.28515625" customWidth="1"/>
    <col min="5615" max="5615" width="14.7109375" customWidth="1"/>
    <col min="5616" max="5616" width="13.7109375" customWidth="1"/>
    <col min="5617" max="5617" width="16.5703125" customWidth="1"/>
    <col min="5618" max="5618" width="15.85546875" customWidth="1"/>
    <col min="5867" max="5867" width="9.140625" customWidth="1"/>
    <col min="5870" max="5870" width="42.28515625" customWidth="1"/>
    <col min="5871" max="5871" width="14.7109375" customWidth="1"/>
    <col min="5872" max="5872" width="13.7109375" customWidth="1"/>
    <col min="5873" max="5873" width="16.5703125" customWidth="1"/>
    <col min="5874" max="5874" width="15.85546875" customWidth="1"/>
    <col min="6123" max="6123" width="9.140625" customWidth="1"/>
    <col min="6126" max="6126" width="42.28515625" customWidth="1"/>
    <col min="6127" max="6127" width="14.7109375" customWidth="1"/>
    <col min="6128" max="6128" width="13.7109375" customWidth="1"/>
    <col min="6129" max="6129" width="16.5703125" customWidth="1"/>
    <col min="6130" max="6130" width="15.85546875" customWidth="1"/>
    <col min="6379" max="6379" width="9.140625" customWidth="1"/>
    <col min="6382" max="6382" width="42.28515625" customWidth="1"/>
    <col min="6383" max="6383" width="14.7109375" customWidth="1"/>
    <col min="6384" max="6384" width="13.7109375" customWidth="1"/>
    <col min="6385" max="6385" width="16.5703125" customWidth="1"/>
    <col min="6386" max="6386" width="15.85546875" customWidth="1"/>
    <col min="6635" max="6635" width="9.140625" customWidth="1"/>
    <col min="6638" max="6638" width="42.28515625" customWidth="1"/>
    <col min="6639" max="6639" width="14.7109375" customWidth="1"/>
    <col min="6640" max="6640" width="13.7109375" customWidth="1"/>
    <col min="6641" max="6641" width="16.5703125" customWidth="1"/>
    <col min="6642" max="6642" width="15.85546875" customWidth="1"/>
    <col min="6891" max="6891" width="9.140625" customWidth="1"/>
    <col min="6894" max="6894" width="42.28515625" customWidth="1"/>
    <col min="6895" max="6895" width="14.7109375" customWidth="1"/>
    <col min="6896" max="6896" width="13.7109375" customWidth="1"/>
    <col min="6897" max="6897" width="16.5703125" customWidth="1"/>
    <col min="6898" max="6898" width="15.85546875" customWidth="1"/>
    <col min="7147" max="7147" width="9.140625" customWidth="1"/>
    <col min="7150" max="7150" width="42.28515625" customWidth="1"/>
    <col min="7151" max="7151" width="14.7109375" customWidth="1"/>
    <col min="7152" max="7152" width="13.7109375" customWidth="1"/>
    <col min="7153" max="7153" width="16.5703125" customWidth="1"/>
    <col min="7154" max="7154" width="15.85546875" customWidth="1"/>
    <col min="7403" max="7403" width="9.140625" customWidth="1"/>
    <col min="7406" max="7406" width="42.28515625" customWidth="1"/>
    <col min="7407" max="7407" width="14.7109375" customWidth="1"/>
    <col min="7408" max="7408" width="13.7109375" customWidth="1"/>
    <col min="7409" max="7409" width="16.5703125" customWidth="1"/>
    <col min="7410" max="7410" width="15.85546875" customWidth="1"/>
    <col min="7659" max="7659" width="9.140625" customWidth="1"/>
    <col min="7662" max="7662" width="42.28515625" customWidth="1"/>
    <col min="7663" max="7663" width="14.7109375" customWidth="1"/>
    <col min="7664" max="7664" width="13.7109375" customWidth="1"/>
    <col min="7665" max="7665" width="16.5703125" customWidth="1"/>
    <col min="7666" max="7666" width="15.85546875" customWidth="1"/>
    <col min="7915" max="7915" width="9.140625" customWidth="1"/>
    <col min="7918" max="7918" width="42.28515625" customWidth="1"/>
    <col min="7919" max="7919" width="14.7109375" customWidth="1"/>
    <col min="7920" max="7920" width="13.7109375" customWidth="1"/>
    <col min="7921" max="7921" width="16.5703125" customWidth="1"/>
    <col min="7922" max="7922" width="15.85546875" customWidth="1"/>
    <col min="8171" max="8171" width="9.140625" customWidth="1"/>
    <col min="8174" max="8174" width="42.28515625" customWidth="1"/>
    <col min="8175" max="8175" width="14.7109375" customWidth="1"/>
    <col min="8176" max="8176" width="13.7109375" customWidth="1"/>
    <col min="8177" max="8177" width="16.5703125" customWidth="1"/>
    <col min="8178" max="8178" width="15.85546875" customWidth="1"/>
    <col min="8427" max="8427" width="9.140625" customWidth="1"/>
    <col min="8430" max="8430" width="42.28515625" customWidth="1"/>
    <col min="8431" max="8431" width="14.7109375" customWidth="1"/>
    <col min="8432" max="8432" width="13.7109375" customWidth="1"/>
    <col min="8433" max="8433" width="16.5703125" customWidth="1"/>
    <col min="8434" max="8434" width="15.85546875" customWidth="1"/>
    <col min="8683" max="8683" width="9.140625" customWidth="1"/>
    <col min="8686" max="8686" width="42.28515625" customWidth="1"/>
    <col min="8687" max="8687" width="14.7109375" customWidth="1"/>
    <col min="8688" max="8688" width="13.7109375" customWidth="1"/>
    <col min="8689" max="8689" width="16.5703125" customWidth="1"/>
    <col min="8690" max="8690" width="15.85546875" customWidth="1"/>
    <col min="8939" max="8939" width="9.140625" customWidth="1"/>
    <col min="8942" max="8942" width="42.28515625" customWidth="1"/>
    <col min="8943" max="8943" width="14.7109375" customWidth="1"/>
    <col min="8944" max="8944" width="13.7109375" customWidth="1"/>
    <col min="8945" max="8945" width="16.5703125" customWidth="1"/>
    <col min="8946" max="8946" width="15.85546875" customWidth="1"/>
    <col min="9195" max="9195" width="9.140625" customWidth="1"/>
    <col min="9198" max="9198" width="42.28515625" customWidth="1"/>
    <col min="9199" max="9199" width="14.7109375" customWidth="1"/>
    <col min="9200" max="9200" width="13.7109375" customWidth="1"/>
    <col min="9201" max="9201" width="16.5703125" customWidth="1"/>
    <col min="9202" max="9202" width="15.85546875" customWidth="1"/>
    <col min="9451" max="9451" width="9.140625" customWidth="1"/>
    <col min="9454" max="9454" width="42.28515625" customWidth="1"/>
    <col min="9455" max="9455" width="14.7109375" customWidth="1"/>
    <col min="9456" max="9456" width="13.7109375" customWidth="1"/>
    <col min="9457" max="9457" width="16.5703125" customWidth="1"/>
    <col min="9458" max="9458" width="15.85546875" customWidth="1"/>
    <col min="9707" max="9707" width="9.140625" customWidth="1"/>
    <col min="9710" max="9710" width="42.28515625" customWidth="1"/>
    <col min="9711" max="9711" width="14.7109375" customWidth="1"/>
    <col min="9712" max="9712" width="13.7109375" customWidth="1"/>
    <col min="9713" max="9713" width="16.5703125" customWidth="1"/>
    <col min="9714" max="9714" width="15.85546875" customWidth="1"/>
    <col min="9963" max="9963" width="9.140625" customWidth="1"/>
    <col min="9966" max="9966" width="42.28515625" customWidth="1"/>
    <col min="9967" max="9967" width="14.7109375" customWidth="1"/>
    <col min="9968" max="9968" width="13.7109375" customWidth="1"/>
    <col min="9969" max="9969" width="16.5703125" customWidth="1"/>
    <col min="9970" max="9970" width="15.85546875" customWidth="1"/>
    <col min="10219" max="10219" width="9.140625" customWidth="1"/>
    <col min="10222" max="10222" width="42.28515625" customWidth="1"/>
    <col min="10223" max="10223" width="14.7109375" customWidth="1"/>
    <col min="10224" max="10224" width="13.7109375" customWidth="1"/>
    <col min="10225" max="10225" width="16.5703125" customWidth="1"/>
    <col min="10226" max="10226" width="15.85546875" customWidth="1"/>
    <col min="10475" max="10475" width="9.140625" customWidth="1"/>
    <col min="10478" max="10478" width="42.28515625" customWidth="1"/>
    <col min="10479" max="10479" width="14.7109375" customWidth="1"/>
    <col min="10480" max="10480" width="13.7109375" customWidth="1"/>
    <col min="10481" max="10481" width="16.5703125" customWidth="1"/>
    <col min="10482" max="10482" width="15.85546875" customWidth="1"/>
    <col min="10731" max="10731" width="9.140625" customWidth="1"/>
    <col min="10734" max="10734" width="42.28515625" customWidth="1"/>
    <col min="10735" max="10735" width="14.7109375" customWidth="1"/>
    <col min="10736" max="10736" width="13.7109375" customWidth="1"/>
    <col min="10737" max="10737" width="16.5703125" customWidth="1"/>
    <col min="10738" max="10738" width="15.85546875" customWidth="1"/>
    <col min="10987" max="10987" width="9.140625" customWidth="1"/>
    <col min="10990" max="10990" width="42.28515625" customWidth="1"/>
    <col min="10991" max="10991" width="14.7109375" customWidth="1"/>
    <col min="10992" max="10992" width="13.7109375" customWidth="1"/>
    <col min="10993" max="10993" width="16.5703125" customWidth="1"/>
    <col min="10994" max="10994" width="15.85546875" customWidth="1"/>
    <col min="11243" max="11243" width="9.140625" customWidth="1"/>
    <col min="11246" max="11246" width="42.28515625" customWidth="1"/>
    <col min="11247" max="11247" width="14.7109375" customWidth="1"/>
    <col min="11248" max="11248" width="13.7109375" customWidth="1"/>
    <col min="11249" max="11249" width="16.5703125" customWidth="1"/>
    <col min="11250" max="11250" width="15.85546875" customWidth="1"/>
    <col min="11499" max="11499" width="9.140625" customWidth="1"/>
    <col min="11502" max="11502" width="42.28515625" customWidth="1"/>
    <col min="11503" max="11503" width="14.7109375" customWidth="1"/>
    <col min="11504" max="11504" width="13.7109375" customWidth="1"/>
    <col min="11505" max="11505" width="16.5703125" customWidth="1"/>
    <col min="11506" max="11506" width="15.85546875" customWidth="1"/>
    <col min="11755" max="11755" width="9.140625" customWidth="1"/>
    <col min="11758" max="11758" width="42.28515625" customWidth="1"/>
    <col min="11759" max="11759" width="14.7109375" customWidth="1"/>
    <col min="11760" max="11760" width="13.7109375" customWidth="1"/>
    <col min="11761" max="11761" width="16.5703125" customWidth="1"/>
    <col min="11762" max="11762" width="15.85546875" customWidth="1"/>
    <col min="12011" max="12011" width="9.140625" customWidth="1"/>
    <col min="12014" max="12014" width="42.28515625" customWidth="1"/>
    <col min="12015" max="12015" width="14.7109375" customWidth="1"/>
    <col min="12016" max="12016" width="13.7109375" customWidth="1"/>
    <col min="12017" max="12017" width="16.5703125" customWidth="1"/>
    <col min="12018" max="12018" width="15.85546875" customWidth="1"/>
    <col min="12267" max="12267" width="9.140625" customWidth="1"/>
    <col min="12270" max="12270" width="42.28515625" customWidth="1"/>
    <col min="12271" max="12271" width="14.7109375" customWidth="1"/>
    <col min="12272" max="12272" width="13.7109375" customWidth="1"/>
    <col min="12273" max="12273" width="16.5703125" customWidth="1"/>
    <col min="12274" max="12274" width="15.85546875" customWidth="1"/>
    <col min="12523" max="12523" width="9.140625" customWidth="1"/>
    <col min="12526" max="12526" width="42.28515625" customWidth="1"/>
    <col min="12527" max="12527" width="14.7109375" customWidth="1"/>
    <col min="12528" max="12528" width="13.7109375" customWidth="1"/>
    <col min="12529" max="12529" width="16.5703125" customWidth="1"/>
    <col min="12530" max="12530" width="15.85546875" customWidth="1"/>
    <col min="12779" max="12779" width="9.140625" customWidth="1"/>
    <col min="12782" max="12782" width="42.28515625" customWidth="1"/>
    <col min="12783" max="12783" width="14.7109375" customWidth="1"/>
    <col min="12784" max="12784" width="13.7109375" customWidth="1"/>
    <col min="12785" max="12785" width="16.5703125" customWidth="1"/>
    <col min="12786" max="12786" width="15.85546875" customWidth="1"/>
    <col min="13035" max="13035" width="9.140625" customWidth="1"/>
    <col min="13038" max="13038" width="42.28515625" customWidth="1"/>
    <col min="13039" max="13039" width="14.7109375" customWidth="1"/>
    <col min="13040" max="13040" width="13.7109375" customWidth="1"/>
    <col min="13041" max="13041" width="16.5703125" customWidth="1"/>
    <col min="13042" max="13042" width="15.85546875" customWidth="1"/>
    <col min="13291" max="13291" width="9.140625" customWidth="1"/>
    <col min="13294" max="13294" width="42.28515625" customWidth="1"/>
    <col min="13295" max="13295" width="14.7109375" customWidth="1"/>
    <col min="13296" max="13296" width="13.7109375" customWidth="1"/>
    <col min="13297" max="13297" width="16.5703125" customWidth="1"/>
    <col min="13298" max="13298" width="15.85546875" customWidth="1"/>
    <col min="13547" max="13547" width="9.140625" customWidth="1"/>
    <col min="13550" max="13550" width="42.28515625" customWidth="1"/>
    <col min="13551" max="13551" width="14.7109375" customWidth="1"/>
    <col min="13552" max="13552" width="13.7109375" customWidth="1"/>
    <col min="13553" max="13553" width="16.5703125" customWidth="1"/>
    <col min="13554" max="13554" width="15.85546875" customWidth="1"/>
    <col min="13803" max="13803" width="9.140625" customWidth="1"/>
    <col min="13806" max="13806" width="42.28515625" customWidth="1"/>
    <col min="13807" max="13807" width="14.7109375" customWidth="1"/>
    <col min="13808" max="13808" width="13.7109375" customWidth="1"/>
    <col min="13809" max="13809" width="16.5703125" customWidth="1"/>
    <col min="13810" max="13810" width="15.85546875" customWidth="1"/>
    <col min="14059" max="14059" width="9.140625" customWidth="1"/>
    <col min="14062" max="14062" width="42.28515625" customWidth="1"/>
    <col min="14063" max="14063" width="14.7109375" customWidth="1"/>
    <col min="14064" max="14064" width="13.7109375" customWidth="1"/>
    <col min="14065" max="14065" width="16.5703125" customWidth="1"/>
    <col min="14066" max="14066" width="15.85546875" customWidth="1"/>
    <col min="14315" max="14315" width="9.140625" customWidth="1"/>
    <col min="14318" max="14318" width="42.28515625" customWidth="1"/>
    <col min="14319" max="14319" width="14.7109375" customWidth="1"/>
    <col min="14320" max="14320" width="13.7109375" customWidth="1"/>
    <col min="14321" max="14321" width="16.5703125" customWidth="1"/>
    <col min="14322" max="14322" width="15.85546875" customWidth="1"/>
    <col min="14571" max="14571" width="9.140625" customWidth="1"/>
    <col min="14574" max="14574" width="42.28515625" customWidth="1"/>
    <col min="14575" max="14575" width="14.7109375" customWidth="1"/>
    <col min="14576" max="14576" width="13.7109375" customWidth="1"/>
    <col min="14577" max="14577" width="16.5703125" customWidth="1"/>
    <col min="14578" max="14578" width="15.85546875" customWidth="1"/>
    <col min="14827" max="14827" width="9.140625" customWidth="1"/>
    <col min="14830" max="14830" width="42.28515625" customWidth="1"/>
    <col min="14831" max="14831" width="14.7109375" customWidth="1"/>
    <col min="14832" max="14832" width="13.7109375" customWidth="1"/>
    <col min="14833" max="14833" width="16.5703125" customWidth="1"/>
    <col min="14834" max="14834" width="15.85546875" customWidth="1"/>
    <col min="15083" max="15083" width="9.140625" customWidth="1"/>
    <col min="15086" max="15086" width="42.28515625" customWidth="1"/>
    <col min="15087" max="15087" width="14.7109375" customWidth="1"/>
    <col min="15088" max="15088" width="13.7109375" customWidth="1"/>
    <col min="15089" max="15089" width="16.5703125" customWidth="1"/>
    <col min="15090" max="15090" width="15.85546875" customWidth="1"/>
    <col min="15339" max="15339" width="9.140625" customWidth="1"/>
    <col min="15342" max="15342" width="42.28515625" customWidth="1"/>
    <col min="15343" max="15343" width="14.7109375" customWidth="1"/>
    <col min="15344" max="15344" width="13.7109375" customWidth="1"/>
    <col min="15345" max="15345" width="16.5703125" customWidth="1"/>
    <col min="15346" max="15346" width="15.85546875" customWidth="1"/>
    <col min="15595" max="15595" width="9.140625" customWidth="1"/>
    <col min="15598" max="15598" width="42.28515625" customWidth="1"/>
    <col min="15599" max="15599" width="14.7109375" customWidth="1"/>
    <col min="15600" max="15600" width="13.7109375" customWidth="1"/>
    <col min="15601" max="15601" width="16.5703125" customWidth="1"/>
    <col min="15602" max="15602" width="15.85546875" customWidth="1"/>
    <col min="15851" max="15851" width="9.140625" customWidth="1"/>
    <col min="15854" max="15854" width="42.28515625" customWidth="1"/>
    <col min="15855" max="15855" width="14.7109375" customWidth="1"/>
    <col min="15856" max="15856" width="13.7109375" customWidth="1"/>
    <col min="15857" max="15857" width="16.5703125" customWidth="1"/>
    <col min="15858" max="15858" width="15.85546875" customWidth="1"/>
    <col min="16107" max="16107" width="9.140625" customWidth="1"/>
    <col min="16110" max="16110" width="42.28515625" customWidth="1"/>
    <col min="16111" max="16111" width="14.7109375" customWidth="1"/>
    <col min="16112" max="16112" width="13.7109375" customWidth="1"/>
    <col min="16113" max="16113" width="16.5703125" customWidth="1"/>
    <col min="16114" max="16114" width="15.85546875" customWidth="1"/>
  </cols>
  <sheetData>
    <row r="1" spans="1:9" ht="18">
      <c r="A1" s="337" t="s">
        <v>173</v>
      </c>
      <c r="B1" s="337"/>
      <c r="C1" s="337"/>
      <c r="D1" s="337"/>
      <c r="E1" s="337"/>
      <c r="F1" s="337"/>
      <c r="G1" s="337"/>
      <c r="H1" s="337"/>
      <c r="I1" s="337"/>
    </row>
    <row r="2" spans="1:9" ht="58.9" customHeight="1">
      <c r="A2" s="338" t="s">
        <v>1112</v>
      </c>
      <c r="B2" s="338"/>
      <c r="C2" s="338"/>
      <c r="D2" s="338"/>
      <c r="E2" s="338"/>
      <c r="F2" s="338"/>
      <c r="G2" s="338"/>
      <c r="H2" s="338"/>
      <c r="I2" s="338"/>
    </row>
    <row r="3" spans="1:9" ht="18">
      <c r="A3" s="59"/>
      <c r="B3" s="60"/>
      <c r="C3" s="61"/>
      <c r="D3" s="61"/>
      <c r="E3" s="62"/>
      <c r="F3" s="63"/>
      <c r="G3" s="64"/>
      <c r="H3" s="339" t="s">
        <v>174</v>
      </c>
      <c r="I3" s="339"/>
    </row>
    <row r="4" spans="1:9">
      <c r="A4" s="340" t="s">
        <v>175</v>
      </c>
      <c r="B4" s="342" t="s">
        <v>176</v>
      </c>
      <c r="C4" s="344" t="s">
        <v>177</v>
      </c>
      <c r="D4" s="344" t="s">
        <v>178</v>
      </c>
      <c r="E4" s="346" t="s">
        <v>179</v>
      </c>
      <c r="F4" s="65"/>
      <c r="G4" s="348" t="s">
        <v>180</v>
      </c>
      <c r="H4" s="350" t="s">
        <v>181</v>
      </c>
      <c r="I4" s="351"/>
    </row>
    <row r="5" spans="1:9" ht="31.5">
      <c r="A5" s="341"/>
      <c r="B5" s="343"/>
      <c r="C5" s="345"/>
      <c r="D5" s="345"/>
      <c r="E5" s="347"/>
      <c r="F5" s="65"/>
      <c r="G5" s="349"/>
      <c r="H5" s="66" t="s">
        <v>182</v>
      </c>
      <c r="I5" s="67" t="s">
        <v>183</v>
      </c>
    </row>
    <row r="6" spans="1:9" ht="18">
      <c r="A6" s="68">
        <v>1</v>
      </c>
      <c r="B6" s="68">
        <v>2</v>
      </c>
      <c r="C6" s="68">
        <v>3</v>
      </c>
      <c r="D6" s="68">
        <v>4</v>
      </c>
      <c r="E6" s="68">
        <v>5</v>
      </c>
      <c r="F6" s="69"/>
      <c r="G6" s="70">
        <v>6</v>
      </c>
      <c r="H6" s="70">
        <v>7</v>
      </c>
      <c r="I6" s="71">
        <v>8</v>
      </c>
    </row>
    <row r="7" spans="1:9" ht="90">
      <c r="A7" s="72">
        <v>2000</v>
      </c>
      <c r="B7" s="73" t="s">
        <v>184</v>
      </c>
      <c r="C7" s="74" t="s">
        <v>52</v>
      </c>
      <c r="D7" s="74" t="s">
        <v>52</v>
      </c>
      <c r="E7" s="75" t="s">
        <v>185</v>
      </c>
      <c r="F7" s="65"/>
      <c r="G7" s="76">
        <f>G8+G491+G657+G705+G1372+G1825+G2418+G2753+G3938+G4564+G5173</f>
        <v>4540274.5860000001</v>
      </c>
      <c r="H7" s="76">
        <f>H8+H491+H657+H705+H1372+H1825+H2418+H2753+H3938+H4564+H5173</f>
        <v>2746026.9759999998</v>
      </c>
      <c r="I7" s="76">
        <f>I8+I491+I657+I705+I1372+I1825+I2418+I2753+I3938+I4564+I5173</f>
        <v>2094247.61</v>
      </c>
    </row>
    <row r="8" spans="1:9" ht="90">
      <c r="A8" s="77">
        <v>2100</v>
      </c>
      <c r="B8" s="78" t="s">
        <v>186</v>
      </c>
      <c r="C8" s="77">
        <v>0</v>
      </c>
      <c r="D8" s="77">
        <v>0</v>
      </c>
      <c r="E8" s="75" t="s">
        <v>187</v>
      </c>
      <c r="F8" s="65"/>
      <c r="G8" s="76">
        <f>G12+G176+G332</f>
        <v>908387.27600000007</v>
      </c>
      <c r="H8" s="76">
        <f>H12+H176+H332</f>
        <v>604887.27599999995</v>
      </c>
      <c r="I8" s="76">
        <f>I12+I176+I332</f>
        <v>303500</v>
      </c>
    </row>
    <row r="9" spans="1:9" ht="18">
      <c r="A9" s="79"/>
      <c r="B9" s="78"/>
      <c r="C9" s="77"/>
      <c r="D9" s="77"/>
      <c r="E9" s="80" t="s">
        <v>188</v>
      </c>
      <c r="F9" s="65"/>
      <c r="G9" s="76"/>
      <c r="H9" s="76"/>
      <c r="I9" s="76"/>
    </row>
    <row r="10" spans="1:9" ht="112.5">
      <c r="A10" s="79">
        <v>2110</v>
      </c>
      <c r="B10" s="78" t="s">
        <v>186</v>
      </c>
      <c r="C10" s="77">
        <v>1</v>
      </c>
      <c r="D10" s="77">
        <v>0</v>
      </c>
      <c r="E10" s="81" t="s">
        <v>189</v>
      </c>
      <c r="F10" s="82"/>
      <c r="G10" s="76">
        <f>G12</f>
        <v>574372.5</v>
      </c>
      <c r="H10" s="76">
        <f>H12</f>
        <v>478572.5</v>
      </c>
      <c r="I10" s="76">
        <f>I12</f>
        <v>95800</v>
      </c>
    </row>
    <row r="11" spans="1:9" ht="18">
      <c r="A11" s="79"/>
      <c r="B11" s="78"/>
      <c r="C11" s="77"/>
      <c r="D11" s="77"/>
      <c r="E11" s="80" t="s">
        <v>190</v>
      </c>
      <c r="F11" s="65"/>
      <c r="G11" s="76"/>
      <c r="H11" s="76"/>
      <c r="I11" s="76"/>
    </row>
    <row r="12" spans="1:9" ht="36">
      <c r="A12" s="79">
        <v>2111</v>
      </c>
      <c r="B12" s="206" t="s">
        <v>186</v>
      </c>
      <c r="C12" s="207">
        <v>1</v>
      </c>
      <c r="D12" s="207">
        <v>1</v>
      </c>
      <c r="E12" s="80" t="s">
        <v>191</v>
      </c>
      <c r="F12" s="65"/>
      <c r="G12" s="76">
        <f>G14+G22+G58+G67+G72+G95+G111+G131</f>
        <v>574372.5</v>
      </c>
      <c r="H12" s="76">
        <f>H14+H22+H58+H67+H72+H95+H111</f>
        <v>478572.5</v>
      </c>
      <c r="I12" s="76">
        <f>I14+I22+I58+I67+I72+I95+I111+I131</f>
        <v>95800</v>
      </c>
    </row>
    <row r="13" spans="1:9" ht="72">
      <c r="A13" s="79"/>
      <c r="B13" s="78"/>
      <c r="C13" s="77"/>
      <c r="D13" s="77"/>
      <c r="E13" s="80" t="s">
        <v>192</v>
      </c>
      <c r="F13" s="65"/>
      <c r="G13" s="76"/>
      <c r="H13" s="76"/>
      <c r="I13" s="76"/>
    </row>
    <row r="14" spans="1:9" ht="18">
      <c r="A14" s="79"/>
      <c r="B14" s="78"/>
      <c r="C14" s="77"/>
      <c r="D14" s="77"/>
      <c r="E14" s="85" t="s">
        <v>193</v>
      </c>
      <c r="F14" s="86" t="s">
        <v>194</v>
      </c>
      <c r="G14" s="76">
        <f>H14</f>
        <v>360172.5</v>
      </c>
      <c r="H14" s="76">
        <f>H15+H16+H17+H18+H20+H19+H21</f>
        <v>360172.5</v>
      </c>
      <c r="I14" s="76"/>
    </row>
    <row r="15" spans="1:9" ht="27">
      <c r="A15" s="79"/>
      <c r="B15" s="78"/>
      <c r="C15" s="77"/>
      <c r="D15" s="77"/>
      <c r="E15" s="87" t="s">
        <v>195</v>
      </c>
      <c r="F15" s="88" t="s">
        <v>196</v>
      </c>
      <c r="G15" s="76">
        <f t="shared" ref="G15:G78" si="0">H15</f>
        <v>335172.5</v>
      </c>
      <c r="H15" s="76">
        <v>335172.5</v>
      </c>
      <c r="I15" s="76"/>
    </row>
    <row r="16" spans="1:9" ht="27.75" thickBot="1">
      <c r="A16" s="79"/>
      <c r="B16" s="78"/>
      <c r="C16" s="77"/>
      <c r="D16" s="77"/>
      <c r="E16" s="89" t="s">
        <v>197</v>
      </c>
      <c r="F16" s="90" t="s">
        <v>198</v>
      </c>
      <c r="G16" s="76">
        <f t="shared" si="0"/>
        <v>25000</v>
      </c>
      <c r="H16" s="76">
        <v>25000</v>
      </c>
      <c r="I16" s="76"/>
    </row>
    <row r="17" spans="1:9" ht="3.6" hidden="1" customHeight="1">
      <c r="A17" s="79"/>
      <c r="B17" s="78"/>
      <c r="C17" s="77"/>
      <c r="D17" s="77"/>
      <c r="E17" s="89" t="s">
        <v>199</v>
      </c>
      <c r="F17" s="90" t="s">
        <v>200</v>
      </c>
      <c r="G17" s="76">
        <f t="shared" si="0"/>
        <v>0</v>
      </c>
      <c r="H17" s="76"/>
      <c r="I17" s="76"/>
    </row>
    <row r="18" spans="1:9" ht="27.75" hidden="1" thickBot="1">
      <c r="A18" s="79"/>
      <c r="B18" s="78"/>
      <c r="C18" s="77"/>
      <c r="D18" s="77"/>
      <c r="E18" s="89" t="s">
        <v>201</v>
      </c>
      <c r="F18" s="90" t="s">
        <v>202</v>
      </c>
      <c r="G18" s="76">
        <f t="shared" si="0"/>
        <v>0</v>
      </c>
      <c r="H18" s="76"/>
      <c r="I18" s="76"/>
    </row>
    <row r="19" spans="1:9" ht="18.75" hidden="1" thickBot="1">
      <c r="A19" s="79"/>
      <c r="B19" s="78"/>
      <c r="C19" s="77"/>
      <c r="D19" s="77"/>
      <c r="E19" s="89" t="s">
        <v>203</v>
      </c>
      <c r="F19" s="90" t="s">
        <v>204</v>
      </c>
      <c r="G19" s="76">
        <f t="shared" si="0"/>
        <v>0</v>
      </c>
      <c r="H19" s="76"/>
      <c r="I19" s="76"/>
    </row>
    <row r="20" spans="1:9" ht="18.75" hidden="1" thickBot="1">
      <c r="A20" s="79"/>
      <c r="B20" s="78"/>
      <c r="C20" s="77"/>
      <c r="D20" s="77"/>
      <c r="E20" s="89" t="s">
        <v>205</v>
      </c>
      <c r="F20" s="90" t="s">
        <v>206</v>
      </c>
      <c r="G20" s="76">
        <f t="shared" si="0"/>
        <v>0</v>
      </c>
      <c r="H20" s="76"/>
      <c r="I20" s="76"/>
    </row>
    <row r="21" spans="1:9" ht="18.75" hidden="1" thickBot="1">
      <c r="A21" s="79"/>
      <c r="B21" s="78"/>
      <c r="C21" s="77"/>
      <c r="D21" s="77"/>
      <c r="E21" s="91" t="s">
        <v>207</v>
      </c>
      <c r="F21" s="92" t="s">
        <v>208</v>
      </c>
      <c r="G21" s="76">
        <f t="shared" si="0"/>
        <v>0</v>
      </c>
      <c r="H21" s="76"/>
      <c r="I21" s="76"/>
    </row>
    <row r="22" spans="1:9" ht="33.75" thickBot="1">
      <c r="A22" s="79"/>
      <c r="B22" s="78"/>
      <c r="C22" s="77"/>
      <c r="D22" s="77"/>
      <c r="E22" s="93" t="s">
        <v>209</v>
      </c>
      <c r="F22" s="94" t="s">
        <v>194</v>
      </c>
      <c r="G22" s="76">
        <f t="shared" si="0"/>
        <v>116900</v>
      </c>
      <c r="H22" s="76">
        <f>H23+H31+H35+H44+H46+H49</f>
        <v>116900</v>
      </c>
      <c r="I22" s="76"/>
    </row>
    <row r="23" spans="1:9" ht="18">
      <c r="A23" s="79"/>
      <c r="B23" s="78"/>
      <c r="C23" s="77"/>
      <c r="D23" s="77"/>
      <c r="E23" s="95" t="s">
        <v>210</v>
      </c>
      <c r="F23" s="96"/>
      <c r="G23" s="76">
        <f t="shared" si="0"/>
        <v>47500</v>
      </c>
      <c r="H23" s="76">
        <f>H24+H25+H26+H27+H28+H29+H30</f>
        <v>47500</v>
      </c>
      <c r="I23" s="76"/>
    </row>
    <row r="24" spans="1:9" ht="27">
      <c r="A24" s="79"/>
      <c r="B24" s="78"/>
      <c r="C24" s="77"/>
      <c r="D24" s="77"/>
      <c r="E24" s="89" t="s">
        <v>211</v>
      </c>
      <c r="F24" s="90" t="s">
        <v>212</v>
      </c>
      <c r="G24" s="76">
        <f t="shared" si="0"/>
        <v>0</v>
      </c>
      <c r="H24" s="76"/>
      <c r="I24" s="76"/>
    </row>
    <row r="25" spans="1:9" ht="18">
      <c r="A25" s="79"/>
      <c r="B25" s="78"/>
      <c r="C25" s="77"/>
      <c r="D25" s="77"/>
      <c r="E25" s="89" t="s">
        <v>213</v>
      </c>
      <c r="F25" s="90" t="s">
        <v>214</v>
      </c>
      <c r="G25" s="76">
        <f t="shared" si="0"/>
        <v>34000</v>
      </c>
      <c r="H25" s="76">
        <v>34000</v>
      </c>
      <c r="I25" s="76"/>
    </row>
    <row r="26" spans="1:9" ht="18">
      <c r="A26" s="79"/>
      <c r="B26" s="78"/>
      <c r="C26" s="77"/>
      <c r="D26" s="77"/>
      <c r="E26" s="89" t="s">
        <v>215</v>
      </c>
      <c r="F26" s="90" t="s">
        <v>216</v>
      </c>
      <c r="G26" s="76">
        <f t="shared" si="0"/>
        <v>5500</v>
      </c>
      <c r="H26" s="76">
        <v>5500</v>
      </c>
      <c r="I26" s="76"/>
    </row>
    <row r="27" spans="1:9" ht="18">
      <c r="A27" s="79"/>
      <c r="B27" s="78"/>
      <c r="C27" s="77"/>
      <c r="D27" s="77"/>
      <c r="E27" s="89" t="s">
        <v>217</v>
      </c>
      <c r="F27" s="90" t="s">
        <v>218</v>
      </c>
      <c r="G27" s="76">
        <f t="shared" si="0"/>
        <v>6000</v>
      </c>
      <c r="H27" s="76">
        <v>6000</v>
      </c>
      <c r="I27" s="76"/>
    </row>
    <row r="28" spans="1:9" ht="18">
      <c r="A28" s="79"/>
      <c r="B28" s="78"/>
      <c r="C28" s="77"/>
      <c r="D28" s="77"/>
      <c r="E28" s="89" t="s">
        <v>219</v>
      </c>
      <c r="F28" s="90" t="s">
        <v>220</v>
      </c>
      <c r="G28" s="76">
        <f t="shared" si="0"/>
        <v>500</v>
      </c>
      <c r="H28" s="76">
        <v>500</v>
      </c>
      <c r="I28" s="76"/>
    </row>
    <row r="29" spans="1:9" ht="18">
      <c r="A29" s="79"/>
      <c r="B29" s="78"/>
      <c r="C29" s="77"/>
      <c r="D29" s="77"/>
      <c r="E29" s="89" t="s">
        <v>221</v>
      </c>
      <c r="F29" s="90" t="s">
        <v>222</v>
      </c>
      <c r="G29" s="76">
        <f t="shared" si="0"/>
        <v>900</v>
      </c>
      <c r="H29" s="76">
        <v>900</v>
      </c>
      <c r="I29" s="76"/>
    </row>
    <row r="30" spans="1:9" ht="18.75" thickBot="1">
      <c r="A30" s="79"/>
      <c r="B30" s="78"/>
      <c r="C30" s="77"/>
      <c r="D30" s="77"/>
      <c r="E30" s="91" t="s">
        <v>223</v>
      </c>
      <c r="F30" s="92" t="s">
        <v>224</v>
      </c>
      <c r="G30" s="76">
        <f t="shared" si="0"/>
        <v>600</v>
      </c>
      <c r="H30" s="76">
        <v>600</v>
      </c>
      <c r="I30" s="76"/>
    </row>
    <row r="31" spans="1:9" ht="33">
      <c r="A31" s="79"/>
      <c r="B31" s="78"/>
      <c r="C31" s="77"/>
      <c r="D31" s="77"/>
      <c r="E31" s="97" t="s">
        <v>225</v>
      </c>
      <c r="F31" s="98" t="s">
        <v>194</v>
      </c>
      <c r="G31" s="76">
        <f t="shared" si="0"/>
        <v>6500</v>
      </c>
      <c r="H31" s="76">
        <f>H32+H33+H34</f>
        <v>6500</v>
      </c>
      <c r="I31" s="76"/>
    </row>
    <row r="32" spans="1:9" ht="18">
      <c r="A32" s="79"/>
      <c r="B32" s="78"/>
      <c r="C32" s="77"/>
      <c r="D32" s="77"/>
      <c r="E32" s="89" t="s">
        <v>226</v>
      </c>
      <c r="F32" s="99" t="s">
        <v>227</v>
      </c>
      <c r="G32" s="76">
        <f t="shared" si="0"/>
        <v>1500</v>
      </c>
      <c r="H32" s="76">
        <v>1500</v>
      </c>
      <c r="I32" s="76"/>
    </row>
    <row r="33" spans="1:9" ht="27">
      <c r="A33" s="100"/>
      <c r="B33" s="101"/>
      <c r="C33" s="102"/>
      <c r="D33" s="102"/>
      <c r="E33" s="89" t="s">
        <v>228</v>
      </c>
      <c r="F33" s="90" t="s">
        <v>229</v>
      </c>
      <c r="G33" s="76">
        <f t="shared" si="0"/>
        <v>5000</v>
      </c>
      <c r="H33" s="76">
        <v>5000</v>
      </c>
      <c r="I33" s="76"/>
    </row>
    <row r="34" spans="1:9" ht="18.75" thickBot="1">
      <c r="A34" s="79"/>
      <c r="B34" s="78"/>
      <c r="C34" s="77"/>
      <c r="D34" s="77"/>
      <c r="E34" s="91" t="s">
        <v>230</v>
      </c>
      <c r="F34" s="92" t="s">
        <v>231</v>
      </c>
      <c r="G34" s="76">
        <f t="shared" si="0"/>
        <v>0</v>
      </c>
      <c r="H34" s="76"/>
      <c r="I34" s="76"/>
    </row>
    <row r="35" spans="1:9" ht="33">
      <c r="A35" s="79"/>
      <c r="B35" s="78"/>
      <c r="C35" s="77"/>
      <c r="D35" s="77"/>
      <c r="E35" s="97" t="s">
        <v>232</v>
      </c>
      <c r="F35" s="98" t="s">
        <v>194</v>
      </c>
      <c r="G35" s="76">
        <f t="shared" si="0"/>
        <v>8300</v>
      </c>
      <c r="H35" s="76">
        <f>H36+H37+H38+H39+H40+H41+H42+H43</f>
        <v>8300</v>
      </c>
      <c r="I35" s="76"/>
    </row>
    <row r="36" spans="1:9" ht="18">
      <c r="A36" s="103"/>
      <c r="B36" s="104"/>
      <c r="C36" s="105"/>
      <c r="D36" s="105"/>
      <c r="E36" s="89" t="s">
        <v>233</v>
      </c>
      <c r="F36" s="99" t="s">
        <v>234</v>
      </c>
      <c r="G36" s="76">
        <f t="shared" si="0"/>
        <v>0</v>
      </c>
      <c r="H36" s="76"/>
      <c r="I36" s="76"/>
    </row>
    <row r="37" spans="1:9" ht="18">
      <c r="A37" s="79"/>
      <c r="B37" s="78"/>
      <c r="C37" s="77"/>
      <c r="D37" s="77"/>
      <c r="E37" s="89" t="s">
        <v>235</v>
      </c>
      <c r="F37" s="90" t="s">
        <v>236</v>
      </c>
      <c r="G37" s="76">
        <f t="shared" si="0"/>
        <v>0</v>
      </c>
      <c r="H37" s="76"/>
      <c r="I37" s="76"/>
    </row>
    <row r="38" spans="1:9" ht="27">
      <c r="A38" s="79"/>
      <c r="B38" s="78"/>
      <c r="C38" s="77"/>
      <c r="D38" s="77"/>
      <c r="E38" s="89" t="s">
        <v>237</v>
      </c>
      <c r="F38" s="90" t="s">
        <v>238</v>
      </c>
      <c r="G38" s="76">
        <f t="shared" si="0"/>
        <v>500</v>
      </c>
      <c r="H38" s="76">
        <v>500</v>
      </c>
      <c r="I38" s="76"/>
    </row>
    <row r="39" spans="1:9" ht="18">
      <c r="A39" s="79"/>
      <c r="B39" s="78"/>
      <c r="C39" s="77"/>
      <c r="D39" s="77"/>
      <c r="E39" s="89" t="s">
        <v>239</v>
      </c>
      <c r="F39" s="90" t="s">
        <v>240</v>
      </c>
      <c r="G39" s="76">
        <f t="shared" si="0"/>
        <v>800</v>
      </c>
      <c r="H39" s="76">
        <v>800</v>
      </c>
      <c r="I39" s="76"/>
    </row>
    <row r="40" spans="1:9" ht="18">
      <c r="A40" s="79"/>
      <c r="B40" s="78"/>
      <c r="C40" s="77"/>
      <c r="D40" s="106"/>
      <c r="E40" s="107" t="s">
        <v>241</v>
      </c>
      <c r="F40" s="108">
        <v>423500</v>
      </c>
      <c r="G40" s="76">
        <f t="shared" si="0"/>
        <v>0</v>
      </c>
      <c r="H40" s="76"/>
      <c r="I40" s="76"/>
    </row>
    <row r="41" spans="1:9" ht="27">
      <c r="A41" s="79"/>
      <c r="B41" s="78"/>
      <c r="C41" s="77"/>
      <c r="D41" s="106"/>
      <c r="E41" s="89" t="s">
        <v>242</v>
      </c>
      <c r="F41" s="90" t="s">
        <v>243</v>
      </c>
      <c r="G41" s="76">
        <f t="shared" si="0"/>
        <v>0</v>
      </c>
      <c r="H41" s="76"/>
      <c r="I41" s="76"/>
    </row>
    <row r="42" spans="1:9" ht="18">
      <c r="A42" s="79"/>
      <c r="B42" s="78"/>
      <c r="C42" s="77"/>
      <c r="D42" s="106"/>
      <c r="E42" s="89" t="s">
        <v>244</v>
      </c>
      <c r="F42" s="90" t="s">
        <v>245</v>
      </c>
      <c r="G42" s="76">
        <f t="shared" si="0"/>
        <v>7000</v>
      </c>
      <c r="H42" s="76">
        <v>7000</v>
      </c>
      <c r="I42" s="76"/>
    </row>
    <row r="43" spans="1:9" ht="18.75" thickBot="1">
      <c r="A43" s="79"/>
      <c r="B43" s="78"/>
      <c r="C43" s="77"/>
      <c r="D43" s="77"/>
      <c r="E43" s="91" t="s">
        <v>246</v>
      </c>
      <c r="F43" s="92" t="s">
        <v>247</v>
      </c>
      <c r="G43" s="76">
        <f t="shared" si="0"/>
        <v>0</v>
      </c>
      <c r="H43" s="76"/>
      <c r="I43" s="76"/>
    </row>
    <row r="44" spans="1:9" ht="33">
      <c r="A44" s="79"/>
      <c r="B44" s="78"/>
      <c r="C44" s="77"/>
      <c r="D44" s="77"/>
      <c r="E44" s="97" t="s">
        <v>248</v>
      </c>
      <c r="F44" s="98" t="s">
        <v>194</v>
      </c>
      <c r="G44" s="76">
        <f t="shared" si="0"/>
        <v>1000</v>
      </c>
      <c r="H44" s="76">
        <f>H45</f>
        <v>1000</v>
      </c>
      <c r="I44" s="76"/>
    </row>
    <row r="45" spans="1:9" ht="18.75" thickBot="1">
      <c r="A45" s="79"/>
      <c r="B45" s="78"/>
      <c r="C45" s="77"/>
      <c r="D45" s="77"/>
      <c r="E45" s="91" t="s">
        <v>249</v>
      </c>
      <c r="F45" s="92" t="s">
        <v>250</v>
      </c>
      <c r="G45" s="76">
        <f t="shared" si="0"/>
        <v>1000</v>
      </c>
      <c r="H45" s="76">
        <v>1000</v>
      </c>
      <c r="I45" s="76"/>
    </row>
    <row r="46" spans="1:9" ht="49.5">
      <c r="A46" s="79"/>
      <c r="B46" s="78"/>
      <c r="C46" s="77"/>
      <c r="D46" s="77"/>
      <c r="E46" s="97" t="s">
        <v>251</v>
      </c>
      <c r="F46" s="98" t="s">
        <v>194</v>
      </c>
      <c r="G46" s="76">
        <f t="shared" si="0"/>
        <v>30000</v>
      </c>
      <c r="H46" s="76">
        <f>H47+H48</f>
        <v>30000</v>
      </c>
      <c r="I46" s="76"/>
    </row>
    <row r="47" spans="1:9" ht="27">
      <c r="A47" s="79"/>
      <c r="B47" s="78"/>
      <c r="C47" s="77"/>
      <c r="D47" s="77"/>
      <c r="E47" s="89" t="s">
        <v>252</v>
      </c>
      <c r="F47" s="99" t="s">
        <v>253</v>
      </c>
      <c r="G47" s="76">
        <f t="shared" si="0"/>
        <v>25000</v>
      </c>
      <c r="H47" s="76">
        <v>25000</v>
      </c>
      <c r="I47" s="76"/>
    </row>
    <row r="48" spans="1:9" ht="27.75" thickBot="1">
      <c r="A48" s="79"/>
      <c r="B48" s="78"/>
      <c r="C48" s="77"/>
      <c r="D48" s="77"/>
      <c r="E48" s="91" t="s">
        <v>254</v>
      </c>
      <c r="F48" s="92" t="s">
        <v>255</v>
      </c>
      <c r="G48" s="76">
        <f t="shared" si="0"/>
        <v>5000</v>
      </c>
      <c r="H48" s="76">
        <v>5000</v>
      </c>
      <c r="I48" s="76"/>
    </row>
    <row r="49" spans="1:9" ht="18">
      <c r="A49" s="79"/>
      <c r="B49" s="78"/>
      <c r="C49" s="77"/>
      <c r="D49" s="77"/>
      <c r="E49" s="97" t="s">
        <v>256</v>
      </c>
      <c r="F49" s="98" t="s">
        <v>194</v>
      </c>
      <c r="G49" s="76">
        <f t="shared" si="0"/>
        <v>23600</v>
      </c>
      <c r="H49" s="76">
        <f>H50+H51+H52+H53+H54+H55+H56+H57</f>
        <v>23600</v>
      </c>
      <c r="I49" s="76"/>
    </row>
    <row r="50" spans="1:9" ht="18">
      <c r="A50" s="79"/>
      <c r="B50" s="78"/>
      <c r="C50" s="77"/>
      <c r="D50" s="77"/>
      <c r="E50" s="89" t="s">
        <v>257</v>
      </c>
      <c r="F50" s="99" t="s">
        <v>258</v>
      </c>
      <c r="G50" s="76">
        <f t="shared" si="0"/>
        <v>6500</v>
      </c>
      <c r="H50" s="76">
        <v>6500</v>
      </c>
      <c r="I50" s="76"/>
    </row>
    <row r="51" spans="1:9" ht="18">
      <c r="A51" s="79"/>
      <c r="B51" s="78"/>
      <c r="C51" s="77"/>
      <c r="D51" s="77"/>
      <c r="E51" s="89" t="s">
        <v>259</v>
      </c>
      <c r="F51" s="90" t="s">
        <v>260</v>
      </c>
      <c r="G51" s="76">
        <f t="shared" si="0"/>
        <v>300</v>
      </c>
      <c r="H51" s="76">
        <v>300</v>
      </c>
      <c r="I51" s="76"/>
    </row>
    <row r="52" spans="1:9" ht="18">
      <c r="A52" s="79"/>
      <c r="B52" s="78"/>
      <c r="C52" s="77"/>
      <c r="D52" s="77"/>
      <c r="E52" s="89" t="s">
        <v>261</v>
      </c>
      <c r="F52" s="90" t="s">
        <v>262</v>
      </c>
      <c r="G52" s="76">
        <f t="shared" si="0"/>
        <v>200</v>
      </c>
      <c r="H52" s="76">
        <v>200</v>
      </c>
      <c r="I52" s="76"/>
    </row>
    <row r="53" spans="1:9" ht="18">
      <c r="A53" s="79"/>
      <c r="B53" s="78"/>
      <c r="C53" s="77"/>
      <c r="D53" s="77"/>
      <c r="E53" s="109" t="s">
        <v>263</v>
      </c>
      <c r="F53" s="90" t="s">
        <v>264</v>
      </c>
      <c r="G53" s="76">
        <f t="shared" si="0"/>
        <v>9000</v>
      </c>
      <c r="H53" s="76">
        <v>9000</v>
      </c>
      <c r="I53" s="76"/>
    </row>
    <row r="54" spans="1:9" ht="27">
      <c r="A54" s="79"/>
      <c r="B54" s="78"/>
      <c r="C54" s="77"/>
      <c r="D54" s="77"/>
      <c r="E54" s="110" t="s">
        <v>265</v>
      </c>
      <c r="F54" s="90" t="s">
        <v>266</v>
      </c>
      <c r="G54" s="76">
        <f t="shared" si="0"/>
        <v>0</v>
      </c>
      <c r="H54" s="76"/>
      <c r="I54" s="76"/>
    </row>
    <row r="55" spans="1:9" ht="18">
      <c r="A55" s="79"/>
      <c r="B55" s="78"/>
      <c r="C55" s="77"/>
      <c r="D55" s="77"/>
      <c r="E55" s="109" t="s">
        <v>267</v>
      </c>
      <c r="F55" s="90" t="s">
        <v>268</v>
      </c>
      <c r="G55" s="76">
        <f t="shared" si="0"/>
        <v>100</v>
      </c>
      <c r="H55" s="76">
        <v>100</v>
      </c>
      <c r="I55" s="76"/>
    </row>
    <row r="56" spans="1:9" ht="18">
      <c r="A56" s="79"/>
      <c r="B56" s="78"/>
      <c r="C56" s="77"/>
      <c r="D56" s="77"/>
      <c r="E56" s="109" t="s">
        <v>269</v>
      </c>
      <c r="F56" s="90" t="s">
        <v>270</v>
      </c>
      <c r="G56" s="76">
        <f t="shared" si="0"/>
        <v>5500</v>
      </c>
      <c r="H56" s="76">
        <v>5500</v>
      </c>
      <c r="I56" s="76"/>
    </row>
    <row r="57" spans="1:9" ht="17.45" customHeight="1" thickBot="1">
      <c r="A57" s="79"/>
      <c r="B57" s="78"/>
      <c r="C57" s="77"/>
      <c r="D57" s="77"/>
      <c r="E57" s="111" t="s">
        <v>271</v>
      </c>
      <c r="F57" s="92" t="s">
        <v>272</v>
      </c>
      <c r="G57" s="76">
        <f t="shared" si="0"/>
        <v>2000</v>
      </c>
      <c r="H57" s="76">
        <v>2000</v>
      </c>
      <c r="I57" s="76"/>
    </row>
    <row r="58" spans="1:9" ht="16.149999999999999" hidden="1" customHeight="1" thickBot="1">
      <c r="A58" s="79"/>
      <c r="B58" s="78"/>
      <c r="C58" s="77"/>
      <c r="D58" s="77"/>
      <c r="E58" s="112" t="s">
        <v>273</v>
      </c>
      <c r="F58" s="98" t="s">
        <v>194</v>
      </c>
      <c r="G58" s="76">
        <f t="shared" si="0"/>
        <v>0</v>
      </c>
      <c r="H58" s="76">
        <f>H59+H60+H61+H62</f>
        <v>0</v>
      </c>
      <c r="I58" s="76"/>
    </row>
    <row r="59" spans="1:9" ht="18" hidden="1">
      <c r="A59" s="79"/>
      <c r="B59" s="78"/>
      <c r="C59" s="77"/>
      <c r="D59" s="77"/>
      <c r="E59" s="109" t="s">
        <v>274</v>
      </c>
      <c r="F59" s="99" t="s">
        <v>275</v>
      </c>
      <c r="G59" s="76">
        <f t="shared" si="0"/>
        <v>0</v>
      </c>
      <c r="H59" s="76"/>
      <c r="I59" s="76"/>
    </row>
    <row r="60" spans="1:9" ht="18" hidden="1">
      <c r="A60" s="79"/>
      <c r="B60" s="78"/>
      <c r="C60" s="77"/>
      <c r="D60" s="77"/>
      <c r="E60" s="109" t="s">
        <v>276</v>
      </c>
      <c r="F60" s="90" t="s">
        <v>277</v>
      </c>
      <c r="G60" s="76">
        <f t="shared" si="0"/>
        <v>0</v>
      </c>
      <c r="H60" s="76"/>
      <c r="I60" s="76"/>
    </row>
    <row r="61" spans="1:9" ht="27" hidden="1">
      <c r="A61" s="79"/>
      <c r="B61" s="78"/>
      <c r="C61" s="77"/>
      <c r="D61" s="77"/>
      <c r="E61" s="109" t="s">
        <v>278</v>
      </c>
      <c r="F61" s="90" t="s">
        <v>279</v>
      </c>
      <c r="G61" s="76">
        <f t="shared" si="0"/>
        <v>0</v>
      </c>
      <c r="H61" s="76"/>
      <c r="I61" s="76"/>
    </row>
    <row r="62" spans="1:9" ht="18" hidden="1">
      <c r="A62" s="79"/>
      <c r="B62" s="78"/>
      <c r="C62" s="77"/>
      <c r="D62" s="77"/>
      <c r="E62" s="113" t="s">
        <v>280</v>
      </c>
      <c r="F62" s="114" t="s">
        <v>281</v>
      </c>
      <c r="G62" s="76">
        <f t="shared" si="0"/>
        <v>0</v>
      </c>
      <c r="H62" s="76"/>
      <c r="I62" s="76"/>
    </row>
    <row r="63" spans="1:9" ht="18" hidden="1">
      <c r="A63" s="79"/>
      <c r="B63" s="78"/>
      <c r="C63" s="77"/>
      <c r="D63" s="77"/>
      <c r="E63" s="113" t="s">
        <v>282</v>
      </c>
      <c r="F63" s="115" t="s">
        <v>194</v>
      </c>
      <c r="G63" s="76">
        <f t="shared" si="0"/>
        <v>0</v>
      </c>
      <c r="H63" s="76">
        <f>H64+H65+H66</f>
        <v>0</v>
      </c>
      <c r="I63" s="76"/>
    </row>
    <row r="64" spans="1:9" ht="27" hidden="1">
      <c r="A64" s="79"/>
      <c r="B64" s="78"/>
      <c r="C64" s="77"/>
      <c r="D64" s="77"/>
      <c r="E64" s="113" t="s">
        <v>283</v>
      </c>
      <c r="F64" s="99" t="s">
        <v>284</v>
      </c>
      <c r="G64" s="76">
        <f t="shared" si="0"/>
        <v>0</v>
      </c>
      <c r="H64" s="76"/>
      <c r="I64" s="76"/>
    </row>
    <row r="65" spans="1:9" ht="18" hidden="1">
      <c r="A65" s="79"/>
      <c r="B65" s="78"/>
      <c r="C65" s="77"/>
      <c r="D65" s="77"/>
      <c r="E65" s="109" t="s">
        <v>285</v>
      </c>
      <c r="F65" s="90" t="s">
        <v>286</v>
      </c>
      <c r="G65" s="76">
        <f t="shared" si="0"/>
        <v>0</v>
      </c>
      <c r="H65" s="76"/>
      <c r="I65" s="76"/>
    </row>
    <row r="66" spans="1:9" ht="18.75" hidden="1" thickBot="1">
      <c r="A66" s="79"/>
      <c r="B66" s="78"/>
      <c r="C66" s="77"/>
      <c r="D66" s="77"/>
      <c r="E66" s="111" t="s">
        <v>287</v>
      </c>
      <c r="F66" s="92" t="s">
        <v>288</v>
      </c>
      <c r="G66" s="76">
        <f t="shared" si="0"/>
        <v>0</v>
      </c>
      <c r="H66" s="76"/>
      <c r="I66" s="76"/>
    </row>
    <row r="67" spans="1:9" ht="18" hidden="1">
      <c r="A67" s="79"/>
      <c r="B67" s="78"/>
      <c r="C67" s="77"/>
      <c r="D67" s="77"/>
      <c r="E67" s="112" t="s">
        <v>289</v>
      </c>
      <c r="F67" s="98" t="s">
        <v>194</v>
      </c>
      <c r="G67" s="76">
        <f t="shared" si="0"/>
        <v>0</v>
      </c>
      <c r="H67" s="76">
        <f>H68+H69+H70+H71</f>
        <v>0</v>
      </c>
      <c r="I67" s="76"/>
    </row>
    <row r="68" spans="1:9" ht="27" hidden="1">
      <c r="A68" s="79"/>
      <c r="B68" s="78"/>
      <c r="C68" s="77"/>
      <c r="D68" s="77"/>
      <c r="E68" s="109" t="s">
        <v>290</v>
      </c>
      <c r="F68" s="99" t="s">
        <v>291</v>
      </c>
      <c r="G68" s="76">
        <f t="shared" si="0"/>
        <v>0</v>
      </c>
      <c r="H68" s="76"/>
      <c r="I68" s="76"/>
    </row>
    <row r="69" spans="1:9" ht="27" hidden="1">
      <c r="A69" s="79"/>
      <c r="B69" s="78"/>
      <c r="C69" s="77"/>
      <c r="D69" s="77"/>
      <c r="E69" s="109" t="s">
        <v>292</v>
      </c>
      <c r="F69" s="90" t="s">
        <v>293</v>
      </c>
      <c r="G69" s="76">
        <f t="shared" si="0"/>
        <v>0</v>
      </c>
      <c r="H69" s="76"/>
      <c r="I69" s="76"/>
    </row>
    <row r="70" spans="1:9" ht="27" hidden="1">
      <c r="A70" s="79"/>
      <c r="B70" s="78"/>
      <c r="C70" s="77"/>
      <c r="D70" s="77"/>
      <c r="E70" s="109" t="s">
        <v>294</v>
      </c>
      <c r="F70" s="90" t="s">
        <v>295</v>
      </c>
      <c r="G70" s="76">
        <f t="shared" si="0"/>
        <v>0</v>
      </c>
      <c r="H70" s="76"/>
      <c r="I70" s="76"/>
    </row>
    <row r="71" spans="1:9" ht="27.75" hidden="1" thickBot="1">
      <c r="A71" s="79"/>
      <c r="B71" s="78"/>
      <c r="C71" s="77"/>
      <c r="D71" s="77"/>
      <c r="E71" s="111" t="s">
        <v>296</v>
      </c>
      <c r="F71" s="92" t="s">
        <v>297</v>
      </c>
      <c r="G71" s="76">
        <f t="shared" si="0"/>
        <v>0</v>
      </c>
      <c r="H71" s="76"/>
      <c r="I71" s="76"/>
    </row>
    <row r="72" spans="1:9" ht="18" hidden="1">
      <c r="A72" s="79"/>
      <c r="B72" s="78"/>
      <c r="C72" s="77"/>
      <c r="D72" s="77"/>
      <c r="E72" s="116" t="s">
        <v>298</v>
      </c>
      <c r="F72" s="117" t="s">
        <v>194</v>
      </c>
      <c r="G72" s="76">
        <f t="shared" si="0"/>
        <v>0</v>
      </c>
      <c r="H72" s="76"/>
      <c r="I72" s="76"/>
    </row>
    <row r="73" spans="1:9" ht="28.5" hidden="1">
      <c r="A73" s="79"/>
      <c r="B73" s="78"/>
      <c r="C73" s="77"/>
      <c r="D73" s="77"/>
      <c r="E73" s="118" t="s">
        <v>299</v>
      </c>
      <c r="F73" s="117" t="s">
        <v>194</v>
      </c>
      <c r="G73" s="76">
        <f t="shared" si="0"/>
        <v>0</v>
      </c>
      <c r="H73" s="76">
        <f>H74+H75</f>
        <v>0</v>
      </c>
      <c r="I73" s="76"/>
    </row>
    <row r="74" spans="1:9" ht="27" hidden="1">
      <c r="A74" s="79"/>
      <c r="B74" s="78"/>
      <c r="C74" s="77"/>
      <c r="D74" s="77"/>
      <c r="E74" s="119" t="s">
        <v>300</v>
      </c>
      <c r="F74" s="120">
        <v>461100</v>
      </c>
      <c r="G74" s="76">
        <f t="shared" si="0"/>
        <v>0</v>
      </c>
      <c r="H74" s="76"/>
      <c r="I74" s="76"/>
    </row>
    <row r="75" spans="1:9" ht="27" hidden="1">
      <c r="A75" s="79"/>
      <c r="B75" s="78"/>
      <c r="C75" s="77"/>
      <c r="D75" s="77"/>
      <c r="E75" s="119" t="s">
        <v>301</v>
      </c>
      <c r="F75" s="120">
        <v>461200</v>
      </c>
      <c r="G75" s="76">
        <f t="shared" si="0"/>
        <v>0</v>
      </c>
      <c r="H75" s="76"/>
      <c r="I75" s="76"/>
    </row>
    <row r="76" spans="1:9" ht="28.5" hidden="1">
      <c r="A76" s="79"/>
      <c r="B76" s="78"/>
      <c r="C76" s="77"/>
      <c r="D76" s="77"/>
      <c r="E76" s="121" t="s">
        <v>302</v>
      </c>
      <c r="F76" s="122" t="s">
        <v>194</v>
      </c>
      <c r="G76" s="76">
        <f t="shared" si="0"/>
        <v>0</v>
      </c>
      <c r="H76" s="76">
        <f>H77+H78</f>
        <v>0</v>
      </c>
      <c r="I76" s="76"/>
    </row>
    <row r="77" spans="1:9" ht="27" hidden="1">
      <c r="A77" s="79"/>
      <c r="B77" s="78"/>
      <c r="C77" s="77"/>
      <c r="D77" s="77"/>
      <c r="E77" s="123" t="s">
        <v>303</v>
      </c>
      <c r="F77" s="120">
        <v>462100</v>
      </c>
      <c r="G77" s="76">
        <f t="shared" si="0"/>
        <v>0</v>
      </c>
      <c r="H77" s="76"/>
      <c r="I77" s="76"/>
    </row>
    <row r="78" spans="1:9" ht="27.75" hidden="1" thickBot="1">
      <c r="A78" s="79"/>
      <c r="B78" s="78"/>
      <c r="C78" s="77"/>
      <c r="D78" s="77"/>
      <c r="E78" s="124" t="s">
        <v>304</v>
      </c>
      <c r="F78" s="125">
        <v>462200</v>
      </c>
      <c r="G78" s="76">
        <f t="shared" si="0"/>
        <v>0</v>
      </c>
      <c r="H78" s="76"/>
      <c r="I78" s="76"/>
    </row>
    <row r="79" spans="1:9" ht="28.5" hidden="1">
      <c r="A79" s="79"/>
      <c r="B79" s="78"/>
      <c r="C79" s="77"/>
      <c r="D79" s="77"/>
      <c r="E79" s="126" t="s">
        <v>305</v>
      </c>
      <c r="F79" s="117" t="s">
        <v>194</v>
      </c>
      <c r="G79" s="76">
        <f t="shared" ref="G79:G130" si="1">H79</f>
        <v>0</v>
      </c>
      <c r="H79" s="76">
        <f>H80+H81+H82+H83+H84+H85+H86+H87</f>
        <v>0</v>
      </c>
      <c r="I79" s="76"/>
    </row>
    <row r="80" spans="1:9" ht="27" hidden="1">
      <c r="A80" s="79"/>
      <c r="B80" s="78"/>
      <c r="C80" s="77"/>
      <c r="D80" s="77"/>
      <c r="E80" s="123" t="s">
        <v>306</v>
      </c>
      <c r="F80" s="120">
        <v>463100</v>
      </c>
      <c r="G80" s="76">
        <f t="shared" si="1"/>
        <v>0</v>
      </c>
      <c r="H80" s="76"/>
      <c r="I80" s="76"/>
    </row>
    <row r="81" spans="1:9" ht="18" hidden="1">
      <c r="A81" s="79"/>
      <c r="B81" s="78"/>
      <c r="C81" s="77"/>
      <c r="D81" s="77"/>
      <c r="E81" s="123" t="s">
        <v>307</v>
      </c>
      <c r="F81" s="120">
        <v>463200</v>
      </c>
      <c r="G81" s="76">
        <f t="shared" si="1"/>
        <v>0</v>
      </c>
      <c r="H81" s="76"/>
      <c r="I81" s="76"/>
    </row>
    <row r="82" spans="1:9" ht="40.5" hidden="1">
      <c r="A82" s="79"/>
      <c r="B82" s="78"/>
      <c r="C82" s="77"/>
      <c r="D82" s="77"/>
      <c r="E82" s="123" t="s">
        <v>308</v>
      </c>
      <c r="F82" s="120">
        <v>463300</v>
      </c>
      <c r="G82" s="76">
        <f t="shared" si="1"/>
        <v>0</v>
      </c>
      <c r="H82" s="76"/>
      <c r="I82" s="76"/>
    </row>
    <row r="83" spans="1:9" ht="40.5" hidden="1">
      <c r="A83" s="79"/>
      <c r="B83" s="78"/>
      <c r="C83" s="77"/>
      <c r="D83" s="77"/>
      <c r="E83" s="123" t="s">
        <v>309</v>
      </c>
      <c r="F83" s="120">
        <v>463400</v>
      </c>
      <c r="G83" s="76">
        <f t="shared" si="1"/>
        <v>0</v>
      </c>
      <c r="H83" s="76"/>
      <c r="I83" s="76"/>
    </row>
    <row r="84" spans="1:9" ht="18" hidden="1">
      <c r="A84" s="79"/>
      <c r="B84" s="78"/>
      <c r="C84" s="77"/>
      <c r="D84" s="77"/>
      <c r="E84" s="127" t="s">
        <v>310</v>
      </c>
      <c r="F84" s="120">
        <v>463500</v>
      </c>
      <c r="G84" s="76">
        <f t="shared" si="1"/>
        <v>0</v>
      </c>
      <c r="H84" s="76"/>
      <c r="I84" s="76"/>
    </row>
    <row r="85" spans="1:9" ht="40.5" hidden="1">
      <c r="A85" s="79"/>
      <c r="B85" s="78"/>
      <c r="C85" s="77"/>
      <c r="D85" s="77"/>
      <c r="E85" s="127" t="s">
        <v>311</v>
      </c>
      <c r="F85" s="120">
        <v>463700</v>
      </c>
      <c r="G85" s="76">
        <f t="shared" si="1"/>
        <v>0</v>
      </c>
      <c r="H85" s="76"/>
      <c r="I85" s="76"/>
    </row>
    <row r="86" spans="1:9" ht="40.5" hidden="1">
      <c r="A86" s="79"/>
      <c r="B86" s="78"/>
      <c r="C86" s="77"/>
      <c r="D86" s="77"/>
      <c r="E86" s="127" t="s">
        <v>312</v>
      </c>
      <c r="F86" s="120">
        <v>463800</v>
      </c>
      <c r="G86" s="76">
        <f t="shared" si="1"/>
        <v>0</v>
      </c>
      <c r="H86" s="76"/>
      <c r="I86" s="76"/>
    </row>
    <row r="87" spans="1:9" ht="18" hidden="1">
      <c r="A87" s="79"/>
      <c r="B87" s="78"/>
      <c r="C87" s="77"/>
      <c r="D87" s="77"/>
      <c r="E87" s="127" t="s">
        <v>313</v>
      </c>
      <c r="F87" s="120">
        <v>463900</v>
      </c>
      <c r="G87" s="76">
        <f t="shared" si="1"/>
        <v>0</v>
      </c>
      <c r="H87" s="76"/>
      <c r="I87" s="76"/>
    </row>
    <row r="88" spans="1:9" ht="28.5" hidden="1">
      <c r="A88" s="79"/>
      <c r="B88" s="78"/>
      <c r="C88" s="77"/>
      <c r="D88" s="77"/>
      <c r="E88" s="128" t="s">
        <v>314</v>
      </c>
      <c r="F88" s="122" t="s">
        <v>194</v>
      </c>
      <c r="G88" s="76">
        <f t="shared" si="1"/>
        <v>0</v>
      </c>
      <c r="H88" s="76">
        <f>H89+H90+H91+H92+H93</f>
        <v>0</v>
      </c>
      <c r="I88" s="76"/>
    </row>
    <row r="89" spans="1:9" ht="0.6" customHeight="1">
      <c r="A89" s="79"/>
      <c r="B89" s="78"/>
      <c r="C89" s="77"/>
      <c r="D89" s="77"/>
      <c r="E89" s="127" t="s">
        <v>315</v>
      </c>
      <c r="F89" s="120">
        <v>465100</v>
      </c>
      <c r="G89" s="76">
        <f t="shared" si="1"/>
        <v>0</v>
      </c>
      <c r="H89" s="76"/>
      <c r="I89" s="76"/>
    </row>
    <row r="90" spans="1:9" ht="18" hidden="1">
      <c r="A90" s="79"/>
      <c r="B90" s="78"/>
      <c r="C90" s="77"/>
      <c r="D90" s="77"/>
      <c r="E90" s="127" t="s">
        <v>316</v>
      </c>
      <c r="F90" s="120">
        <v>465200</v>
      </c>
      <c r="G90" s="76">
        <f t="shared" si="1"/>
        <v>0</v>
      </c>
      <c r="H90" s="76"/>
      <c r="I90" s="76"/>
    </row>
    <row r="91" spans="1:9" ht="18" hidden="1">
      <c r="A91" s="79"/>
      <c r="B91" s="78"/>
      <c r="C91" s="77"/>
      <c r="D91" s="77"/>
      <c r="E91" s="127" t="s">
        <v>317</v>
      </c>
      <c r="F91" s="120">
        <v>465300</v>
      </c>
      <c r="G91" s="76">
        <f t="shared" si="1"/>
        <v>0</v>
      </c>
      <c r="H91" s="76"/>
      <c r="I91" s="76"/>
    </row>
    <row r="92" spans="1:9" ht="40.5" hidden="1">
      <c r="A92" s="79"/>
      <c r="B92" s="78"/>
      <c r="C92" s="77"/>
      <c r="D92" s="77"/>
      <c r="E92" s="127" t="s">
        <v>318</v>
      </c>
      <c r="F92" s="120">
        <v>465500</v>
      </c>
      <c r="G92" s="76">
        <f t="shared" si="1"/>
        <v>0</v>
      </c>
      <c r="H92" s="76"/>
      <c r="I92" s="76"/>
    </row>
    <row r="93" spans="1:9" ht="40.5" hidden="1">
      <c r="A93" s="79"/>
      <c r="B93" s="78"/>
      <c r="C93" s="77"/>
      <c r="D93" s="77"/>
      <c r="E93" s="127" t="s">
        <v>319</v>
      </c>
      <c r="F93" s="120">
        <v>465600</v>
      </c>
      <c r="G93" s="76">
        <f t="shared" si="1"/>
        <v>0</v>
      </c>
      <c r="H93" s="76"/>
      <c r="I93" s="76"/>
    </row>
    <row r="94" spans="1:9" ht="18.75" hidden="1" thickBot="1">
      <c r="A94" s="79"/>
      <c r="B94" s="78"/>
      <c r="C94" s="77"/>
      <c r="D94" s="77"/>
      <c r="E94" s="129" t="s">
        <v>320</v>
      </c>
      <c r="F94" s="92" t="s">
        <v>321</v>
      </c>
      <c r="G94" s="76">
        <f t="shared" si="1"/>
        <v>0</v>
      </c>
      <c r="H94" s="76"/>
      <c r="I94" s="76"/>
    </row>
    <row r="95" spans="1:9" ht="33" hidden="1">
      <c r="A95" s="79"/>
      <c r="B95" s="78"/>
      <c r="C95" s="77"/>
      <c r="D95" s="77"/>
      <c r="E95" s="130" t="s">
        <v>322</v>
      </c>
      <c r="F95" s="98" t="s">
        <v>194</v>
      </c>
      <c r="G95" s="76">
        <f t="shared" si="1"/>
        <v>0</v>
      </c>
      <c r="H95" s="76">
        <f>H96+H99+H109</f>
        <v>0</v>
      </c>
      <c r="I95" s="76"/>
    </row>
    <row r="96" spans="1:9" ht="28.5" hidden="1">
      <c r="A96" s="79"/>
      <c r="B96" s="78"/>
      <c r="C96" s="77"/>
      <c r="D96" s="77"/>
      <c r="E96" s="131" t="s">
        <v>323</v>
      </c>
      <c r="F96" s="122" t="s">
        <v>194</v>
      </c>
      <c r="G96" s="76">
        <f t="shared" si="1"/>
        <v>0</v>
      </c>
      <c r="H96" s="76">
        <f>H97+H98</f>
        <v>0</v>
      </c>
      <c r="I96" s="76"/>
    </row>
    <row r="97" spans="1:9" ht="40.5" hidden="1">
      <c r="A97" s="79"/>
      <c r="B97" s="78"/>
      <c r="C97" s="77"/>
      <c r="D97" s="77"/>
      <c r="E97" s="89" t="s">
        <v>324</v>
      </c>
      <c r="F97" s="108">
        <v>471100</v>
      </c>
      <c r="G97" s="76">
        <f t="shared" si="1"/>
        <v>0</v>
      </c>
      <c r="H97" s="76"/>
      <c r="I97" s="76"/>
    </row>
    <row r="98" spans="1:9" ht="27" hidden="1">
      <c r="A98" s="79"/>
      <c r="B98" s="78"/>
      <c r="C98" s="77"/>
      <c r="D98" s="77"/>
      <c r="E98" s="109" t="s">
        <v>325</v>
      </c>
      <c r="F98" s="108">
        <v>471200</v>
      </c>
      <c r="G98" s="76">
        <f t="shared" si="1"/>
        <v>0</v>
      </c>
      <c r="H98" s="76"/>
      <c r="I98" s="76"/>
    </row>
    <row r="99" spans="1:9" ht="42.75" hidden="1">
      <c r="A99" s="79"/>
      <c r="B99" s="78"/>
      <c r="C99" s="77"/>
      <c r="D99" s="77"/>
      <c r="E99" s="131" t="s">
        <v>326</v>
      </c>
      <c r="F99" s="122" t="s">
        <v>194</v>
      </c>
      <c r="G99" s="76">
        <f t="shared" si="1"/>
        <v>0</v>
      </c>
      <c r="H99" s="76">
        <f>H100+H101+H102+H103+H104+H105+H106+H107+H108</f>
        <v>0</v>
      </c>
      <c r="I99" s="76"/>
    </row>
    <row r="100" spans="1:9" ht="27" hidden="1">
      <c r="A100" s="79"/>
      <c r="B100" s="78"/>
      <c r="C100" s="77"/>
      <c r="D100" s="77"/>
      <c r="E100" s="109" t="s">
        <v>327</v>
      </c>
      <c r="F100" s="90" t="s">
        <v>328</v>
      </c>
      <c r="G100" s="76">
        <f t="shared" si="1"/>
        <v>0</v>
      </c>
      <c r="H100" s="76"/>
      <c r="I100" s="76"/>
    </row>
    <row r="101" spans="1:9" ht="18" hidden="1">
      <c r="A101" s="79"/>
      <c r="B101" s="78"/>
      <c r="C101" s="77"/>
      <c r="D101" s="77"/>
      <c r="E101" s="109" t="s">
        <v>329</v>
      </c>
      <c r="F101" s="90" t="s">
        <v>330</v>
      </c>
      <c r="G101" s="76">
        <f t="shared" si="1"/>
        <v>0</v>
      </c>
      <c r="H101" s="76"/>
      <c r="I101" s="76"/>
    </row>
    <row r="102" spans="1:9" ht="27" hidden="1">
      <c r="A102" s="79"/>
      <c r="B102" s="78"/>
      <c r="C102" s="77"/>
      <c r="D102" s="77"/>
      <c r="E102" s="109" t="s">
        <v>331</v>
      </c>
      <c r="F102" s="90" t="s">
        <v>332</v>
      </c>
      <c r="G102" s="76">
        <f t="shared" si="1"/>
        <v>0</v>
      </c>
      <c r="H102" s="76"/>
      <c r="I102" s="76"/>
    </row>
    <row r="103" spans="1:9" ht="18" hidden="1">
      <c r="A103" s="79"/>
      <c r="B103" s="78"/>
      <c r="C103" s="77"/>
      <c r="D103" s="77"/>
      <c r="E103" s="109" t="s">
        <v>333</v>
      </c>
      <c r="F103" s="90" t="s">
        <v>334</v>
      </c>
      <c r="G103" s="76">
        <f t="shared" si="1"/>
        <v>0</v>
      </c>
      <c r="H103" s="76"/>
      <c r="I103" s="76"/>
    </row>
    <row r="104" spans="1:9" ht="27" hidden="1">
      <c r="A104" s="79"/>
      <c r="B104" s="78"/>
      <c r="C104" s="77"/>
      <c r="D104" s="77"/>
      <c r="E104" s="109" t="s">
        <v>335</v>
      </c>
      <c r="F104" s="90" t="s">
        <v>336</v>
      </c>
      <c r="G104" s="76">
        <f t="shared" si="1"/>
        <v>0</v>
      </c>
      <c r="H104" s="76"/>
      <c r="I104" s="76"/>
    </row>
    <row r="105" spans="1:9" ht="18" hidden="1">
      <c r="A105" s="79"/>
      <c r="B105" s="78"/>
      <c r="C105" s="77"/>
      <c r="D105" s="77"/>
      <c r="E105" s="109" t="s">
        <v>337</v>
      </c>
      <c r="F105" s="90" t="s">
        <v>338</v>
      </c>
      <c r="G105" s="76">
        <f t="shared" si="1"/>
        <v>0</v>
      </c>
      <c r="H105" s="76"/>
      <c r="I105" s="76"/>
    </row>
    <row r="106" spans="1:9" ht="27" hidden="1">
      <c r="A106" s="79"/>
      <c r="B106" s="78"/>
      <c r="C106" s="77"/>
      <c r="D106" s="77"/>
      <c r="E106" s="89" t="s">
        <v>339</v>
      </c>
      <c r="F106" s="90" t="s">
        <v>340</v>
      </c>
      <c r="G106" s="76">
        <f t="shared" si="1"/>
        <v>0</v>
      </c>
      <c r="H106" s="76"/>
      <c r="I106" s="76"/>
    </row>
    <row r="107" spans="1:9" ht="18" hidden="1">
      <c r="A107" s="79"/>
      <c r="B107" s="78"/>
      <c r="C107" s="77"/>
      <c r="D107" s="77"/>
      <c r="E107" s="109" t="s">
        <v>341</v>
      </c>
      <c r="F107" s="90" t="s">
        <v>342</v>
      </c>
      <c r="G107" s="76">
        <f t="shared" si="1"/>
        <v>0</v>
      </c>
      <c r="H107" s="76"/>
      <c r="I107" s="76"/>
    </row>
    <row r="108" spans="1:9" ht="18" hidden="1">
      <c r="A108" s="79"/>
      <c r="B108" s="78"/>
      <c r="C108" s="77"/>
      <c r="D108" s="77"/>
      <c r="E108" s="109" t="s">
        <v>343</v>
      </c>
      <c r="F108" s="90" t="s">
        <v>344</v>
      </c>
      <c r="G108" s="76">
        <f t="shared" si="1"/>
        <v>0</v>
      </c>
      <c r="H108" s="76"/>
      <c r="I108" s="76"/>
    </row>
    <row r="109" spans="1:9" ht="18" hidden="1">
      <c r="A109" s="79"/>
      <c r="B109" s="78"/>
      <c r="C109" s="77"/>
      <c r="D109" s="77"/>
      <c r="E109" s="131" t="s">
        <v>345</v>
      </c>
      <c r="F109" s="122" t="s">
        <v>194</v>
      </c>
      <c r="G109" s="76">
        <f t="shared" si="1"/>
        <v>0</v>
      </c>
      <c r="H109" s="76"/>
      <c r="I109" s="76"/>
    </row>
    <row r="110" spans="1:9" ht="18.75" hidden="1" thickBot="1">
      <c r="A110" s="79"/>
      <c r="B110" s="78"/>
      <c r="C110" s="77"/>
      <c r="D110" s="77"/>
      <c r="E110" s="111" t="s">
        <v>346</v>
      </c>
      <c r="F110" s="92" t="s">
        <v>347</v>
      </c>
      <c r="G110" s="76">
        <f t="shared" si="1"/>
        <v>0</v>
      </c>
      <c r="H110" s="76"/>
      <c r="I110" s="76"/>
    </row>
    <row r="111" spans="1:9" ht="18">
      <c r="A111" s="79"/>
      <c r="B111" s="78"/>
      <c r="C111" s="77"/>
      <c r="D111" s="77"/>
      <c r="E111" s="132" t="s">
        <v>348</v>
      </c>
      <c r="F111" s="98" t="s">
        <v>194</v>
      </c>
      <c r="G111" s="76">
        <f t="shared" si="1"/>
        <v>1500</v>
      </c>
      <c r="H111" s="76">
        <f>H115+H120+H122</f>
        <v>1500</v>
      </c>
      <c r="I111" s="76"/>
    </row>
    <row r="112" spans="1:9" ht="42.75">
      <c r="A112" s="79"/>
      <c r="B112" s="78"/>
      <c r="C112" s="77"/>
      <c r="D112" s="77"/>
      <c r="E112" s="133" t="s">
        <v>349</v>
      </c>
      <c r="F112" s="117" t="s">
        <v>194</v>
      </c>
      <c r="G112" s="76">
        <f t="shared" si="1"/>
        <v>0</v>
      </c>
      <c r="H112" s="76">
        <f>H113+H114</f>
        <v>0</v>
      </c>
      <c r="I112" s="76"/>
    </row>
    <row r="113" spans="1:9" ht="54">
      <c r="A113" s="79"/>
      <c r="B113" s="78"/>
      <c r="C113" s="77"/>
      <c r="D113" s="77"/>
      <c r="E113" s="89" t="s">
        <v>350</v>
      </c>
      <c r="F113" s="99" t="s">
        <v>351</v>
      </c>
      <c r="G113" s="76">
        <f t="shared" si="1"/>
        <v>0</v>
      </c>
      <c r="H113" s="76"/>
      <c r="I113" s="76"/>
    </row>
    <row r="114" spans="1:9" ht="27">
      <c r="A114" s="79"/>
      <c r="B114" s="78"/>
      <c r="C114" s="77"/>
      <c r="D114" s="77"/>
      <c r="E114" s="109" t="s">
        <v>352</v>
      </c>
      <c r="F114" s="134" t="s">
        <v>353</v>
      </c>
      <c r="G114" s="76">
        <f t="shared" si="1"/>
        <v>0</v>
      </c>
      <c r="H114" s="76"/>
      <c r="I114" s="76"/>
    </row>
    <row r="115" spans="1:9" ht="57">
      <c r="A115" s="79"/>
      <c r="B115" s="78"/>
      <c r="C115" s="77"/>
      <c r="D115" s="77"/>
      <c r="E115" s="135" t="s">
        <v>354</v>
      </c>
      <c r="F115" s="122" t="s">
        <v>194</v>
      </c>
      <c r="G115" s="76">
        <f t="shared" si="1"/>
        <v>1500</v>
      </c>
      <c r="H115" s="76">
        <f>H116+H117+H118+H119</f>
        <v>1500</v>
      </c>
      <c r="I115" s="76"/>
    </row>
    <row r="116" spans="1:9" ht="18">
      <c r="A116" s="79"/>
      <c r="B116" s="78"/>
      <c r="C116" s="77"/>
      <c r="D116" s="77"/>
      <c r="E116" s="109" t="s">
        <v>355</v>
      </c>
      <c r="F116" s="99" t="s">
        <v>356</v>
      </c>
      <c r="G116" s="76">
        <f t="shared" si="1"/>
        <v>0</v>
      </c>
      <c r="H116" s="76"/>
      <c r="I116" s="76"/>
    </row>
    <row r="117" spans="1:9" ht="18">
      <c r="A117" s="79"/>
      <c r="B117" s="78"/>
      <c r="C117" s="77"/>
      <c r="D117" s="77"/>
      <c r="E117" s="109" t="s">
        <v>357</v>
      </c>
      <c r="F117" s="136">
        <v>482200</v>
      </c>
      <c r="G117" s="76">
        <f t="shared" si="1"/>
        <v>0</v>
      </c>
      <c r="H117" s="76"/>
      <c r="I117" s="76"/>
    </row>
    <row r="118" spans="1:9" ht="18">
      <c r="A118" s="79"/>
      <c r="B118" s="78"/>
      <c r="C118" s="77"/>
      <c r="D118" s="77"/>
      <c r="E118" s="109" t="s">
        <v>358</v>
      </c>
      <c r="F118" s="90" t="s">
        <v>359</v>
      </c>
      <c r="G118" s="76">
        <f t="shared" si="1"/>
        <v>1500</v>
      </c>
      <c r="H118" s="76">
        <v>1500</v>
      </c>
      <c r="I118" s="76"/>
    </row>
    <row r="119" spans="1:9" ht="40.5">
      <c r="A119" s="79"/>
      <c r="B119" s="78"/>
      <c r="C119" s="77"/>
      <c r="D119" s="77"/>
      <c r="E119" s="137" t="s">
        <v>360</v>
      </c>
      <c r="F119" s="90" t="s">
        <v>361</v>
      </c>
      <c r="G119" s="76">
        <f t="shared" si="1"/>
        <v>0</v>
      </c>
      <c r="H119" s="76"/>
      <c r="I119" s="76"/>
    </row>
    <row r="120" spans="1:9" ht="28.5">
      <c r="A120" s="79"/>
      <c r="B120" s="78"/>
      <c r="C120" s="77"/>
      <c r="D120" s="77"/>
      <c r="E120" s="135" t="s">
        <v>362</v>
      </c>
      <c r="F120" s="122" t="s">
        <v>194</v>
      </c>
      <c r="G120" s="76">
        <f t="shared" si="1"/>
        <v>0</v>
      </c>
      <c r="H120" s="76">
        <f>H121</f>
        <v>0</v>
      </c>
      <c r="I120" s="76"/>
    </row>
    <row r="121" spans="1:9" ht="27">
      <c r="A121" s="79"/>
      <c r="B121" s="78"/>
      <c r="C121" s="77"/>
      <c r="D121" s="77"/>
      <c r="E121" s="137" t="s">
        <v>363</v>
      </c>
      <c r="F121" s="90" t="s">
        <v>364</v>
      </c>
      <c r="G121" s="76">
        <f t="shared" si="1"/>
        <v>0</v>
      </c>
      <c r="H121" s="76"/>
      <c r="I121" s="76"/>
    </row>
    <row r="122" spans="1:9" ht="57">
      <c r="A122" s="79"/>
      <c r="B122" s="78"/>
      <c r="C122" s="77"/>
      <c r="D122" s="77"/>
      <c r="E122" s="135" t="s">
        <v>365</v>
      </c>
      <c r="F122" s="122" t="s">
        <v>194</v>
      </c>
      <c r="G122" s="76">
        <f t="shared" si="1"/>
        <v>0</v>
      </c>
      <c r="H122" s="76">
        <f>H123+H124</f>
        <v>0</v>
      </c>
      <c r="I122" s="76"/>
    </row>
    <row r="123" spans="1:9" ht="28.9" customHeight="1">
      <c r="A123" s="79"/>
      <c r="B123" s="78"/>
      <c r="C123" s="77"/>
      <c r="D123" s="77"/>
      <c r="E123" s="137" t="s">
        <v>366</v>
      </c>
      <c r="F123" s="90" t="s">
        <v>367</v>
      </c>
      <c r="G123" s="76">
        <f t="shared" si="1"/>
        <v>0</v>
      </c>
      <c r="H123" s="76"/>
      <c r="I123" s="76"/>
    </row>
    <row r="124" spans="1:9" ht="27" hidden="1">
      <c r="A124" s="79"/>
      <c r="B124" s="78"/>
      <c r="C124" s="77"/>
      <c r="D124" s="77"/>
      <c r="E124" s="137" t="s">
        <v>368</v>
      </c>
      <c r="F124" s="90" t="s">
        <v>369</v>
      </c>
      <c r="G124" s="76">
        <f t="shared" si="1"/>
        <v>0</v>
      </c>
      <c r="H124" s="76"/>
      <c r="I124" s="76"/>
    </row>
    <row r="125" spans="1:9" ht="57" hidden="1">
      <c r="A125" s="79"/>
      <c r="B125" s="78"/>
      <c r="C125" s="77"/>
      <c r="D125" s="77"/>
      <c r="E125" s="135" t="s">
        <v>370</v>
      </c>
      <c r="F125" s="122" t="s">
        <v>194</v>
      </c>
      <c r="G125" s="76">
        <f t="shared" si="1"/>
        <v>0</v>
      </c>
      <c r="H125" s="76">
        <f>H126</f>
        <v>0</v>
      </c>
      <c r="I125" s="76"/>
    </row>
    <row r="126" spans="1:9" ht="40.5" hidden="1">
      <c r="A126" s="79"/>
      <c r="B126" s="78"/>
      <c r="C126" s="77"/>
      <c r="D126" s="77"/>
      <c r="E126" s="137" t="s">
        <v>371</v>
      </c>
      <c r="F126" s="90" t="s">
        <v>372</v>
      </c>
      <c r="G126" s="76">
        <f t="shared" si="1"/>
        <v>0</v>
      </c>
      <c r="H126" s="76"/>
      <c r="I126" s="76"/>
    </row>
    <row r="127" spans="1:9" ht="18">
      <c r="A127" s="79"/>
      <c r="B127" s="78"/>
      <c r="C127" s="77"/>
      <c r="D127" s="77"/>
      <c r="E127" s="135" t="s">
        <v>373</v>
      </c>
      <c r="F127" s="122" t="s">
        <v>194</v>
      </c>
      <c r="G127" s="76">
        <f t="shared" si="1"/>
        <v>0</v>
      </c>
      <c r="H127" s="76">
        <f>H128</f>
        <v>0</v>
      </c>
      <c r="I127" s="76"/>
    </row>
    <row r="128" spans="1:9" ht="18">
      <c r="A128" s="79"/>
      <c r="B128" s="78"/>
      <c r="C128" s="77"/>
      <c r="D128" s="77"/>
      <c r="E128" s="137" t="s">
        <v>374</v>
      </c>
      <c r="F128" s="90" t="s">
        <v>375</v>
      </c>
      <c r="G128" s="76">
        <f t="shared" si="1"/>
        <v>0</v>
      </c>
      <c r="H128" s="76"/>
      <c r="I128" s="76"/>
    </row>
    <row r="129" spans="1:9" ht="18">
      <c r="A129" s="79"/>
      <c r="B129" s="78"/>
      <c r="C129" s="77"/>
      <c r="D129" s="77"/>
      <c r="E129" s="135" t="s">
        <v>376</v>
      </c>
      <c r="F129" s="122" t="s">
        <v>194</v>
      </c>
      <c r="G129" s="76">
        <f t="shared" si="1"/>
        <v>0</v>
      </c>
      <c r="H129" s="76">
        <f>H130</f>
        <v>0</v>
      </c>
      <c r="I129" s="76"/>
    </row>
    <row r="130" spans="1:9" ht="18.75" thickBot="1">
      <c r="A130" s="79"/>
      <c r="B130" s="78"/>
      <c r="C130" s="77"/>
      <c r="D130" s="77"/>
      <c r="E130" s="138" t="s">
        <v>377</v>
      </c>
      <c r="F130" s="92" t="s">
        <v>378</v>
      </c>
      <c r="G130" s="76">
        <f t="shared" si="1"/>
        <v>0</v>
      </c>
      <c r="H130" s="76"/>
      <c r="I130" s="76"/>
    </row>
    <row r="131" spans="1:9" ht="33.75" thickBot="1">
      <c r="A131" s="79"/>
      <c r="B131" s="78"/>
      <c r="C131" s="77"/>
      <c r="D131" s="77"/>
      <c r="E131" s="139" t="s">
        <v>379</v>
      </c>
      <c r="F131" s="140" t="s">
        <v>194</v>
      </c>
      <c r="G131" s="76">
        <f>I131</f>
        <v>95800</v>
      </c>
      <c r="H131" s="76"/>
      <c r="I131" s="76">
        <f>I132+I143+I148+I150</f>
        <v>95800</v>
      </c>
    </row>
    <row r="132" spans="1:9" ht="18">
      <c r="A132" s="79"/>
      <c r="B132" s="78"/>
      <c r="C132" s="77"/>
      <c r="D132" s="77"/>
      <c r="E132" s="141" t="s">
        <v>380</v>
      </c>
      <c r="F132" s="117" t="s">
        <v>194</v>
      </c>
      <c r="G132" s="76">
        <f t="shared" ref="G132:G154" si="2">I132</f>
        <v>95800</v>
      </c>
      <c r="H132" s="76"/>
      <c r="I132" s="76">
        <f>I133+I134+I135+I136+I137+I138+I139+I140+I141+I142</f>
        <v>95800</v>
      </c>
    </row>
    <row r="133" spans="1:9" ht="18">
      <c r="A133" s="79"/>
      <c r="B133" s="78"/>
      <c r="C133" s="77"/>
      <c r="D133" s="77"/>
      <c r="E133" s="137" t="s">
        <v>381</v>
      </c>
      <c r="F133" s="142" t="s">
        <v>382</v>
      </c>
      <c r="G133" s="76">
        <f t="shared" si="2"/>
        <v>40000</v>
      </c>
      <c r="H133" s="76"/>
      <c r="I133" s="76">
        <v>40000</v>
      </c>
    </row>
    <row r="134" spans="1:9" ht="18">
      <c r="A134" s="79"/>
      <c r="B134" s="78"/>
      <c r="C134" s="77"/>
      <c r="D134" s="77"/>
      <c r="E134" s="137" t="s">
        <v>383</v>
      </c>
      <c r="F134" s="142" t="s">
        <v>384</v>
      </c>
      <c r="G134" s="76">
        <f t="shared" si="2"/>
        <v>0</v>
      </c>
      <c r="H134" s="76"/>
      <c r="I134" s="76"/>
    </row>
    <row r="135" spans="1:9" ht="27">
      <c r="A135" s="79"/>
      <c r="B135" s="78"/>
      <c r="C135" s="77"/>
      <c r="D135" s="77"/>
      <c r="E135" s="137" t="s">
        <v>385</v>
      </c>
      <c r="F135" s="142" t="s">
        <v>386</v>
      </c>
      <c r="G135" s="76">
        <f t="shared" si="2"/>
        <v>10000</v>
      </c>
      <c r="H135" s="76"/>
      <c r="I135" s="76">
        <v>10000</v>
      </c>
    </row>
    <row r="136" spans="1:9" ht="18">
      <c r="A136" s="79"/>
      <c r="B136" s="78"/>
      <c r="C136" s="77"/>
      <c r="D136" s="77"/>
      <c r="E136" s="137" t="s">
        <v>387</v>
      </c>
      <c r="F136" s="142" t="s">
        <v>388</v>
      </c>
      <c r="G136" s="76">
        <f t="shared" si="2"/>
        <v>30000</v>
      </c>
      <c r="H136" s="76"/>
      <c r="I136" s="76">
        <v>30000</v>
      </c>
    </row>
    <row r="137" spans="1:9" ht="18">
      <c r="A137" s="79"/>
      <c r="B137" s="78"/>
      <c r="C137" s="77"/>
      <c r="D137" s="77"/>
      <c r="E137" s="137" t="s">
        <v>389</v>
      </c>
      <c r="F137" s="142" t="s">
        <v>390</v>
      </c>
      <c r="G137" s="76">
        <f t="shared" si="2"/>
        <v>10000</v>
      </c>
      <c r="H137" s="76"/>
      <c r="I137" s="76">
        <v>10000</v>
      </c>
    </row>
    <row r="138" spans="1:9" ht="18">
      <c r="A138" s="79"/>
      <c r="B138" s="78"/>
      <c r="C138" s="77"/>
      <c r="D138" s="77"/>
      <c r="E138" s="137" t="s">
        <v>391</v>
      </c>
      <c r="F138" s="142" t="s">
        <v>392</v>
      </c>
      <c r="G138" s="76">
        <f t="shared" si="2"/>
        <v>1600</v>
      </c>
      <c r="H138" s="76"/>
      <c r="I138" s="76">
        <v>1600</v>
      </c>
    </row>
    <row r="139" spans="1:9" ht="18">
      <c r="A139" s="79"/>
      <c r="B139" s="78"/>
      <c r="C139" s="77"/>
      <c r="D139" s="77"/>
      <c r="E139" s="137" t="s">
        <v>393</v>
      </c>
      <c r="F139" s="142" t="s">
        <v>394</v>
      </c>
      <c r="G139" s="76">
        <f t="shared" si="2"/>
        <v>0</v>
      </c>
      <c r="H139" s="76"/>
      <c r="I139" s="76"/>
    </row>
    <row r="140" spans="1:9" ht="18">
      <c r="A140" s="79"/>
      <c r="B140" s="78"/>
      <c r="C140" s="77"/>
      <c r="D140" s="77"/>
      <c r="E140" s="143" t="s">
        <v>395</v>
      </c>
      <c r="F140" s="144" t="s">
        <v>396</v>
      </c>
      <c r="G140" s="76">
        <f t="shared" si="2"/>
        <v>0</v>
      </c>
      <c r="H140" s="76"/>
      <c r="I140" s="76"/>
    </row>
    <row r="141" spans="1:9" ht="18">
      <c r="A141" s="79"/>
      <c r="B141" s="78"/>
      <c r="C141" s="77"/>
      <c r="D141" s="77"/>
      <c r="E141" s="143" t="s">
        <v>397</v>
      </c>
      <c r="F141" s="120">
        <v>513300</v>
      </c>
      <c r="G141" s="76">
        <f t="shared" si="2"/>
        <v>0</v>
      </c>
      <c r="H141" s="76"/>
      <c r="I141" s="76"/>
    </row>
    <row r="142" spans="1:9" ht="18">
      <c r="A142" s="79"/>
      <c r="B142" s="78"/>
      <c r="C142" s="77"/>
      <c r="D142" s="77"/>
      <c r="E142" s="109" t="s">
        <v>398</v>
      </c>
      <c r="F142" s="120">
        <v>513400</v>
      </c>
      <c r="G142" s="76">
        <f t="shared" si="2"/>
        <v>4200</v>
      </c>
      <c r="H142" s="76"/>
      <c r="I142" s="76">
        <v>4200</v>
      </c>
    </row>
    <row r="143" spans="1:9" ht="16.149999999999999" customHeight="1">
      <c r="A143" s="79"/>
      <c r="B143" s="78"/>
      <c r="C143" s="77"/>
      <c r="D143" s="77"/>
      <c r="E143" s="130" t="s">
        <v>399</v>
      </c>
      <c r="F143" s="117" t="s">
        <v>194</v>
      </c>
      <c r="G143" s="76">
        <f t="shared" si="2"/>
        <v>0</v>
      </c>
      <c r="H143" s="76"/>
      <c r="I143" s="76">
        <f>I144+I145+I146+I147</f>
        <v>0</v>
      </c>
    </row>
    <row r="144" spans="1:9" ht="18" hidden="1">
      <c r="A144" s="79"/>
      <c r="B144" s="78"/>
      <c r="C144" s="77"/>
      <c r="D144" s="77"/>
      <c r="E144" s="137" t="s">
        <v>400</v>
      </c>
      <c r="F144" s="142" t="s">
        <v>401</v>
      </c>
      <c r="G144" s="76">
        <f t="shared" si="2"/>
        <v>0</v>
      </c>
      <c r="H144" s="76"/>
      <c r="I144" s="76"/>
    </row>
    <row r="145" spans="1:9" ht="18" hidden="1">
      <c r="A145" s="79"/>
      <c r="B145" s="78"/>
      <c r="C145" s="77"/>
      <c r="D145" s="77"/>
      <c r="E145" s="137" t="s">
        <v>402</v>
      </c>
      <c r="F145" s="142" t="s">
        <v>403</v>
      </c>
      <c r="G145" s="76">
        <f t="shared" si="2"/>
        <v>0</v>
      </c>
      <c r="H145" s="76"/>
      <c r="I145" s="76"/>
    </row>
    <row r="146" spans="1:9" ht="27" hidden="1">
      <c r="A146" s="79"/>
      <c r="B146" s="78"/>
      <c r="C146" s="77"/>
      <c r="D146" s="77"/>
      <c r="E146" s="137" t="s">
        <v>404</v>
      </c>
      <c r="F146" s="142" t="s">
        <v>405</v>
      </c>
      <c r="G146" s="76">
        <f t="shared" si="2"/>
        <v>0</v>
      </c>
      <c r="H146" s="76"/>
      <c r="I146" s="76"/>
    </row>
    <row r="147" spans="1:9" ht="18" hidden="1">
      <c r="A147" s="79"/>
      <c r="B147" s="78"/>
      <c r="C147" s="77"/>
      <c r="D147" s="77"/>
      <c r="E147" s="137" t="s">
        <v>406</v>
      </c>
      <c r="F147" s="142" t="s">
        <v>407</v>
      </c>
      <c r="G147" s="76">
        <f t="shared" si="2"/>
        <v>0</v>
      </c>
      <c r="H147" s="76"/>
      <c r="I147" s="76"/>
    </row>
    <row r="148" spans="1:9" ht="18" hidden="1">
      <c r="A148" s="79"/>
      <c r="B148" s="78"/>
      <c r="C148" s="77"/>
      <c r="D148" s="77"/>
      <c r="E148" s="145" t="s">
        <v>408</v>
      </c>
      <c r="F148" s="122" t="s">
        <v>194</v>
      </c>
      <c r="G148" s="76">
        <f t="shared" si="2"/>
        <v>0</v>
      </c>
      <c r="H148" s="76"/>
      <c r="I148" s="76">
        <f>I149</f>
        <v>0</v>
      </c>
    </row>
    <row r="149" spans="1:9" ht="18" hidden="1">
      <c r="A149" s="79"/>
      <c r="B149" s="78"/>
      <c r="C149" s="77"/>
      <c r="D149" s="77"/>
      <c r="E149" s="137" t="s">
        <v>409</v>
      </c>
      <c r="F149" s="142" t="s">
        <v>410</v>
      </c>
      <c r="G149" s="76">
        <f t="shared" si="2"/>
        <v>0</v>
      </c>
      <c r="H149" s="76"/>
      <c r="I149" s="76"/>
    </row>
    <row r="150" spans="1:9" ht="18" hidden="1">
      <c r="A150" s="79"/>
      <c r="B150" s="78"/>
      <c r="C150" s="77"/>
      <c r="D150" s="77"/>
      <c r="E150" s="145" t="s">
        <v>411</v>
      </c>
      <c r="F150" s="122" t="s">
        <v>194</v>
      </c>
      <c r="G150" s="76">
        <f t="shared" si="2"/>
        <v>0</v>
      </c>
      <c r="H150" s="76"/>
      <c r="I150" s="76">
        <f>I151+I152+I153+I154</f>
        <v>0</v>
      </c>
    </row>
    <row r="151" spans="1:9" ht="18" hidden="1">
      <c r="A151" s="79"/>
      <c r="B151" s="78"/>
      <c r="C151" s="77"/>
      <c r="D151" s="77"/>
      <c r="E151" s="137" t="s">
        <v>412</v>
      </c>
      <c r="F151" s="142" t="s">
        <v>413</v>
      </c>
      <c r="G151" s="76">
        <f t="shared" si="2"/>
        <v>0</v>
      </c>
      <c r="H151" s="76"/>
      <c r="I151" s="76"/>
    </row>
    <row r="152" spans="1:9" ht="18" hidden="1">
      <c r="A152" s="79"/>
      <c r="B152" s="78"/>
      <c r="C152" s="77"/>
      <c r="D152" s="77"/>
      <c r="E152" s="137" t="s">
        <v>414</v>
      </c>
      <c r="F152" s="142" t="s">
        <v>415</v>
      </c>
      <c r="G152" s="76">
        <f t="shared" si="2"/>
        <v>0</v>
      </c>
      <c r="H152" s="76"/>
      <c r="I152" s="76"/>
    </row>
    <row r="153" spans="1:9" ht="18" hidden="1">
      <c r="A153" s="79"/>
      <c r="B153" s="78"/>
      <c r="C153" s="77"/>
      <c r="D153" s="77"/>
      <c r="E153" s="137" t="s">
        <v>416</v>
      </c>
      <c r="F153" s="142" t="s">
        <v>417</v>
      </c>
      <c r="G153" s="76">
        <f t="shared" si="2"/>
        <v>0</v>
      </c>
      <c r="H153" s="76"/>
      <c r="I153" s="76"/>
    </row>
    <row r="154" spans="1:9" ht="18.75" hidden="1" thickBot="1">
      <c r="A154" s="79"/>
      <c r="B154" s="78"/>
      <c r="C154" s="77"/>
      <c r="D154" s="77"/>
      <c r="E154" s="146" t="s">
        <v>418</v>
      </c>
      <c r="F154" s="147" t="s">
        <v>419</v>
      </c>
      <c r="G154" s="76">
        <f t="shared" si="2"/>
        <v>0</v>
      </c>
      <c r="H154" s="76"/>
      <c r="I154" s="76"/>
    </row>
    <row r="155" spans="1:9" ht="54">
      <c r="A155" s="79">
        <v>2112</v>
      </c>
      <c r="B155" s="78" t="s">
        <v>186</v>
      </c>
      <c r="C155" s="77">
        <v>1</v>
      </c>
      <c r="D155" s="77">
        <v>2</v>
      </c>
      <c r="E155" s="80" t="s">
        <v>420</v>
      </c>
      <c r="F155" s="65"/>
      <c r="G155" s="76"/>
      <c r="H155" s="76"/>
      <c r="I155" s="76"/>
    </row>
    <row r="156" spans="1:9" ht="72">
      <c r="A156" s="79"/>
      <c r="B156" s="78"/>
      <c r="C156" s="77"/>
      <c r="D156" s="77"/>
      <c r="E156" s="80" t="s">
        <v>192</v>
      </c>
      <c r="F156" s="65"/>
      <c r="G156" s="76"/>
      <c r="H156" s="76"/>
      <c r="I156" s="76"/>
    </row>
    <row r="157" spans="1:9" ht="18">
      <c r="A157" s="79"/>
      <c r="B157" s="78"/>
      <c r="C157" s="77"/>
      <c r="D157" s="77"/>
      <c r="E157" s="80" t="s">
        <v>421</v>
      </c>
      <c r="F157" s="65"/>
      <c r="G157" s="76"/>
      <c r="H157" s="76"/>
      <c r="I157" s="76"/>
    </row>
    <row r="158" spans="1:9" ht="18">
      <c r="A158" s="79">
        <v>2113</v>
      </c>
      <c r="B158" s="78" t="s">
        <v>186</v>
      </c>
      <c r="C158" s="77">
        <v>1</v>
      </c>
      <c r="D158" s="77">
        <v>3</v>
      </c>
      <c r="E158" s="80" t="s">
        <v>422</v>
      </c>
      <c r="F158" s="65"/>
      <c r="G158" s="76"/>
      <c r="H158" s="76"/>
      <c r="I158" s="76"/>
    </row>
    <row r="159" spans="1:9" ht="72">
      <c r="A159" s="79"/>
      <c r="B159" s="78"/>
      <c r="C159" s="77"/>
      <c r="D159" s="77"/>
      <c r="E159" s="80" t="s">
        <v>192</v>
      </c>
      <c r="F159" s="65"/>
      <c r="G159" s="76"/>
      <c r="H159" s="76"/>
      <c r="I159" s="76"/>
    </row>
    <row r="160" spans="1:9" ht="18">
      <c r="A160" s="79"/>
      <c r="B160" s="78"/>
      <c r="C160" s="77"/>
      <c r="D160" s="77"/>
      <c r="E160" s="80" t="s">
        <v>421</v>
      </c>
      <c r="F160" s="65"/>
      <c r="G160" s="76"/>
      <c r="H160" s="76"/>
      <c r="I160" s="76"/>
    </row>
    <row r="161" spans="1:9" ht="18.75">
      <c r="A161" s="79">
        <v>2120</v>
      </c>
      <c r="B161" s="78" t="s">
        <v>186</v>
      </c>
      <c r="C161" s="77">
        <v>2</v>
      </c>
      <c r="D161" s="77">
        <v>0</v>
      </c>
      <c r="E161" s="81" t="s">
        <v>423</v>
      </c>
      <c r="F161" s="82"/>
      <c r="G161" s="76"/>
      <c r="H161" s="76"/>
      <c r="I161" s="76"/>
    </row>
    <row r="162" spans="1:9" ht="18">
      <c r="A162" s="79"/>
      <c r="B162" s="78"/>
      <c r="C162" s="77"/>
      <c r="D162" s="77"/>
      <c r="E162" s="80" t="s">
        <v>190</v>
      </c>
      <c r="F162" s="65"/>
      <c r="G162" s="76"/>
      <c r="H162" s="76"/>
      <c r="I162" s="76"/>
    </row>
    <row r="163" spans="1:9" ht="18">
      <c r="A163" s="79">
        <v>2121</v>
      </c>
      <c r="B163" s="78" t="s">
        <v>186</v>
      </c>
      <c r="C163" s="77">
        <v>2</v>
      </c>
      <c r="D163" s="77">
        <v>1</v>
      </c>
      <c r="E163" s="148" t="s">
        <v>424</v>
      </c>
      <c r="F163" s="65"/>
      <c r="G163" s="76"/>
      <c r="H163" s="76"/>
      <c r="I163" s="76"/>
    </row>
    <row r="164" spans="1:9" ht="72">
      <c r="A164" s="79"/>
      <c r="B164" s="78"/>
      <c r="C164" s="77"/>
      <c r="D164" s="77"/>
      <c r="E164" s="80" t="s">
        <v>192</v>
      </c>
      <c r="F164" s="65"/>
      <c r="G164" s="76"/>
      <c r="H164" s="76"/>
      <c r="I164" s="76"/>
    </row>
    <row r="165" spans="1:9" ht="18">
      <c r="A165" s="79"/>
      <c r="B165" s="78"/>
      <c r="C165" s="77"/>
      <c r="D165" s="77"/>
      <c r="E165" s="80" t="s">
        <v>421</v>
      </c>
      <c r="F165" s="65"/>
      <c r="G165" s="76"/>
      <c r="H165" s="76"/>
      <c r="I165" s="76"/>
    </row>
    <row r="166" spans="1:9" ht="72">
      <c r="A166" s="79">
        <v>2122</v>
      </c>
      <c r="B166" s="78" t="s">
        <v>186</v>
      </c>
      <c r="C166" s="77">
        <v>2</v>
      </c>
      <c r="D166" s="77">
        <v>2</v>
      </c>
      <c r="E166" s="80" t="s">
        <v>425</v>
      </c>
      <c r="F166" s="65"/>
      <c r="G166" s="76"/>
      <c r="H166" s="76"/>
      <c r="I166" s="76"/>
    </row>
    <row r="167" spans="1:9" ht="72">
      <c r="A167" s="79"/>
      <c r="B167" s="78"/>
      <c r="C167" s="77"/>
      <c r="D167" s="77"/>
      <c r="E167" s="80" t="s">
        <v>192</v>
      </c>
      <c r="F167" s="65"/>
      <c r="G167" s="76"/>
      <c r="H167" s="76"/>
      <c r="I167" s="76"/>
    </row>
    <row r="168" spans="1:9" ht="37.5">
      <c r="A168" s="79">
        <v>2130</v>
      </c>
      <c r="B168" s="78" t="s">
        <v>186</v>
      </c>
      <c r="C168" s="77">
        <v>3</v>
      </c>
      <c r="D168" s="77">
        <v>0</v>
      </c>
      <c r="E168" s="81" t="s">
        <v>426</v>
      </c>
      <c r="F168" s="82"/>
      <c r="G168" s="76"/>
      <c r="H168" s="76"/>
      <c r="I168" s="76"/>
    </row>
    <row r="169" spans="1:9" ht="18">
      <c r="A169" s="79"/>
      <c r="B169" s="78"/>
      <c r="C169" s="77"/>
      <c r="D169" s="77"/>
      <c r="E169" s="80" t="s">
        <v>190</v>
      </c>
      <c r="F169" s="65"/>
      <c r="G169" s="76"/>
      <c r="H169" s="76"/>
      <c r="I169" s="76"/>
    </row>
    <row r="170" spans="1:9" ht="54">
      <c r="A170" s="79">
        <v>2131</v>
      </c>
      <c r="B170" s="78" t="s">
        <v>186</v>
      </c>
      <c r="C170" s="77">
        <v>3</v>
      </c>
      <c r="D170" s="77">
        <v>1</v>
      </c>
      <c r="E170" s="80" t="s">
        <v>427</v>
      </c>
      <c r="F170" s="65"/>
      <c r="G170" s="76"/>
      <c r="H170" s="76"/>
      <c r="I170" s="76"/>
    </row>
    <row r="171" spans="1:9" ht="72">
      <c r="A171" s="79"/>
      <c r="B171" s="78"/>
      <c r="C171" s="77"/>
      <c r="D171" s="77"/>
      <c r="E171" s="80" t="s">
        <v>192</v>
      </c>
      <c r="F171" s="65"/>
      <c r="G171" s="76"/>
      <c r="H171" s="76"/>
      <c r="I171" s="76"/>
    </row>
    <row r="172" spans="1:9" ht="18">
      <c r="A172" s="79"/>
      <c r="B172" s="78"/>
      <c r="C172" s="77"/>
      <c r="D172" s="77"/>
      <c r="E172" s="80" t="s">
        <v>421</v>
      </c>
      <c r="F172" s="65"/>
      <c r="G172" s="76"/>
      <c r="H172" s="76"/>
      <c r="I172" s="76"/>
    </row>
    <row r="173" spans="1:9" ht="36">
      <c r="A173" s="79">
        <v>2132</v>
      </c>
      <c r="B173" s="78" t="s">
        <v>186</v>
      </c>
      <c r="C173" s="77">
        <v>3</v>
      </c>
      <c r="D173" s="77">
        <v>2</v>
      </c>
      <c r="E173" s="80" t="s">
        <v>428</v>
      </c>
      <c r="F173" s="65"/>
      <c r="G173" s="76"/>
      <c r="H173" s="76"/>
      <c r="I173" s="76"/>
    </row>
    <row r="174" spans="1:9" ht="72">
      <c r="A174" s="79"/>
      <c r="B174" s="78"/>
      <c r="C174" s="77"/>
      <c r="D174" s="77"/>
      <c r="E174" s="80" t="s">
        <v>192</v>
      </c>
      <c r="F174" s="65"/>
      <c r="G174" s="76"/>
      <c r="H174" s="76"/>
      <c r="I174" s="76"/>
    </row>
    <row r="175" spans="1:9" ht="18">
      <c r="A175" s="79"/>
      <c r="B175" s="78"/>
      <c r="C175" s="77"/>
      <c r="D175" s="77"/>
      <c r="E175" s="80" t="s">
        <v>421</v>
      </c>
      <c r="F175" s="65"/>
      <c r="G175" s="76"/>
      <c r="H175" s="76"/>
      <c r="I175" s="76"/>
    </row>
    <row r="176" spans="1:9" ht="36">
      <c r="A176" s="79">
        <v>2133</v>
      </c>
      <c r="B176" s="206" t="s">
        <v>186</v>
      </c>
      <c r="C176" s="207">
        <v>3</v>
      </c>
      <c r="D176" s="207">
        <v>3</v>
      </c>
      <c r="E176" s="80" t="s">
        <v>429</v>
      </c>
      <c r="F176" s="65"/>
      <c r="G176" s="76">
        <f>G178+G186+G222+G231+G236+G259+G275+G295</f>
        <v>6800</v>
      </c>
      <c r="H176" s="76">
        <f>H178+H186+H222+H231+H236+H259+H275+H295</f>
        <v>6800</v>
      </c>
      <c r="I176" s="76">
        <f>I178+I186+I222+I231+I236+I259+I275+I295</f>
        <v>0</v>
      </c>
    </row>
    <row r="177" spans="1:9" ht="18">
      <c r="A177" s="79"/>
      <c r="B177" s="78"/>
      <c r="C177" s="77"/>
      <c r="D177" s="77"/>
      <c r="E177" s="80"/>
      <c r="F177" s="65"/>
      <c r="G177" s="76"/>
      <c r="H177" s="76"/>
      <c r="I177" s="76"/>
    </row>
    <row r="178" spans="1:9" ht="18">
      <c r="A178" s="79"/>
      <c r="B178" s="78"/>
      <c r="C178" s="77"/>
      <c r="D178" s="77"/>
      <c r="E178" s="85" t="s">
        <v>193</v>
      </c>
      <c r="F178" s="117" t="s">
        <v>194</v>
      </c>
      <c r="G178" s="76">
        <f>H178</f>
        <v>0</v>
      </c>
      <c r="H178" s="76">
        <f>H179+H180+H181+H182+H184+H183+H185</f>
        <v>0</v>
      </c>
      <c r="I178" s="76"/>
    </row>
    <row r="179" spans="1:9" ht="1.1499999999999999" customHeight="1" thickBot="1">
      <c r="A179" s="79"/>
      <c r="B179" s="78"/>
      <c r="C179" s="77"/>
      <c r="D179" s="77"/>
      <c r="E179" s="149" t="s">
        <v>195</v>
      </c>
      <c r="F179" s="99" t="s">
        <v>196</v>
      </c>
      <c r="G179" s="76">
        <f t="shared" ref="G179:G242" si="3">H179</f>
        <v>0</v>
      </c>
      <c r="H179" s="76"/>
      <c r="I179" s="76"/>
    </row>
    <row r="180" spans="1:9" ht="27.75" hidden="1" thickBot="1">
      <c r="A180" s="79"/>
      <c r="B180" s="78"/>
      <c r="C180" s="77"/>
      <c r="D180" s="77"/>
      <c r="E180" s="89" t="s">
        <v>197</v>
      </c>
      <c r="F180" s="90" t="s">
        <v>198</v>
      </c>
      <c r="G180" s="76">
        <f t="shared" si="3"/>
        <v>0</v>
      </c>
      <c r="H180" s="76"/>
      <c r="I180" s="76"/>
    </row>
    <row r="181" spans="1:9" ht="27.75" hidden="1" thickBot="1">
      <c r="A181" s="79"/>
      <c r="B181" s="78"/>
      <c r="C181" s="77"/>
      <c r="D181" s="77"/>
      <c r="E181" s="89" t="s">
        <v>199</v>
      </c>
      <c r="F181" s="90" t="s">
        <v>200</v>
      </c>
      <c r="G181" s="76">
        <f t="shared" si="3"/>
        <v>0</v>
      </c>
      <c r="H181" s="76"/>
      <c r="I181" s="76"/>
    </row>
    <row r="182" spans="1:9" ht="27.75" hidden="1" thickBot="1">
      <c r="A182" s="79"/>
      <c r="B182" s="78"/>
      <c r="C182" s="77"/>
      <c r="D182" s="77"/>
      <c r="E182" s="89" t="s">
        <v>201</v>
      </c>
      <c r="F182" s="90" t="s">
        <v>202</v>
      </c>
      <c r="G182" s="76">
        <f t="shared" si="3"/>
        <v>0</v>
      </c>
      <c r="H182" s="76"/>
      <c r="I182" s="76"/>
    </row>
    <row r="183" spans="1:9" ht="18.75" hidden="1" thickBot="1">
      <c r="A183" s="79"/>
      <c r="B183" s="78"/>
      <c r="C183" s="77"/>
      <c r="D183" s="77"/>
      <c r="E183" s="89" t="s">
        <v>203</v>
      </c>
      <c r="F183" s="90" t="s">
        <v>204</v>
      </c>
      <c r="G183" s="76">
        <f t="shared" si="3"/>
        <v>0</v>
      </c>
      <c r="H183" s="76"/>
      <c r="I183" s="76"/>
    </row>
    <row r="184" spans="1:9" ht="18.75" hidden="1" thickBot="1">
      <c r="A184" s="79"/>
      <c r="B184" s="78"/>
      <c r="C184" s="77"/>
      <c r="D184" s="77"/>
      <c r="E184" s="89" t="s">
        <v>205</v>
      </c>
      <c r="F184" s="90" t="s">
        <v>206</v>
      </c>
      <c r="G184" s="76">
        <f t="shared" si="3"/>
        <v>0</v>
      </c>
      <c r="H184" s="76"/>
      <c r="I184" s="76"/>
    </row>
    <row r="185" spans="1:9" ht="18.75" hidden="1" thickBot="1">
      <c r="A185" s="79"/>
      <c r="B185" s="78"/>
      <c r="C185" s="77"/>
      <c r="D185" s="77"/>
      <c r="E185" s="91" t="s">
        <v>207</v>
      </c>
      <c r="F185" s="92" t="s">
        <v>208</v>
      </c>
      <c r="G185" s="76">
        <f t="shared" si="3"/>
        <v>0</v>
      </c>
      <c r="H185" s="76"/>
      <c r="I185" s="76"/>
    </row>
    <row r="186" spans="1:9" ht="33.75" thickBot="1">
      <c r="A186" s="79"/>
      <c r="B186" s="78"/>
      <c r="C186" s="77"/>
      <c r="D186" s="77"/>
      <c r="E186" s="93" t="s">
        <v>209</v>
      </c>
      <c r="F186" s="94" t="s">
        <v>194</v>
      </c>
      <c r="G186" s="76">
        <f t="shared" si="3"/>
        <v>6800</v>
      </c>
      <c r="H186" s="76">
        <f>H187+H195+H199+H208+H210+H213</f>
        <v>6800</v>
      </c>
      <c r="I186" s="76"/>
    </row>
    <row r="187" spans="1:9" ht="17.45" customHeight="1">
      <c r="A187" s="79"/>
      <c r="B187" s="78"/>
      <c r="C187" s="77"/>
      <c r="D187" s="77"/>
      <c r="E187" s="95" t="s">
        <v>210</v>
      </c>
      <c r="F187" s="96"/>
      <c r="G187" s="76">
        <f t="shared" si="3"/>
        <v>0</v>
      </c>
      <c r="H187" s="76">
        <f>H188+H189+H190+H191+H192+H193+H194</f>
        <v>0</v>
      </c>
      <c r="I187" s="76"/>
    </row>
    <row r="188" spans="1:9" ht="27" hidden="1">
      <c r="A188" s="79"/>
      <c r="B188" s="78"/>
      <c r="C188" s="77"/>
      <c r="D188" s="77"/>
      <c r="E188" s="89" t="s">
        <v>211</v>
      </c>
      <c r="F188" s="90" t="s">
        <v>212</v>
      </c>
      <c r="G188" s="76">
        <f t="shared" si="3"/>
        <v>0</v>
      </c>
      <c r="H188" s="76"/>
      <c r="I188" s="76"/>
    </row>
    <row r="189" spans="1:9" ht="18" hidden="1">
      <c r="A189" s="79"/>
      <c r="B189" s="78"/>
      <c r="C189" s="77"/>
      <c r="D189" s="77"/>
      <c r="E189" s="89" t="s">
        <v>213</v>
      </c>
      <c r="F189" s="90" t="s">
        <v>214</v>
      </c>
      <c r="G189" s="76">
        <f t="shared" si="3"/>
        <v>0</v>
      </c>
      <c r="H189" s="76"/>
      <c r="I189" s="76"/>
    </row>
    <row r="190" spans="1:9" ht="18" hidden="1">
      <c r="A190" s="79"/>
      <c r="B190" s="78"/>
      <c r="C190" s="77"/>
      <c r="D190" s="77"/>
      <c r="E190" s="89" t="s">
        <v>215</v>
      </c>
      <c r="F190" s="90" t="s">
        <v>216</v>
      </c>
      <c r="G190" s="76">
        <f t="shared" si="3"/>
        <v>0</v>
      </c>
      <c r="H190" s="76"/>
      <c r="I190" s="76"/>
    </row>
    <row r="191" spans="1:9" ht="18" hidden="1">
      <c r="A191" s="79"/>
      <c r="B191" s="78"/>
      <c r="C191" s="77"/>
      <c r="D191" s="77"/>
      <c r="E191" s="89" t="s">
        <v>217</v>
      </c>
      <c r="F191" s="90" t="s">
        <v>218</v>
      </c>
      <c r="G191" s="76">
        <f t="shared" si="3"/>
        <v>0</v>
      </c>
      <c r="H191" s="76"/>
      <c r="I191" s="76"/>
    </row>
    <row r="192" spans="1:9" ht="18" hidden="1">
      <c r="A192" s="79"/>
      <c r="B192" s="78"/>
      <c r="C192" s="77"/>
      <c r="D192" s="77"/>
      <c r="E192" s="89" t="s">
        <v>219</v>
      </c>
      <c r="F192" s="90" t="s">
        <v>220</v>
      </c>
      <c r="G192" s="76">
        <f t="shared" si="3"/>
        <v>0</v>
      </c>
      <c r="H192" s="76"/>
      <c r="I192" s="76"/>
    </row>
    <row r="193" spans="1:9" ht="18" hidden="1">
      <c r="A193" s="79"/>
      <c r="B193" s="78"/>
      <c r="C193" s="77"/>
      <c r="D193" s="77"/>
      <c r="E193" s="89" t="s">
        <v>221</v>
      </c>
      <c r="F193" s="90" t="s">
        <v>222</v>
      </c>
      <c r="G193" s="76">
        <f t="shared" si="3"/>
        <v>0</v>
      </c>
      <c r="H193" s="76"/>
      <c r="I193" s="76"/>
    </row>
    <row r="194" spans="1:9" ht="18.75" hidden="1" thickBot="1">
      <c r="A194" s="79"/>
      <c r="B194" s="78"/>
      <c r="C194" s="77"/>
      <c r="D194" s="77"/>
      <c r="E194" s="91" t="s">
        <v>223</v>
      </c>
      <c r="F194" s="92" t="s">
        <v>224</v>
      </c>
      <c r="G194" s="76">
        <f t="shared" si="3"/>
        <v>0</v>
      </c>
      <c r="H194" s="76"/>
      <c r="I194" s="76"/>
    </row>
    <row r="195" spans="1:9" ht="33" hidden="1">
      <c r="A195" s="79"/>
      <c r="B195" s="78"/>
      <c r="C195" s="77"/>
      <c r="D195" s="77"/>
      <c r="E195" s="132" t="s">
        <v>225</v>
      </c>
      <c r="F195" s="98" t="s">
        <v>194</v>
      </c>
      <c r="G195" s="76">
        <f t="shared" si="3"/>
        <v>0</v>
      </c>
      <c r="H195" s="76">
        <f>H196+H197+H198</f>
        <v>0</v>
      </c>
      <c r="I195" s="76"/>
    </row>
    <row r="196" spans="1:9" ht="18" hidden="1">
      <c r="A196" s="79"/>
      <c r="B196" s="78"/>
      <c r="C196" s="77"/>
      <c r="D196" s="77"/>
      <c r="E196" s="89" t="s">
        <v>226</v>
      </c>
      <c r="F196" s="99" t="s">
        <v>227</v>
      </c>
      <c r="G196" s="76">
        <f t="shared" si="3"/>
        <v>0</v>
      </c>
      <c r="H196" s="76"/>
      <c r="I196" s="76"/>
    </row>
    <row r="197" spans="1:9" ht="27" hidden="1">
      <c r="A197" s="79"/>
      <c r="B197" s="78"/>
      <c r="C197" s="77"/>
      <c r="D197" s="77"/>
      <c r="E197" s="89" t="s">
        <v>228</v>
      </c>
      <c r="F197" s="90" t="s">
        <v>229</v>
      </c>
      <c r="G197" s="76">
        <f t="shared" si="3"/>
        <v>0</v>
      </c>
      <c r="H197" s="76"/>
      <c r="I197" s="76"/>
    </row>
    <row r="198" spans="1:9" ht="18.75" hidden="1" thickBot="1">
      <c r="A198" s="79"/>
      <c r="B198" s="78"/>
      <c r="C198" s="77"/>
      <c r="D198" s="77"/>
      <c r="E198" s="91" t="s">
        <v>230</v>
      </c>
      <c r="F198" s="92" t="s">
        <v>231</v>
      </c>
      <c r="G198" s="76">
        <f t="shared" si="3"/>
        <v>0</v>
      </c>
      <c r="H198" s="76"/>
      <c r="I198" s="76"/>
    </row>
    <row r="199" spans="1:9" ht="33">
      <c r="A199" s="79"/>
      <c r="B199" s="78"/>
      <c r="C199" s="77"/>
      <c r="D199" s="77"/>
      <c r="E199" s="132" t="s">
        <v>232</v>
      </c>
      <c r="F199" s="98" t="s">
        <v>194</v>
      </c>
      <c r="G199" s="76">
        <f t="shared" si="3"/>
        <v>6800</v>
      </c>
      <c r="H199" s="76">
        <f>H200+H201+H202+H203+H204+H205+H206+H207</f>
        <v>6800</v>
      </c>
      <c r="I199" s="76"/>
    </row>
    <row r="200" spans="1:9" ht="18">
      <c r="A200" s="79"/>
      <c r="B200" s="78"/>
      <c r="C200" s="77"/>
      <c r="D200" s="77"/>
      <c r="E200" s="89" t="s">
        <v>233</v>
      </c>
      <c r="F200" s="99" t="s">
        <v>234</v>
      </c>
      <c r="G200" s="76">
        <f t="shared" si="3"/>
        <v>0</v>
      </c>
      <c r="H200" s="76"/>
      <c r="I200" s="76"/>
    </row>
    <row r="201" spans="1:9" ht="18">
      <c r="A201" s="79"/>
      <c r="B201" s="78"/>
      <c r="C201" s="77"/>
      <c r="D201" s="77"/>
      <c r="E201" s="89" t="s">
        <v>235</v>
      </c>
      <c r="F201" s="90" t="s">
        <v>236</v>
      </c>
      <c r="G201" s="76">
        <f t="shared" si="3"/>
        <v>3800</v>
      </c>
      <c r="H201" s="76">
        <v>3800</v>
      </c>
      <c r="I201" s="76"/>
    </row>
    <row r="202" spans="1:9" ht="28.9" customHeight="1">
      <c r="A202" s="79"/>
      <c r="B202" s="78"/>
      <c r="C202" s="77"/>
      <c r="D202" s="77"/>
      <c r="E202" s="89" t="s">
        <v>237</v>
      </c>
      <c r="F202" s="90" t="s">
        <v>238</v>
      </c>
      <c r="G202" s="76">
        <f t="shared" si="3"/>
        <v>0</v>
      </c>
      <c r="H202" s="76"/>
      <c r="I202" s="76"/>
    </row>
    <row r="203" spans="1:9" ht="18" hidden="1">
      <c r="A203" s="79"/>
      <c r="B203" s="78"/>
      <c r="C203" s="77"/>
      <c r="D203" s="77"/>
      <c r="E203" s="89" t="s">
        <v>239</v>
      </c>
      <c r="F203" s="90" t="s">
        <v>240</v>
      </c>
      <c r="G203" s="76">
        <f t="shared" si="3"/>
        <v>0</v>
      </c>
      <c r="H203" s="76">
        <v>0</v>
      </c>
      <c r="I203" s="76"/>
    </row>
    <row r="204" spans="1:9" ht="18" hidden="1">
      <c r="A204" s="79"/>
      <c r="B204" s="78"/>
      <c r="C204" s="77"/>
      <c r="D204" s="77"/>
      <c r="E204" s="107" t="s">
        <v>241</v>
      </c>
      <c r="F204" s="108">
        <v>423500</v>
      </c>
      <c r="G204" s="76">
        <f t="shared" si="3"/>
        <v>0</v>
      </c>
      <c r="H204" s="76"/>
      <c r="I204" s="76"/>
    </row>
    <row r="205" spans="1:9" ht="27" hidden="1">
      <c r="A205" s="79"/>
      <c r="B205" s="78"/>
      <c r="C205" s="77"/>
      <c r="D205" s="77"/>
      <c r="E205" s="89" t="s">
        <v>242</v>
      </c>
      <c r="F205" s="90" t="s">
        <v>243</v>
      </c>
      <c r="G205" s="76">
        <f t="shared" si="3"/>
        <v>0</v>
      </c>
      <c r="H205" s="76"/>
      <c r="I205" s="76"/>
    </row>
    <row r="206" spans="1:9" ht="18" hidden="1">
      <c r="A206" s="79"/>
      <c r="B206" s="78"/>
      <c r="C206" s="77"/>
      <c r="D206" s="77"/>
      <c r="E206" s="89" t="s">
        <v>244</v>
      </c>
      <c r="F206" s="90" t="s">
        <v>245</v>
      </c>
      <c r="G206" s="76">
        <f t="shared" si="3"/>
        <v>0</v>
      </c>
      <c r="H206" s="76"/>
      <c r="I206" s="76"/>
    </row>
    <row r="207" spans="1:9" ht="18.75" thickBot="1">
      <c r="A207" s="79"/>
      <c r="B207" s="78"/>
      <c r="C207" s="77"/>
      <c r="D207" s="77"/>
      <c r="E207" s="91" t="s">
        <v>246</v>
      </c>
      <c r="F207" s="92" t="s">
        <v>247</v>
      </c>
      <c r="G207" s="76">
        <f t="shared" si="3"/>
        <v>3000</v>
      </c>
      <c r="H207" s="76">
        <v>3000</v>
      </c>
      <c r="I207" s="76"/>
    </row>
    <row r="208" spans="1:9" ht="0.6" hidden="1" customHeight="1">
      <c r="A208" s="79"/>
      <c r="B208" s="78"/>
      <c r="C208" s="77"/>
      <c r="D208" s="77"/>
      <c r="E208" s="132" t="s">
        <v>248</v>
      </c>
      <c r="F208" s="98" t="s">
        <v>194</v>
      </c>
      <c r="G208" s="76">
        <f t="shared" si="3"/>
        <v>0</v>
      </c>
      <c r="H208" s="76">
        <f>H209</f>
        <v>0</v>
      </c>
      <c r="I208" s="76"/>
    </row>
    <row r="209" spans="1:9" ht="0.6" hidden="1" customHeight="1">
      <c r="A209" s="79"/>
      <c r="B209" s="78"/>
      <c r="C209" s="77"/>
      <c r="D209" s="77"/>
      <c r="E209" s="91" t="s">
        <v>249</v>
      </c>
      <c r="F209" s="92" t="s">
        <v>250</v>
      </c>
      <c r="G209" s="76">
        <f t="shared" si="3"/>
        <v>0</v>
      </c>
      <c r="H209" s="76"/>
      <c r="I209" s="76"/>
    </row>
    <row r="210" spans="1:9" ht="49.5" hidden="1">
      <c r="A210" s="79"/>
      <c r="B210" s="78"/>
      <c r="C210" s="77"/>
      <c r="D210" s="77"/>
      <c r="E210" s="132" t="s">
        <v>251</v>
      </c>
      <c r="F210" s="98" t="s">
        <v>194</v>
      </c>
      <c r="G210" s="76">
        <f t="shared" si="3"/>
        <v>0</v>
      </c>
      <c r="H210" s="76">
        <f>H211+H212</f>
        <v>0</v>
      </c>
      <c r="I210" s="76"/>
    </row>
    <row r="211" spans="1:9" ht="27" hidden="1">
      <c r="A211" s="79"/>
      <c r="B211" s="78"/>
      <c r="C211" s="77"/>
      <c r="D211" s="77"/>
      <c r="E211" s="89" t="s">
        <v>252</v>
      </c>
      <c r="F211" s="99" t="s">
        <v>253</v>
      </c>
      <c r="G211" s="76">
        <f t="shared" si="3"/>
        <v>0</v>
      </c>
      <c r="H211" s="76"/>
      <c r="I211" s="76"/>
    </row>
    <row r="212" spans="1:9" ht="27.75" hidden="1" thickBot="1">
      <c r="A212" s="79"/>
      <c r="B212" s="78"/>
      <c r="C212" s="77"/>
      <c r="D212" s="77"/>
      <c r="E212" s="91" t="s">
        <v>254</v>
      </c>
      <c r="F212" s="92" t="s">
        <v>255</v>
      </c>
      <c r="G212" s="76">
        <f t="shared" si="3"/>
        <v>0</v>
      </c>
      <c r="H212" s="76"/>
      <c r="I212" s="76"/>
    </row>
    <row r="213" spans="1:9" ht="18" hidden="1">
      <c r="A213" s="79"/>
      <c r="B213" s="78"/>
      <c r="C213" s="77"/>
      <c r="D213" s="77"/>
      <c r="E213" s="132" t="s">
        <v>256</v>
      </c>
      <c r="F213" s="98" t="s">
        <v>194</v>
      </c>
      <c r="G213" s="76">
        <f t="shared" si="3"/>
        <v>0</v>
      </c>
      <c r="H213" s="76">
        <f>H214+H215+H216+H217+H218+H219+H220+H221</f>
        <v>0</v>
      </c>
      <c r="I213" s="76"/>
    </row>
    <row r="214" spans="1:9" ht="18" hidden="1">
      <c r="A214" s="79"/>
      <c r="B214" s="78"/>
      <c r="C214" s="77"/>
      <c r="D214" s="77"/>
      <c r="E214" s="89" t="s">
        <v>257</v>
      </c>
      <c r="F214" s="99" t="s">
        <v>258</v>
      </c>
      <c r="G214" s="76">
        <f t="shared" si="3"/>
        <v>0</v>
      </c>
      <c r="H214" s="76"/>
      <c r="I214" s="76"/>
    </row>
    <row r="215" spans="1:9" ht="18" hidden="1">
      <c r="A215" s="79"/>
      <c r="B215" s="78"/>
      <c r="C215" s="77"/>
      <c r="D215" s="77"/>
      <c r="E215" s="89" t="s">
        <v>259</v>
      </c>
      <c r="F215" s="90" t="s">
        <v>260</v>
      </c>
      <c r="G215" s="76">
        <f t="shared" si="3"/>
        <v>0</v>
      </c>
      <c r="H215" s="76"/>
      <c r="I215" s="76"/>
    </row>
    <row r="216" spans="1:9" ht="18" hidden="1">
      <c r="A216" s="79"/>
      <c r="B216" s="78"/>
      <c r="C216" s="77"/>
      <c r="D216" s="77"/>
      <c r="E216" s="89" t="s">
        <v>261</v>
      </c>
      <c r="F216" s="90" t="s">
        <v>262</v>
      </c>
      <c r="G216" s="76">
        <f t="shared" si="3"/>
        <v>0</v>
      </c>
      <c r="H216" s="76"/>
      <c r="I216" s="76"/>
    </row>
    <row r="217" spans="1:9" ht="18" hidden="1">
      <c r="A217" s="79"/>
      <c r="B217" s="78"/>
      <c r="C217" s="77"/>
      <c r="D217" s="77"/>
      <c r="E217" s="109" t="s">
        <v>263</v>
      </c>
      <c r="F217" s="90" t="s">
        <v>264</v>
      </c>
      <c r="G217" s="76">
        <f t="shared" si="3"/>
        <v>0</v>
      </c>
      <c r="H217" s="76"/>
      <c r="I217" s="76"/>
    </row>
    <row r="218" spans="1:9" ht="27" hidden="1">
      <c r="A218" s="79"/>
      <c r="B218" s="78"/>
      <c r="C218" s="77"/>
      <c r="D218" s="77"/>
      <c r="E218" s="110" t="s">
        <v>265</v>
      </c>
      <c r="F218" s="90" t="s">
        <v>266</v>
      </c>
      <c r="G218" s="76">
        <f t="shared" si="3"/>
        <v>0</v>
      </c>
      <c r="H218" s="76"/>
      <c r="I218" s="76"/>
    </row>
    <row r="219" spans="1:9" ht="18" hidden="1">
      <c r="A219" s="79"/>
      <c r="B219" s="78"/>
      <c r="C219" s="77"/>
      <c r="D219" s="77"/>
      <c r="E219" s="109" t="s">
        <v>267</v>
      </c>
      <c r="F219" s="90" t="s">
        <v>268</v>
      </c>
      <c r="G219" s="76">
        <f t="shared" si="3"/>
        <v>0</v>
      </c>
      <c r="H219" s="76"/>
      <c r="I219" s="76"/>
    </row>
    <row r="220" spans="1:9" ht="18" hidden="1">
      <c r="A220" s="79"/>
      <c r="B220" s="78"/>
      <c r="C220" s="77"/>
      <c r="D220" s="77"/>
      <c r="E220" s="109" t="s">
        <v>269</v>
      </c>
      <c r="F220" s="90" t="s">
        <v>270</v>
      </c>
      <c r="G220" s="76">
        <f t="shared" si="3"/>
        <v>0</v>
      </c>
      <c r="H220" s="76"/>
      <c r="I220" s="76"/>
    </row>
    <row r="221" spans="1:9" ht="18.75" hidden="1" thickBot="1">
      <c r="A221" s="79"/>
      <c r="B221" s="78"/>
      <c r="C221" s="77"/>
      <c r="D221" s="77"/>
      <c r="E221" s="111" t="s">
        <v>271</v>
      </c>
      <c r="F221" s="92" t="s">
        <v>272</v>
      </c>
      <c r="G221" s="76">
        <f t="shared" si="3"/>
        <v>0</v>
      </c>
      <c r="H221" s="76"/>
      <c r="I221" s="76"/>
    </row>
    <row r="222" spans="1:9" ht="18" hidden="1">
      <c r="A222" s="79"/>
      <c r="B222" s="78"/>
      <c r="C222" s="77"/>
      <c r="D222" s="77"/>
      <c r="E222" s="130" t="s">
        <v>273</v>
      </c>
      <c r="F222" s="98" t="s">
        <v>194</v>
      </c>
      <c r="G222" s="76">
        <f t="shared" si="3"/>
        <v>0</v>
      </c>
      <c r="H222" s="76">
        <f>H223+H224+H225+H226</f>
        <v>0</v>
      </c>
      <c r="I222" s="76"/>
    </row>
    <row r="223" spans="1:9" ht="18" hidden="1">
      <c r="A223" s="79"/>
      <c r="B223" s="78"/>
      <c r="C223" s="77"/>
      <c r="D223" s="77"/>
      <c r="E223" s="109" t="s">
        <v>274</v>
      </c>
      <c r="F223" s="99" t="s">
        <v>275</v>
      </c>
      <c r="G223" s="76">
        <f t="shared" si="3"/>
        <v>0</v>
      </c>
      <c r="H223" s="76"/>
      <c r="I223" s="76"/>
    </row>
    <row r="224" spans="1:9" ht="18" hidden="1">
      <c r="A224" s="79"/>
      <c r="B224" s="78"/>
      <c r="C224" s="77"/>
      <c r="D224" s="77"/>
      <c r="E224" s="109" t="s">
        <v>276</v>
      </c>
      <c r="F224" s="90" t="s">
        <v>277</v>
      </c>
      <c r="G224" s="76">
        <f t="shared" si="3"/>
        <v>0</v>
      </c>
      <c r="H224" s="76"/>
      <c r="I224" s="76"/>
    </row>
    <row r="225" spans="1:9" ht="27" hidden="1">
      <c r="A225" s="79"/>
      <c r="B225" s="78"/>
      <c r="C225" s="77"/>
      <c r="D225" s="77"/>
      <c r="E225" s="109" t="s">
        <v>278</v>
      </c>
      <c r="F225" s="90" t="s">
        <v>279</v>
      </c>
      <c r="G225" s="76">
        <f t="shared" si="3"/>
        <v>0</v>
      </c>
      <c r="H225" s="76"/>
      <c r="I225" s="76"/>
    </row>
    <row r="226" spans="1:9" ht="18" hidden="1">
      <c r="A226" s="79"/>
      <c r="B226" s="78"/>
      <c r="C226" s="77"/>
      <c r="D226" s="77"/>
      <c r="E226" s="113" t="s">
        <v>280</v>
      </c>
      <c r="F226" s="114" t="s">
        <v>281</v>
      </c>
      <c r="G226" s="76">
        <f t="shared" si="3"/>
        <v>0</v>
      </c>
      <c r="H226" s="76"/>
      <c r="I226" s="76"/>
    </row>
    <row r="227" spans="1:9" ht="18" hidden="1">
      <c r="A227" s="79"/>
      <c r="B227" s="78"/>
      <c r="C227" s="77"/>
      <c r="D227" s="77"/>
      <c r="E227" s="113" t="s">
        <v>282</v>
      </c>
      <c r="F227" s="115" t="s">
        <v>194</v>
      </c>
      <c r="G227" s="76">
        <f t="shared" si="3"/>
        <v>0</v>
      </c>
      <c r="H227" s="76">
        <f>H228+H229+H230</f>
        <v>0</v>
      </c>
      <c r="I227" s="76"/>
    </row>
    <row r="228" spans="1:9" ht="27" hidden="1">
      <c r="A228" s="79"/>
      <c r="B228" s="78"/>
      <c r="C228" s="77"/>
      <c r="D228" s="77"/>
      <c r="E228" s="113" t="s">
        <v>283</v>
      </c>
      <c r="F228" s="99" t="s">
        <v>284</v>
      </c>
      <c r="G228" s="76">
        <f t="shared" si="3"/>
        <v>0</v>
      </c>
      <c r="H228" s="76"/>
      <c r="I228" s="76"/>
    </row>
    <row r="229" spans="1:9" ht="18" hidden="1">
      <c r="A229" s="79"/>
      <c r="B229" s="78"/>
      <c r="C229" s="77"/>
      <c r="D229" s="77"/>
      <c r="E229" s="109" t="s">
        <v>285</v>
      </c>
      <c r="F229" s="90" t="s">
        <v>286</v>
      </c>
      <c r="G229" s="76">
        <f t="shared" si="3"/>
        <v>0</v>
      </c>
      <c r="H229" s="76"/>
      <c r="I229" s="76"/>
    </row>
    <row r="230" spans="1:9" ht="18.75" hidden="1" thickBot="1">
      <c r="A230" s="79"/>
      <c r="B230" s="78"/>
      <c r="C230" s="77"/>
      <c r="D230" s="77"/>
      <c r="E230" s="111" t="s">
        <v>287</v>
      </c>
      <c r="F230" s="92" t="s">
        <v>288</v>
      </c>
      <c r="G230" s="76">
        <f t="shared" si="3"/>
        <v>0</v>
      </c>
      <c r="H230" s="76"/>
      <c r="I230" s="76"/>
    </row>
    <row r="231" spans="1:9" ht="18" hidden="1">
      <c r="A231" s="79"/>
      <c r="B231" s="78"/>
      <c r="C231" s="77"/>
      <c r="D231" s="77"/>
      <c r="E231" s="130" t="s">
        <v>289</v>
      </c>
      <c r="F231" s="98" t="s">
        <v>194</v>
      </c>
      <c r="G231" s="76">
        <f t="shared" si="3"/>
        <v>0</v>
      </c>
      <c r="H231" s="76">
        <f>H232+H233+H234+H235</f>
        <v>0</v>
      </c>
      <c r="I231" s="76"/>
    </row>
    <row r="232" spans="1:9" ht="27" hidden="1">
      <c r="A232" s="79"/>
      <c r="B232" s="78"/>
      <c r="C232" s="77"/>
      <c r="D232" s="77"/>
      <c r="E232" s="109" t="s">
        <v>290</v>
      </c>
      <c r="F232" s="99" t="s">
        <v>291</v>
      </c>
      <c r="G232" s="76">
        <f t="shared" si="3"/>
        <v>0</v>
      </c>
      <c r="H232" s="76"/>
      <c r="I232" s="76"/>
    </row>
    <row r="233" spans="1:9" ht="1.9" hidden="1" customHeight="1">
      <c r="A233" s="79"/>
      <c r="B233" s="78"/>
      <c r="C233" s="77"/>
      <c r="D233" s="77"/>
      <c r="E233" s="109" t="s">
        <v>292</v>
      </c>
      <c r="F233" s="90" t="s">
        <v>293</v>
      </c>
      <c r="G233" s="76">
        <f t="shared" si="3"/>
        <v>0</v>
      </c>
      <c r="H233" s="76"/>
      <c r="I233" s="76"/>
    </row>
    <row r="234" spans="1:9" ht="27" hidden="1">
      <c r="A234" s="79"/>
      <c r="B234" s="78"/>
      <c r="C234" s="77"/>
      <c r="D234" s="77"/>
      <c r="E234" s="109" t="s">
        <v>294</v>
      </c>
      <c r="F234" s="90" t="s">
        <v>295</v>
      </c>
      <c r="G234" s="76">
        <f t="shared" si="3"/>
        <v>0</v>
      </c>
      <c r="H234" s="76"/>
      <c r="I234" s="76"/>
    </row>
    <row r="235" spans="1:9" ht="27.75" hidden="1" thickBot="1">
      <c r="A235" s="79"/>
      <c r="B235" s="78"/>
      <c r="C235" s="77"/>
      <c r="D235" s="77"/>
      <c r="E235" s="111" t="s">
        <v>296</v>
      </c>
      <c r="F235" s="92" t="s">
        <v>297</v>
      </c>
      <c r="G235" s="76">
        <f t="shared" si="3"/>
        <v>0</v>
      </c>
      <c r="H235" s="76"/>
      <c r="I235" s="76"/>
    </row>
    <row r="236" spans="1:9" ht="18" hidden="1">
      <c r="A236" s="79"/>
      <c r="B236" s="78"/>
      <c r="C236" s="77"/>
      <c r="D236" s="77"/>
      <c r="E236" s="116" t="s">
        <v>298</v>
      </c>
      <c r="F236" s="117" t="s">
        <v>194</v>
      </c>
      <c r="G236" s="76">
        <f t="shared" si="3"/>
        <v>0</v>
      </c>
      <c r="H236" s="76"/>
      <c r="I236" s="76"/>
    </row>
    <row r="237" spans="1:9" ht="28.5" hidden="1">
      <c r="A237" s="79"/>
      <c r="B237" s="78"/>
      <c r="C237" s="77"/>
      <c r="D237" s="77"/>
      <c r="E237" s="118" t="s">
        <v>299</v>
      </c>
      <c r="F237" s="117" t="s">
        <v>194</v>
      </c>
      <c r="G237" s="76">
        <f t="shared" si="3"/>
        <v>0</v>
      </c>
      <c r="H237" s="76">
        <f>H238+H239</f>
        <v>0</v>
      </c>
      <c r="I237" s="76"/>
    </row>
    <row r="238" spans="1:9" ht="27" hidden="1">
      <c r="A238" s="79"/>
      <c r="B238" s="78"/>
      <c r="C238" s="77"/>
      <c r="D238" s="77"/>
      <c r="E238" s="119" t="s">
        <v>300</v>
      </c>
      <c r="F238" s="120">
        <v>461100</v>
      </c>
      <c r="G238" s="76">
        <f t="shared" si="3"/>
        <v>0</v>
      </c>
      <c r="H238" s="76"/>
      <c r="I238" s="76"/>
    </row>
    <row r="239" spans="1:9" ht="27" hidden="1">
      <c r="A239" s="79"/>
      <c r="B239" s="78"/>
      <c r="C239" s="77"/>
      <c r="D239" s="77"/>
      <c r="E239" s="119" t="s">
        <v>301</v>
      </c>
      <c r="F239" s="120">
        <v>461200</v>
      </c>
      <c r="G239" s="76">
        <f t="shared" si="3"/>
        <v>0</v>
      </c>
      <c r="H239" s="76"/>
      <c r="I239" s="76"/>
    </row>
    <row r="240" spans="1:9" ht="28.5" hidden="1">
      <c r="A240" s="79"/>
      <c r="B240" s="78"/>
      <c r="C240" s="77"/>
      <c r="D240" s="77"/>
      <c r="E240" s="121" t="s">
        <v>302</v>
      </c>
      <c r="F240" s="122" t="s">
        <v>194</v>
      </c>
      <c r="G240" s="76">
        <f t="shared" si="3"/>
        <v>0</v>
      </c>
      <c r="H240" s="76">
        <f>H241+H242</f>
        <v>0</v>
      </c>
      <c r="I240" s="76"/>
    </row>
    <row r="241" spans="1:9" ht="27" hidden="1">
      <c r="A241" s="79"/>
      <c r="B241" s="78"/>
      <c r="C241" s="77"/>
      <c r="D241" s="77"/>
      <c r="E241" s="123" t="s">
        <v>303</v>
      </c>
      <c r="F241" s="120">
        <v>462100</v>
      </c>
      <c r="G241" s="76">
        <f t="shared" si="3"/>
        <v>0</v>
      </c>
      <c r="H241" s="76"/>
      <c r="I241" s="76"/>
    </row>
    <row r="242" spans="1:9" ht="27.75" hidden="1" thickBot="1">
      <c r="A242" s="79"/>
      <c r="B242" s="78"/>
      <c r="C242" s="77"/>
      <c r="D242" s="77"/>
      <c r="E242" s="124" t="s">
        <v>304</v>
      </c>
      <c r="F242" s="125">
        <v>462200</v>
      </c>
      <c r="G242" s="76">
        <f t="shared" si="3"/>
        <v>0</v>
      </c>
      <c r="H242" s="76"/>
      <c r="I242" s="76"/>
    </row>
    <row r="243" spans="1:9" ht="28.5" hidden="1">
      <c r="A243" s="79"/>
      <c r="B243" s="78"/>
      <c r="C243" s="77"/>
      <c r="D243" s="77"/>
      <c r="E243" s="126" t="s">
        <v>305</v>
      </c>
      <c r="F243" s="117" t="s">
        <v>194</v>
      </c>
      <c r="G243" s="76">
        <f t="shared" ref="G243:G294" si="4">H243</f>
        <v>0</v>
      </c>
      <c r="H243" s="76">
        <f>H244+H245+H246+H247+H248+H249+H250+H251</f>
        <v>0</v>
      </c>
      <c r="I243" s="76"/>
    </row>
    <row r="244" spans="1:9" ht="27" hidden="1">
      <c r="A244" s="79"/>
      <c r="B244" s="78"/>
      <c r="C244" s="77"/>
      <c r="D244" s="77"/>
      <c r="E244" s="123" t="s">
        <v>306</v>
      </c>
      <c r="F244" s="120">
        <v>463100</v>
      </c>
      <c r="G244" s="76">
        <f t="shared" si="4"/>
        <v>0</v>
      </c>
      <c r="H244" s="76"/>
      <c r="I244" s="76"/>
    </row>
    <row r="245" spans="1:9" ht="18" hidden="1">
      <c r="A245" s="79"/>
      <c r="B245" s="78"/>
      <c r="C245" s="77"/>
      <c r="D245" s="77"/>
      <c r="E245" s="123" t="s">
        <v>307</v>
      </c>
      <c r="F245" s="120">
        <v>463200</v>
      </c>
      <c r="G245" s="76">
        <f t="shared" si="4"/>
        <v>0</v>
      </c>
      <c r="H245" s="76"/>
      <c r="I245" s="76"/>
    </row>
    <row r="246" spans="1:9" ht="40.5" hidden="1">
      <c r="A246" s="79"/>
      <c r="B246" s="78"/>
      <c r="C246" s="77"/>
      <c r="D246" s="77"/>
      <c r="E246" s="123" t="s">
        <v>308</v>
      </c>
      <c r="F246" s="120">
        <v>463300</v>
      </c>
      <c r="G246" s="76">
        <f t="shared" si="4"/>
        <v>0</v>
      </c>
      <c r="H246" s="76"/>
      <c r="I246" s="76"/>
    </row>
    <row r="247" spans="1:9" ht="40.5" hidden="1">
      <c r="A247" s="79"/>
      <c r="B247" s="78"/>
      <c r="C247" s="77"/>
      <c r="D247" s="77"/>
      <c r="E247" s="123" t="s">
        <v>309</v>
      </c>
      <c r="F247" s="120">
        <v>463400</v>
      </c>
      <c r="G247" s="76">
        <f t="shared" si="4"/>
        <v>0</v>
      </c>
      <c r="H247" s="76"/>
      <c r="I247" s="76"/>
    </row>
    <row r="248" spans="1:9" ht="18" hidden="1">
      <c r="A248" s="79"/>
      <c r="B248" s="78"/>
      <c r="C248" s="77"/>
      <c r="D248" s="77"/>
      <c r="E248" s="127" t="s">
        <v>310</v>
      </c>
      <c r="F248" s="120">
        <v>463500</v>
      </c>
      <c r="G248" s="76">
        <f t="shared" si="4"/>
        <v>0</v>
      </c>
      <c r="H248" s="76"/>
      <c r="I248" s="76"/>
    </row>
    <row r="249" spans="1:9" ht="40.5" hidden="1">
      <c r="A249" s="79"/>
      <c r="B249" s="78"/>
      <c r="C249" s="77"/>
      <c r="D249" s="77"/>
      <c r="E249" s="127" t="s">
        <v>311</v>
      </c>
      <c r="F249" s="120">
        <v>463700</v>
      </c>
      <c r="G249" s="76">
        <f t="shared" si="4"/>
        <v>0</v>
      </c>
      <c r="H249" s="76"/>
      <c r="I249" s="76"/>
    </row>
    <row r="250" spans="1:9" ht="40.5" hidden="1">
      <c r="A250" s="79"/>
      <c r="B250" s="78"/>
      <c r="C250" s="77"/>
      <c r="D250" s="77"/>
      <c r="E250" s="127" t="s">
        <v>312</v>
      </c>
      <c r="F250" s="120">
        <v>463800</v>
      </c>
      <c r="G250" s="76">
        <f t="shared" si="4"/>
        <v>0</v>
      </c>
      <c r="H250" s="76"/>
      <c r="I250" s="76"/>
    </row>
    <row r="251" spans="1:9" ht="18" hidden="1">
      <c r="A251" s="79"/>
      <c r="B251" s="78"/>
      <c r="C251" s="77"/>
      <c r="D251" s="77"/>
      <c r="E251" s="127" t="s">
        <v>313</v>
      </c>
      <c r="F251" s="120">
        <v>463900</v>
      </c>
      <c r="G251" s="76">
        <f t="shared" si="4"/>
        <v>0</v>
      </c>
      <c r="H251" s="76"/>
      <c r="I251" s="76"/>
    </row>
    <row r="252" spans="1:9" ht="28.5" hidden="1">
      <c r="A252" s="79"/>
      <c r="B252" s="78"/>
      <c r="C252" s="77"/>
      <c r="D252" s="77"/>
      <c r="E252" s="128" t="s">
        <v>314</v>
      </c>
      <c r="F252" s="122" t="s">
        <v>194</v>
      </c>
      <c r="G252" s="76">
        <f t="shared" si="4"/>
        <v>0</v>
      </c>
      <c r="H252" s="76">
        <f>H253+H254+H255+H256+H257</f>
        <v>0</v>
      </c>
      <c r="I252" s="76"/>
    </row>
    <row r="253" spans="1:9" ht="27" hidden="1">
      <c r="A253" s="79"/>
      <c r="B253" s="78"/>
      <c r="C253" s="77"/>
      <c r="D253" s="77"/>
      <c r="E253" s="127" t="s">
        <v>315</v>
      </c>
      <c r="F253" s="120">
        <v>465100</v>
      </c>
      <c r="G253" s="76">
        <f t="shared" si="4"/>
        <v>0</v>
      </c>
      <c r="H253" s="76"/>
      <c r="I253" s="76"/>
    </row>
    <row r="254" spans="1:9" ht="18" hidden="1">
      <c r="A254" s="79"/>
      <c r="B254" s="78"/>
      <c r="C254" s="77"/>
      <c r="D254" s="77"/>
      <c r="E254" s="127" t="s">
        <v>316</v>
      </c>
      <c r="F254" s="120">
        <v>465200</v>
      </c>
      <c r="G254" s="76">
        <f t="shared" si="4"/>
        <v>0</v>
      </c>
      <c r="H254" s="76"/>
      <c r="I254" s="76"/>
    </row>
    <row r="255" spans="1:9" ht="18" hidden="1">
      <c r="A255" s="79"/>
      <c r="B255" s="78"/>
      <c r="C255" s="77"/>
      <c r="D255" s="77"/>
      <c r="E255" s="127" t="s">
        <v>317</v>
      </c>
      <c r="F255" s="120">
        <v>465300</v>
      </c>
      <c r="G255" s="76">
        <f t="shared" si="4"/>
        <v>0</v>
      </c>
      <c r="H255" s="76"/>
      <c r="I255" s="76"/>
    </row>
    <row r="256" spans="1:9" ht="40.5" hidden="1">
      <c r="A256" s="79"/>
      <c r="B256" s="78"/>
      <c r="C256" s="77"/>
      <c r="D256" s="77"/>
      <c r="E256" s="127" t="s">
        <v>318</v>
      </c>
      <c r="F256" s="120">
        <v>465500</v>
      </c>
      <c r="G256" s="76">
        <f t="shared" si="4"/>
        <v>0</v>
      </c>
      <c r="H256" s="76"/>
      <c r="I256" s="76"/>
    </row>
    <row r="257" spans="1:9" ht="40.5" hidden="1">
      <c r="A257" s="79"/>
      <c r="B257" s="78"/>
      <c r="C257" s="77"/>
      <c r="D257" s="77"/>
      <c r="E257" s="127" t="s">
        <v>319</v>
      </c>
      <c r="F257" s="120">
        <v>465600</v>
      </c>
      <c r="G257" s="76">
        <f t="shared" si="4"/>
        <v>0</v>
      </c>
      <c r="H257" s="76"/>
      <c r="I257" s="76"/>
    </row>
    <row r="258" spans="1:9" ht="18.75" hidden="1" thickBot="1">
      <c r="A258" s="79"/>
      <c r="B258" s="78"/>
      <c r="C258" s="77"/>
      <c r="D258" s="77"/>
      <c r="E258" s="129" t="s">
        <v>320</v>
      </c>
      <c r="F258" s="92" t="s">
        <v>321</v>
      </c>
      <c r="G258" s="76">
        <f t="shared" si="4"/>
        <v>0</v>
      </c>
      <c r="H258" s="76"/>
      <c r="I258" s="76"/>
    </row>
    <row r="259" spans="1:9" ht="33" hidden="1">
      <c r="A259" s="79"/>
      <c r="B259" s="78"/>
      <c r="C259" s="77"/>
      <c r="D259" s="77"/>
      <c r="E259" s="130" t="s">
        <v>322</v>
      </c>
      <c r="F259" s="98" t="s">
        <v>194</v>
      </c>
      <c r="G259" s="76">
        <f t="shared" si="4"/>
        <v>0</v>
      </c>
      <c r="H259" s="76">
        <f>H260+H263+H273</f>
        <v>0</v>
      </c>
      <c r="I259" s="76"/>
    </row>
    <row r="260" spans="1:9" ht="28.5" hidden="1">
      <c r="A260" s="79"/>
      <c r="B260" s="78"/>
      <c r="C260" s="77"/>
      <c r="D260" s="77"/>
      <c r="E260" s="131" t="s">
        <v>323</v>
      </c>
      <c r="F260" s="122" t="s">
        <v>194</v>
      </c>
      <c r="G260" s="76">
        <f t="shared" si="4"/>
        <v>0</v>
      </c>
      <c r="H260" s="76">
        <f>H261+H262</f>
        <v>0</v>
      </c>
      <c r="I260" s="76"/>
    </row>
    <row r="261" spans="1:9" ht="40.5" hidden="1">
      <c r="A261" s="79"/>
      <c r="B261" s="78"/>
      <c r="C261" s="77"/>
      <c r="D261" s="77"/>
      <c r="E261" s="89" t="s">
        <v>324</v>
      </c>
      <c r="F261" s="108">
        <v>471100</v>
      </c>
      <c r="G261" s="76">
        <f t="shared" si="4"/>
        <v>0</v>
      </c>
      <c r="H261" s="76"/>
      <c r="I261" s="76"/>
    </row>
    <row r="262" spans="1:9" ht="27" hidden="1">
      <c r="A262" s="79"/>
      <c r="B262" s="78"/>
      <c r="C262" s="77"/>
      <c r="D262" s="77"/>
      <c r="E262" s="109" t="s">
        <v>325</v>
      </c>
      <c r="F262" s="108">
        <v>471200</v>
      </c>
      <c r="G262" s="76">
        <f t="shared" si="4"/>
        <v>0</v>
      </c>
      <c r="H262" s="76"/>
      <c r="I262" s="76"/>
    </row>
    <row r="263" spans="1:9" ht="42.75" hidden="1">
      <c r="A263" s="79"/>
      <c r="B263" s="78"/>
      <c r="C263" s="77"/>
      <c r="D263" s="77"/>
      <c r="E263" s="131" t="s">
        <v>326</v>
      </c>
      <c r="F263" s="122" t="s">
        <v>194</v>
      </c>
      <c r="G263" s="76">
        <f t="shared" si="4"/>
        <v>0</v>
      </c>
      <c r="H263" s="76">
        <f>H264+H265+H266+H267+H268+H269+H270+H271+H272</f>
        <v>0</v>
      </c>
      <c r="I263" s="76"/>
    </row>
    <row r="264" spans="1:9" ht="27" hidden="1">
      <c r="A264" s="79"/>
      <c r="B264" s="78"/>
      <c r="C264" s="77"/>
      <c r="D264" s="77"/>
      <c r="E264" s="109" t="s">
        <v>327</v>
      </c>
      <c r="F264" s="90" t="s">
        <v>328</v>
      </c>
      <c r="G264" s="76">
        <f t="shared" si="4"/>
        <v>0</v>
      </c>
      <c r="H264" s="76"/>
      <c r="I264" s="76"/>
    </row>
    <row r="265" spans="1:9" ht="18" hidden="1">
      <c r="A265" s="79"/>
      <c r="B265" s="78"/>
      <c r="C265" s="77"/>
      <c r="D265" s="77"/>
      <c r="E265" s="109" t="s">
        <v>329</v>
      </c>
      <c r="F265" s="90" t="s">
        <v>330</v>
      </c>
      <c r="G265" s="76">
        <f t="shared" si="4"/>
        <v>0</v>
      </c>
      <c r="H265" s="76"/>
      <c r="I265" s="76"/>
    </row>
    <row r="266" spans="1:9" ht="27" hidden="1">
      <c r="A266" s="79"/>
      <c r="B266" s="78"/>
      <c r="C266" s="77"/>
      <c r="D266" s="77"/>
      <c r="E266" s="109" t="s">
        <v>331</v>
      </c>
      <c r="F266" s="90" t="s">
        <v>332</v>
      </c>
      <c r="G266" s="76">
        <f t="shared" si="4"/>
        <v>0</v>
      </c>
      <c r="H266" s="76"/>
      <c r="I266" s="76"/>
    </row>
    <row r="267" spans="1:9" ht="18" hidden="1">
      <c r="A267" s="79"/>
      <c r="B267" s="78"/>
      <c r="C267" s="77"/>
      <c r="D267" s="77"/>
      <c r="E267" s="109" t="s">
        <v>333</v>
      </c>
      <c r="F267" s="90" t="s">
        <v>334</v>
      </c>
      <c r="G267" s="76">
        <f t="shared" si="4"/>
        <v>0</v>
      </c>
      <c r="H267" s="76"/>
      <c r="I267" s="76"/>
    </row>
    <row r="268" spans="1:9" ht="27" hidden="1">
      <c r="A268" s="79"/>
      <c r="B268" s="78"/>
      <c r="C268" s="77"/>
      <c r="D268" s="77"/>
      <c r="E268" s="109" t="s">
        <v>335</v>
      </c>
      <c r="F268" s="90" t="s">
        <v>336</v>
      </c>
      <c r="G268" s="76">
        <f t="shared" si="4"/>
        <v>0</v>
      </c>
      <c r="H268" s="76"/>
      <c r="I268" s="76"/>
    </row>
    <row r="269" spans="1:9" ht="18" hidden="1">
      <c r="A269" s="79"/>
      <c r="B269" s="78"/>
      <c r="C269" s="77"/>
      <c r="D269" s="77"/>
      <c r="E269" s="109" t="s">
        <v>337</v>
      </c>
      <c r="F269" s="90" t="s">
        <v>338</v>
      </c>
      <c r="G269" s="76">
        <f t="shared" si="4"/>
        <v>0</v>
      </c>
      <c r="H269" s="76"/>
      <c r="I269" s="76"/>
    </row>
    <row r="270" spans="1:9" ht="27" hidden="1">
      <c r="A270" s="79"/>
      <c r="B270" s="78"/>
      <c r="C270" s="77"/>
      <c r="D270" s="77"/>
      <c r="E270" s="89" t="s">
        <v>339</v>
      </c>
      <c r="F270" s="90" t="s">
        <v>340</v>
      </c>
      <c r="G270" s="76">
        <f t="shared" si="4"/>
        <v>0</v>
      </c>
      <c r="H270" s="76"/>
      <c r="I270" s="76"/>
    </row>
    <row r="271" spans="1:9" ht="18" hidden="1">
      <c r="A271" s="79"/>
      <c r="B271" s="78"/>
      <c r="C271" s="77"/>
      <c r="D271" s="77"/>
      <c r="E271" s="109" t="s">
        <v>341</v>
      </c>
      <c r="F271" s="90" t="s">
        <v>342</v>
      </c>
      <c r="G271" s="76">
        <f t="shared" si="4"/>
        <v>0</v>
      </c>
      <c r="H271" s="76"/>
      <c r="I271" s="76"/>
    </row>
    <row r="272" spans="1:9" ht="18" hidden="1">
      <c r="A272" s="79"/>
      <c r="B272" s="78"/>
      <c r="C272" s="77"/>
      <c r="D272" s="77"/>
      <c r="E272" s="109" t="s">
        <v>343</v>
      </c>
      <c r="F272" s="90" t="s">
        <v>344</v>
      </c>
      <c r="G272" s="76">
        <f t="shared" si="4"/>
        <v>0</v>
      </c>
      <c r="H272" s="76"/>
      <c r="I272" s="76"/>
    </row>
    <row r="273" spans="1:9" ht="18" hidden="1">
      <c r="A273" s="79"/>
      <c r="B273" s="78"/>
      <c r="C273" s="77"/>
      <c r="D273" s="77"/>
      <c r="E273" s="131" t="s">
        <v>345</v>
      </c>
      <c r="F273" s="122" t="s">
        <v>194</v>
      </c>
      <c r="G273" s="76">
        <f t="shared" si="4"/>
        <v>0</v>
      </c>
      <c r="H273" s="76"/>
      <c r="I273" s="76"/>
    </row>
    <row r="274" spans="1:9" ht="18.75" hidden="1" thickBot="1">
      <c r="A274" s="79"/>
      <c r="B274" s="78"/>
      <c r="C274" s="77"/>
      <c r="D274" s="77"/>
      <c r="E274" s="111" t="s">
        <v>346</v>
      </c>
      <c r="F274" s="92" t="s">
        <v>347</v>
      </c>
      <c r="G274" s="76">
        <f t="shared" si="4"/>
        <v>0</v>
      </c>
      <c r="H274" s="76"/>
      <c r="I274" s="76"/>
    </row>
    <row r="275" spans="1:9" ht="18" hidden="1">
      <c r="A275" s="79"/>
      <c r="B275" s="78"/>
      <c r="C275" s="77"/>
      <c r="D275" s="77"/>
      <c r="E275" s="132" t="s">
        <v>348</v>
      </c>
      <c r="F275" s="98" t="s">
        <v>194</v>
      </c>
      <c r="G275" s="76">
        <f t="shared" si="4"/>
        <v>0</v>
      </c>
      <c r="H275" s="76"/>
      <c r="I275" s="76"/>
    </row>
    <row r="276" spans="1:9" ht="42.75" hidden="1">
      <c r="A276" s="79"/>
      <c r="B276" s="78"/>
      <c r="C276" s="77"/>
      <c r="D276" s="77"/>
      <c r="E276" s="133" t="s">
        <v>349</v>
      </c>
      <c r="F276" s="117" t="s">
        <v>194</v>
      </c>
      <c r="G276" s="76">
        <f t="shared" si="4"/>
        <v>0</v>
      </c>
      <c r="H276" s="76">
        <f>H277+H278</f>
        <v>0</v>
      </c>
      <c r="I276" s="76"/>
    </row>
    <row r="277" spans="1:9" ht="54" hidden="1">
      <c r="A277" s="79"/>
      <c r="B277" s="78"/>
      <c r="C277" s="77"/>
      <c r="D277" s="77"/>
      <c r="E277" s="89" t="s">
        <v>350</v>
      </c>
      <c r="F277" s="99" t="s">
        <v>351</v>
      </c>
      <c r="G277" s="76">
        <f t="shared" si="4"/>
        <v>0</v>
      </c>
      <c r="H277" s="76"/>
      <c r="I277" s="76"/>
    </row>
    <row r="278" spans="1:9" ht="27" hidden="1">
      <c r="A278" s="79"/>
      <c r="B278" s="78"/>
      <c r="C278" s="77"/>
      <c r="D278" s="77"/>
      <c r="E278" s="109" t="s">
        <v>352</v>
      </c>
      <c r="F278" s="134" t="s">
        <v>353</v>
      </c>
      <c r="G278" s="76">
        <f t="shared" si="4"/>
        <v>0</v>
      </c>
      <c r="H278" s="76"/>
      <c r="I278" s="76"/>
    </row>
    <row r="279" spans="1:9" ht="57" hidden="1">
      <c r="A279" s="79"/>
      <c r="B279" s="78"/>
      <c r="C279" s="77"/>
      <c r="D279" s="77"/>
      <c r="E279" s="135" t="s">
        <v>354</v>
      </c>
      <c r="F279" s="122" t="s">
        <v>194</v>
      </c>
      <c r="G279" s="76">
        <f t="shared" si="4"/>
        <v>0</v>
      </c>
      <c r="H279" s="76">
        <f>H280+H281+H282+H283</f>
        <v>0</v>
      </c>
      <c r="I279" s="76"/>
    </row>
    <row r="280" spans="1:9" ht="18" hidden="1">
      <c r="A280" s="79"/>
      <c r="B280" s="78"/>
      <c r="C280" s="77"/>
      <c r="D280" s="77"/>
      <c r="E280" s="109" t="s">
        <v>355</v>
      </c>
      <c r="F280" s="99" t="s">
        <v>356</v>
      </c>
      <c r="G280" s="76">
        <f t="shared" si="4"/>
        <v>0</v>
      </c>
      <c r="H280" s="76"/>
      <c r="I280" s="76"/>
    </row>
    <row r="281" spans="1:9" ht="18" hidden="1">
      <c r="A281" s="79"/>
      <c r="B281" s="78"/>
      <c r="C281" s="77"/>
      <c r="D281" s="77"/>
      <c r="E281" s="109" t="s">
        <v>357</v>
      </c>
      <c r="F281" s="136">
        <v>482200</v>
      </c>
      <c r="G281" s="76">
        <f t="shared" si="4"/>
        <v>0</v>
      </c>
      <c r="H281" s="76"/>
      <c r="I281" s="76"/>
    </row>
    <row r="282" spans="1:9" ht="18" hidden="1">
      <c r="A282" s="79"/>
      <c r="B282" s="78"/>
      <c r="C282" s="77"/>
      <c r="D282" s="77"/>
      <c r="E282" s="109" t="s">
        <v>358</v>
      </c>
      <c r="F282" s="90" t="s">
        <v>359</v>
      </c>
      <c r="G282" s="76">
        <f t="shared" si="4"/>
        <v>0</v>
      </c>
      <c r="H282" s="76"/>
      <c r="I282" s="76"/>
    </row>
    <row r="283" spans="1:9" ht="40.5" hidden="1">
      <c r="A283" s="79"/>
      <c r="B283" s="78"/>
      <c r="C283" s="77"/>
      <c r="D283" s="77"/>
      <c r="E283" s="137" t="s">
        <v>360</v>
      </c>
      <c r="F283" s="90" t="s">
        <v>361</v>
      </c>
      <c r="G283" s="76">
        <f t="shared" si="4"/>
        <v>0</v>
      </c>
      <c r="H283" s="76"/>
      <c r="I283" s="76"/>
    </row>
    <row r="284" spans="1:9" ht="28.5" hidden="1">
      <c r="A284" s="79"/>
      <c r="B284" s="78"/>
      <c r="C284" s="77"/>
      <c r="D284" s="77"/>
      <c r="E284" s="135" t="s">
        <v>362</v>
      </c>
      <c r="F284" s="122" t="s">
        <v>194</v>
      </c>
      <c r="G284" s="76">
        <f t="shared" si="4"/>
        <v>0</v>
      </c>
      <c r="H284" s="76">
        <f>H285</f>
        <v>0</v>
      </c>
      <c r="I284" s="76"/>
    </row>
    <row r="285" spans="1:9" ht="27" hidden="1">
      <c r="A285" s="79"/>
      <c r="B285" s="78"/>
      <c r="C285" s="77"/>
      <c r="D285" s="77"/>
      <c r="E285" s="137" t="s">
        <v>363</v>
      </c>
      <c r="F285" s="90" t="s">
        <v>364</v>
      </c>
      <c r="G285" s="76">
        <f t="shared" si="4"/>
        <v>0</v>
      </c>
      <c r="H285" s="76"/>
      <c r="I285" s="76"/>
    </row>
    <row r="286" spans="1:9" ht="57" hidden="1">
      <c r="A286" s="79"/>
      <c r="B286" s="78"/>
      <c r="C286" s="77"/>
      <c r="D286" s="77"/>
      <c r="E286" s="135" t="s">
        <v>365</v>
      </c>
      <c r="F286" s="122" t="s">
        <v>194</v>
      </c>
      <c r="G286" s="76">
        <f t="shared" si="4"/>
        <v>0</v>
      </c>
      <c r="H286" s="76">
        <f>H287+H288</f>
        <v>0</v>
      </c>
      <c r="I286" s="76"/>
    </row>
    <row r="287" spans="1:9" ht="27" hidden="1">
      <c r="A287" s="79"/>
      <c r="B287" s="78"/>
      <c r="C287" s="77"/>
      <c r="D287" s="77"/>
      <c r="E287" s="137" t="s">
        <v>366</v>
      </c>
      <c r="F287" s="90" t="s">
        <v>367</v>
      </c>
      <c r="G287" s="76">
        <f t="shared" si="4"/>
        <v>0</v>
      </c>
      <c r="H287" s="76"/>
      <c r="I287" s="76"/>
    </row>
    <row r="288" spans="1:9" ht="27" hidden="1">
      <c r="A288" s="79"/>
      <c r="B288" s="78"/>
      <c r="C288" s="77"/>
      <c r="D288" s="77"/>
      <c r="E288" s="137" t="s">
        <v>368</v>
      </c>
      <c r="F288" s="90" t="s">
        <v>369</v>
      </c>
      <c r="G288" s="76">
        <f t="shared" si="4"/>
        <v>0</v>
      </c>
      <c r="H288" s="76"/>
      <c r="I288" s="76"/>
    </row>
    <row r="289" spans="1:9" ht="57">
      <c r="A289" s="79"/>
      <c r="B289" s="78"/>
      <c r="C289" s="77"/>
      <c r="D289" s="77"/>
      <c r="E289" s="135" t="s">
        <v>370</v>
      </c>
      <c r="F289" s="122" t="s">
        <v>194</v>
      </c>
      <c r="G289" s="76">
        <f t="shared" si="4"/>
        <v>0</v>
      </c>
      <c r="H289" s="76">
        <f>H290</f>
        <v>0</v>
      </c>
      <c r="I289" s="76"/>
    </row>
    <row r="290" spans="1:9" ht="40.5" hidden="1">
      <c r="A290" s="79"/>
      <c r="B290" s="78"/>
      <c r="C290" s="77"/>
      <c r="D290" s="77"/>
      <c r="E290" s="137" t="s">
        <v>371</v>
      </c>
      <c r="F290" s="90" t="s">
        <v>372</v>
      </c>
      <c r="G290" s="76">
        <f t="shared" si="4"/>
        <v>0</v>
      </c>
      <c r="H290" s="76"/>
      <c r="I290" s="76"/>
    </row>
    <row r="291" spans="1:9" ht="18" hidden="1">
      <c r="A291" s="79"/>
      <c r="B291" s="78"/>
      <c r="C291" s="77"/>
      <c r="D291" s="77"/>
      <c r="E291" s="135" t="s">
        <v>373</v>
      </c>
      <c r="F291" s="122" t="s">
        <v>194</v>
      </c>
      <c r="G291" s="76">
        <f t="shared" si="4"/>
        <v>0</v>
      </c>
      <c r="H291" s="76">
        <f>H292</f>
        <v>0</v>
      </c>
      <c r="I291" s="76"/>
    </row>
    <row r="292" spans="1:9" ht="18" hidden="1">
      <c r="A292" s="79"/>
      <c r="B292" s="78"/>
      <c r="C292" s="77"/>
      <c r="D292" s="77"/>
      <c r="E292" s="137" t="s">
        <v>374</v>
      </c>
      <c r="F292" s="90" t="s">
        <v>375</v>
      </c>
      <c r="G292" s="76">
        <f t="shared" si="4"/>
        <v>0</v>
      </c>
      <c r="H292" s="76"/>
      <c r="I292" s="76"/>
    </row>
    <row r="293" spans="1:9" ht="18" hidden="1">
      <c r="A293" s="79"/>
      <c r="B293" s="78"/>
      <c r="C293" s="77"/>
      <c r="D293" s="77"/>
      <c r="E293" s="135" t="s">
        <v>376</v>
      </c>
      <c r="F293" s="122" t="s">
        <v>194</v>
      </c>
      <c r="G293" s="76">
        <f t="shared" si="4"/>
        <v>0</v>
      </c>
      <c r="H293" s="76">
        <f>H294</f>
        <v>0</v>
      </c>
      <c r="I293" s="76"/>
    </row>
    <row r="294" spans="1:9" ht="18.75" hidden="1" thickBot="1">
      <c r="A294" s="79"/>
      <c r="B294" s="78"/>
      <c r="C294" s="77"/>
      <c r="D294" s="77"/>
      <c r="E294" s="138" t="s">
        <v>377</v>
      </c>
      <c r="F294" s="92" t="s">
        <v>378</v>
      </c>
      <c r="G294" s="76">
        <f t="shared" si="4"/>
        <v>0</v>
      </c>
      <c r="H294" s="76"/>
      <c r="I294" s="76"/>
    </row>
    <row r="295" spans="1:9" ht="33.75" hidden="1" thickBot="1">
      <c r="A295" s="79"/>
      <c r="B295" s="78"/>
      <c r="C295" s="77"/>
      <c r="D295" s="77"/>
      <c r="E295" s="139" t="s">
        <v>379</v>
      </c>
      <c r="F295" s="140" t="s">
        <v>194</v>
      </c>
      <c r="G295" s="76">
        <f>I295</f>
        <v>0</v>
      </c>
      <c r="H295" s="76"/>
      <c r="I295" s="76">
        <f>I296+I307+I312+I314</f>
        <v>0</v>
      </c>
    </row>
    <row r="296" spans="1:9" ht="18" hidden="1">
      <c r="A296" s="79"/>
      <c r="B296" s="78"/>
      <c r="C296" s="77"/>
      <c r="D296" s="77"/>
      <c r="E296" s="141" t="s">
        <v>380</v>
      </c>
      <c r="F296" s="117" t="s">
        <v>194</v>
      </c>
      <c r="G296" s="76">
        <f t="shared" ref="G296:G318" si="5">I296</f>
        <v>0</v>
      </c>
      <c r="H296" s="76"/>
      <c r="I296" s="76">
        <f>I297+I298+I299+I300+I301+I302+I303+I304+I305+I306</f>
        <v>0</v>
      </c>
    </row>
    <row r="297" spans="1:9" ht="18" hidden="1">
      <c r="A297" s="79"/>
      <c r="B297" s="78"/>
      <c r="C297" s="77"/>
      <c r="D297" s="77"/>
      <c r="E297" s="137" t="s">
        <v>381</v>
      </c>
      <c r="F297" s="142" t="s">
        <v>382</v>
      </c>
      <c r="G297" s="76">
        <f t="shared" si="5"/>
        <v>0</v>
      </c>
      <c r="H297" s="76"/>
      <c r="I297" s="76"/>
    </row>
    <row r="298" spans="1:9" ht="18" hidden="1">
      <c r="A298" s="79"/>
      <c r="B298" s="78"/>
      <c r="C298" s="77"/>
      <c r="D298" s="77"/>
      <c r="E298" s="137" t="s">
        <v>383</v>
      </c>
      <c r="F298" s="142" t="s">
        <v>384</v>
      </c>
      <c r="G298" s="76">
        <f t="shared" si="5"/>
        <v>0</v>
      </c>
      <c r="H298" s="76"/>
      <c r="I298" s="76"/>
    </row>
    <row r="299" spans="1:9" ht="27" hidden="1">
      <c r="A299" s="79"/>
      <c r="B299" s="78"/>
      <c r="C299" s="77"/>
      <c r="D299" s="77"/>
      <c r="E299" s="137" t="s">
        <v>385</v>
      </c>
      <c r="F299" s="142" t="s">
        <v>386</v>
      </c>
      <c r="G299" s="76">
        <f t="shared" si="5"/>
        <v>0</v>
      </c>
      <c r="H299" s="76"/>
      <c r="I299" s="76"/>
    </row>
    <row r="300" spans="1:9" ht="0.6" customHeight="1">
      <c r="A300" s="79"/>
      <c r="B300" s="78"/>
      <c r="C300" s="77"/>
      <c r="D300" s="77"/>
      <c r="E300" s="137" t="s">
        <v>387</v>
      </c>
      <c r="F300" s="142" t="s">
        <v>388</v>
      </c>
      <c r="G300" s="76">
        <f t="shared" si="5"/>
        <v>0</v>
      </c>
      <c r="H300" s="76"/>
      <c r="I300" s="76"/>
    </row>
    <row r="301" spans="1:9" ht="18" hidden="1">
      <c r="A301" s="79"/>
      <c r="B301" s="78"/>
      <c r="C301" s="77"/>
      <c r="D301" s="77"/>
      <c r="E301" s="137" t="s">
        <v>389</v>
      </c>
      <c r="F301" s="142" t="s">
        <v>390</v>
      </c>
      <c r="G301" s="76">
        <f t="shared" si="5"/>
        <v>0</v>
      </c>
      <c r="H301" s="76"/>
      <c r="I301" s="76"/>
    </row>
    <row r="302" spans="1:9" ht="18" hidden="1">
      <c r="A302" s="79"/>
      <c r="B302" s="78"/>
      <c r="C302" s="77"/>
      <c r="D302" s="77"/>
      <c r="E302" s="137" t="s">
        <v>391</v>
      </c>
      <c r="F302" s="142" t="s">
        <v>392</v>
      </c>
      <c r="G302" s="76">
        <f t="shared" si="5"/>
        <v>0</v>
      </c>
      <c r="H302" s="76"/>
      <c r="I302" s="76"/>
    </row>
    <row r="303" spans="1:9" ht="18" hidden="1">
      <c r="A303" s="79"/>
      <c r="B303" s="78"/>
      <c r="C303" s="77"/>
      <c r="D303" s="77"/>
      <c r="E303" s="137" t="s">
        <v>393</v>
      </c>
      <c r="F303" s="142" t="s">
        <v>394</v>
      </c>
      <c r="G303" s="76">
        <f t="shared" si="5"/>
        <v>0</v>
      </c>
      <c r="H303" s="76"/>
      <c r="I303" s="76"/>
    </row>
    <row r="304" spans="1:9" ht="18" hidden="1">
      <c r="A304" s="79"/>
      <c r="B304" s="78"/>
      <c r="C304" s="77"/>
      <c r="D304" s="77"/>
      <c r="E304" s="143" t="s">
        <v>395</v>
      </c>
      <c r="F304" s="144" t="s">
        <v>396</v>
      </c>
      <c r="G304" s="76">
        <f t="shared" si="5"/>
        <v>0</v>
      </c>
      <c r="H304" s="76"/>
      <c r="I304" s="76"/>
    </row>
    <row r="305" spans="1:9" ht="18" hidden="1">
      <c r="A305" s="79"/>
      <c r="B305" s="78"/>
      <c r="C305" s="77"/>
      <c r="D305" s="77"/>
      <c r="E305" s="143" t="s">
        <v>397</v>
      </c>
      <c r="F305" s="120">
        <v>513300</v>
      </c>
      <c r="G305" s="76">
        <f t="shared" si="5"/>
        <v>0</v>
      </c>
      <c r="H305" s="76"/>
      <c r="I305" s="76"/>
    </row>
    <row r="306" spans="1:9" ht="18" hidden="1">
      <c r="A306" s="79"/>
      <c r="B306" s="78"/>
      <c r="C306" s="77"/>
      <c r="D306" s="77"/>
      <c r="E306" s="109" t="s">
        <v>398</v>
      </c>
      <c r="F306" s="120">
        <v>513400</v>
      </c>
      <c r="G306" s="76">
        <f t="shared" si="5"/>
        <v>0</v>
      </c>
      <c r="H306" s="76"/>
      <c r="I306" s="76"/>
    </row>
    <row r="307" spans="1:9" ht="18" hidden="1">
      <c r="A307" s="79"/>
      <c r="B307" s="78"/>
      <c r="C307" s="77"/>
      <c r="D307" s="77"/>
      <c r="E307" s="130" t="s">
        <v>399</v>
      </c>
      <c r="F307" s="117" t="s">
        <v>194</v>
      </c>
      <c r="G307" s="76">
        <f t="shared" si="5"/>
        <v>0</v>
      </c>
      <c r="H307" s="76"/>
      <c r="I307" s="76">
        <f>I308+I309+I310+I311</f>
        <v>0</v>
      </c>
    </row>
    <row r="308" spans="1:9" ht="18" hidden="1">
      <c r="A308" s="79"/>
      <c r="B308" s="78"/>
      <c r="C308" s="77"/>
      <c r="D308" s="77"/>
      <c r="E308" s="137" t="s">
        <v>400</v>
      </c>
      <c r="F308" s="142" t="s">
        <v>401</v>
      </c>
      <c r="G308" s="76">
        <f t="shared" si="5"/>
        <v>0</v>
      </c>
      <c r="H308" s="76"/>
      <c r="I308" s="76"/>
    </row>
    <row r="309" spans="1:9" ht="18" hidden="1">
      <c r="A309" s="79"/>
      <c r="B309" s="78"/>
      <c r="C309" s="77"/>
      <c r="D309" s="77"/>
      <c r="E309" s="137" t="s">
        <v>402</v>
      </c>
      <c r="F309" s="142" t="s">
        <v>403</v>
      </c>
      <c r="G309" s="76">
        <f t="shared" si="5"/>
        <v>0</v>
      </c>
      <c r="H309" s="76"/>
      <c r="I309" s="76"/>
    </row>
    <row r="310" spans="1:9" ht="27" hidden="1">
      <c r="A310" s="79"/>
      <c r="B310" s="78"/>
      <c r="C310" s="77"/>
      <c r="D310" s="77"/>
      <c r="E310" s="137" t="s">
        <v>404</v>
      </c>
      <c r="F310" s="142" t="s">
        <v>405</v>
      </c>
      <c r="G310" s="76">
        <f t="shared" si="5"/>
        <v>0</v>
      </c>
      <c r="H310" s="76"/>
      <c r="I310" s="76"/>
    </row>
    <row r="311" spans="1:9" ht="18" hidden="1">
      <c r="A311" s="79"/>
      <c r="B311" s="78"/>
      <c r="C311" s="77"/>
      <c r="D311" s="77"/>
      <c r="E311" s="137" t="s">
        <v>406</v>
      </c>
      <c r="F311" s="142" t="s">
        <v>407</v>
      </c>
      <c r="G311" s="76">
        <f t="shared" si="5"/>
        <v>0</v>
      </c>
      <c r="H311" s="76"/>
      <c r="I311" s="76"/>
    </row>
    <row r="312" spans="1:9" ht="18" hidden="1">
      <c r="A312" s="79"/>
      <c r="B312" s="78"/>
      <c r="C312" s="77"/>
      <c r="D312" s="77"/>
      <c r="E312" s="145" t="s">
        <v>408</v>
      </c>
      <c r="F312" s="122" t="s">
        <v>194</v>
      </c>
      <c r="G312" s="76">
        <f t="shared" si="5"/>
        <v>0</v>
      </c>
      <c r="H312" s="76"/>
      <c r="I312" s="76">
        <f>I313</f>
        <v>0</v>
      </c>
    </row>
    <row r="313" spans="1:9" ht="0.6" customHeight="1">
      <c r="A313" s="79"/>
      <c r="B313" s="78"/>
      <c r="C313" s="77"/>
      <c r="D313" s="77"/>
      <c r="E313" s="137" t="s">
        <v>409</v>
      </c>
      <c r="F313" s="142" t="s">
        <v>410</v>
      </c>
      <c r="G313" s="76">
        <f t="shared" si="5"/>
        <v>0</v>
      </c>
      <c r="H313" s="76"/>
      <c r="I313" s="76"/>
    </row>
    <row r="314" spans="1:9" ht="18" hidden="1">
      <c r="A314" s="79"/>
      <c r="B314" s="78"/>
      <c r="C314" s="77"/>
      <c r="D314" s="77"/>
      <c r="E314" s="145" t="s">
        <v>411</v>
      </c>
      <c r="F314" s="122" t="s">
        <v>194</v>
      </c>
      <c r="G314" s="76">
        <f t="shared" si="5"/>
        <v>0</v>
      </c>
      <c r="H314" s="76"/>
      <c r="I314" s="76">
        <f>I315+I316+I317+I318</f>
        <v>0</v>
      </c>
    </row>
    <row r="315" spans="1:9" ht="18" hidden="1">
      <c r="A315" s="79"/>
      <c r="B315" s="78"/>
      <c r="C315" s="77"/>
      <c r="D315" s="77"/>
      <c r="E315" s="137" t="s">
        <v>412</v>
      </c>
      <c r="F315" s="142" t="s">
        <v>413</v>
      </c>
      <c r="G315" s="76">
        <f t="shared" si="5"/>
        <v>0</v>
      </c>
      <c r="H315" s="76"/>
      <c r="I315" s="76"/>
    </row>
    <row r="316" spans="1:9" ht="18" hidden="1">
      <c r="A316" s="79"/>
      <c r="B316" s="78"/>
      <c r="C316" s="77"/>
      <c r="D316" s="77"/>
      <c r="E316" s="137" t="s">
        <v>414</v>
      </c>
      <c r="F316" s="142" t="s">
        <v>415</v>
      </c>
      <c r="G316" s="76">
        <f t="shared" si="5"/>
        <v>0</v>
      </c>
      <c r="H316" s="76"/>
      <c r="I316" s="76"/>
    </row>
    <row r="317" spans="1:9" ht="18" hidden="1">
      <c r="A317" s="79"/>
      <c r="B317" s="78"/>
      <c r="C317" s="77"/>
      <c r="D317" s="77"/>
      <c r="E317" s="137" t="s">
        <v>416</v>
      </c>
      <c r="F317" s="142" t="s">
        <v>417</v>
      </c>
      <c r="G317" s="76">
        <f t="shared" si="5"/>
        <v>0</v>
      </c>
      <c r="H317" s="76"/>
      <c r="I317" s="76"/>
    </row>
    <row r="318" spans="1:9" ht="18.75" thickBot="1">
      <c r="A318" s="79"/>
      <c r="B318" s="78"/>
      <c r="C318" s="77"/>
      <c r="D318" s="77"/>
      <c r="E318" s="146" t="s">
        <v>418</v>
      </c>
      <c r="F318" s="147" t="s">
        <v>419</v>
      </c>
      <c r="G318" s="76">
        <f t="shared" si="5"/>
        <v>0</v>
      </c>
      <c r="H318" s="76"/>
      <c r="I318" s="76"/>
    </row>
    <row r="319" spans="1:9" ht="37.5">
      <c r="A319" s="79">
        <v>2140</v>
      </c>
      <c r="B319" s="78" t="s">
        <v>186</v>
      </c>
      <c r="C319" s="77">
        <v>4</v>
      </c>
      <c r="D319" s="77">
        <v>0</v>
      </c>
      <c r="E319" s="81" t="s">
        <v>430</v>
      </c>
      <c r="F319" s="82"/>
      <c r="G319" s="76"/>
      <c r="H319" s="76"/>
      <c r="I319" s="76"/>
    </row>
    <row r="320" spans="1:9" ht="18">
      <c r="A320" s="79"/>
      <c r="B320" s="78"/>
      <c r="C320" s="77"/>
      <c r="D320" s="77"/>
      <c r="E320" s="80" t="s">
        <v>190</v>
      </c>
      <c r="F320" s="65"/>
      <c r="G320" s="76"/>
      <c r="H320" s="76"/>
      <c r="I320" s="76"/>
    </row>
    <row r="321" spans="1:9" ht="36">
      <c r="A321" s="79">
        <v>2141</v>
      </c>
      <c r="B321" s="78" t="s">
        <v>186</v>
      </c>
      <c r="C321" s="77">
        <v>4</v>
      </c>
      <c r="D321" s="77">
        <v>1</v>
      </c>
      <c r="E321" s="80" t="s">
        <v>431</v>
      </c>
      <c r="F321" s="65"/>
      <c r="G321" s="76"/>
      <c r="H321" s="76"/>
      <c r="I321" s="76"/>
    </row>
    <row r="322" spans="1:9" ht="72">
      <c r="A322" s="79"/>
      <c r="B322" s="78"/>
      <c r="C322" s="77"/>
      <c r="D322" s="77"/>
      <c r="E322" s="80" t="s">
        <v>192</v>
      </c>
      <c r="F322" s="65"/>
      <c r="G322" s="76"/>
      <c r="H322" s="76"/>
      <c r="I322" s="76"/>
    </row>
    <row r="323" spans="1:9" ht="18">
      <c r="A323" s="79"/>
      <c r="B323" s="78"/>
      <c r="C323" s="77"/>
      <c r="D323" s="77"/>
      <c r="E323" s="80" t="s">
        <v>421</v>
      </c>
      <c r="F323" s="65"/>
      <c r="G323" s="76"/>
      <c r="H323" s="76"/>
      <c r="I323" s="76"/>
    </row>
    <row r="324" spans="1:9" ht="93.75">
      <c r="A324" s="79">
        <v>2150</v>
      </c>
      <c r="B324" s="78" t="s">
        <v>186</v>
      </c>
      <c r="C324" s="77">
        <v>5</v>
      </c>
      <c r="D324" s="77">
        <v>0</v>
      </c>
      <c r="E324" s="81" t="s">
        <v>432</v>
      </c>
      <c r="F324" s="82"/>
      <c r="G324" s="76"/>
      <c r="H324" s="76"/>
      <c r="I324" s="76"/>
    </row>
    <row r="325" spans="1:9" ht="18">
      <c r="A325" s="79"/>
      <c r="B325" s="78"/>
      <c r="C325" s="77"/>
      <c r="D325" s="77"/>
      <c r="E325" s="80" t="s">
        <v>190</v>
      </c>
      <c r="F325" s="65"/>
      <c r="G325" s="76"/>
      <c r="H325" s="76"/>
      <c r="I325" s="76"/>
    </row>
    <row r="326" spans="1:9" ht="72">
      <c r="A326" s="79">
        <v>2151</v>
      </c>
      <c r="B326" s="78" t="s">
        <v>186</v>
      </c>
      <c r="C326" s="77">
        <v>5</v>
      </c>
      <c r="D326" s="77">
        <v>1</v>
      </c>
      <c r="E326" s="80" t="s">
        <v>433</v>
      </c>
      <c r="F326" s="65"/>
      <c r="G326" s="76"/>
      <c r="H326" s="76"/>
      <c r="I326" s="76"/>
    </row>
    <row r="327" spans="1:9" ht="72">
      <c r="A327" s="79"/>
      <c r="B327" s="78"/>
      <c r="C327" s="77"/>
      <c r="D327" s="77"/>
      <c r="E327" s="80" t="s">
        <v>192</v>
      </c>
      <c r="F327" s="65"/>
      <c r="G327" s="76"/>
      <c r="H327" s="76"/>
      <c r="I327" s="76"/>
    </row>
    <row r="328" spans="1:9" ht="18">
      <c r="A328" s="79"/>
      <c r="B328" s="78"/>
      <c r="C328" s="77"/>
      <c r="D328" s="77"/>
      <c r="E328" s="150" t="s">
        <v>434</v>
      </c>
      <c r="F328" s="69" t="s">
        <v>435</v>
      </c>
      <c r="G328" s="76"/>
      <c r="H328" s="76"/>
      <c r="I328" s="76"/>
    </row>
    <row r="329" spans="1:9" ht="36">
      <c r="A329" s="79"/>
      <c r="B329" s="78"/>
      <c r="C329" s="77"/>
      <c r="D329" s="77"/>
      <c r="E329" s="150" t="s">
        <v>436</v>
      </c>
      <c r="F329" s="69"/>
      <c r="G329" s="76"/>
      <c r="H329" s="76"/>
      <c r="I329" s="76"/>
    </row>
    <row r="330" spans="1:9" ht="56.25">
      <c r="A330" s="79">
        <v>2160</v>
      </c>
      <c r="B330" s="78" t="s">
        <v>186</v>
      </c>
      <c r="C330" s="77">
        <v>6</v>
      </c>
      <c r="D330" s="77">
        <v>0</v>
      </c>
      <c r="E330" s="81" t="s">
        <v>437</v>
      </c>
      <c r="F330" s="82"/>
      <c r="G330" s="76">
        <f>G332</f>
        <v>327214.77600000001</v>
      </c>
      <c r="H330" s="76">
        <f>H332</f>
        <v>119514.776</v>
      </c>
      <c r="I330" s="76">
        <f>I332</f>
        <v>207700</v>
      </c>
    </row>
    <row r="331" spans="1:9" ht="18">
      <c r="A331" s="79"/>
      <c r="B331" s="78"/>
      <c r="C331" s="77"/>
      <c r="D331" s="77"/>
      <c r="E331" s="80" t="s">
        <v>190</v>
      </c>
      <c r="F331" s="65"/>
      <c r="G331" s="76"/>
      <c r="H331" s="76"/>
      <c r="I331" s="76"/>
    </row>
    <row r="332" spans="1:9" ht="54">
      <c r="A332" s="79">
        <v>2161</v>
      </c>
      <c r="B332" s="206" t="s">
        <v>186</v>
      </c>
      <c r="C332" s="207">
        <v>6</v>
      </c>
      <c r="D332" s="207">
        <v>1</v>
      </c>
      <c r="E332" s="80" t="s">
        <v>438</v>
      </c>
      <c r="F332" s="65"/>
      <c r="G332" s="76">
        <f>G334+G342+G378+G387+G392+G415+G431+G451</f>
        <v>327214.77600000001</v>
      </c>
      <c r="H332" s="76">
        <f>H334+H342+H378+H387+H392+H415+H431+H451</f>
        <v>119514.776</v>
      </c>
      <c r="I332" s="76">
        <f>I334+I342+I378+I387+I392+I415+I431+I451</f>
        <v>207700</v>
      </c>
    </row>
    <row r="333" spans="1:9" ht="72">
      <c r="A333" s="79"/>
      <c r="B333" s="78"/>
      <c r="C333" s="77"/>
      <c r="D333" s="77"/>
      <c r="E333" s="80" t="s">
        <v>192</v>
      </c>
      <c r="F333" s="65"/>
      <c r="G333" s="76"/>
      <c r="H333" s="76"/>
      <c r="I333" s="76"/>
    </row>
    <row r="334" spans="1:9" ht="18">
      <c r="A334" s="79"/>
      <c r="B334" s="78"/>
      <c r="C334" s="77"/>
      <c r="D334" s="77"/>
      <c r="E334" s="85" t="s">
        <v>193</v>
      </c>
      <c r="F334" s="117" t="s">
        <v>194</v>
      </c>
      <c r="G334" s="76">
        <f>H334</f>
        <v>0</v>
      </c>
      <c r="H334" s="76">
        <f>H335+H336+H337+H338+H340+H339+H341</f>
        <v>0</v>
      </c>
      <c r="I334" s="76"/>
    </row>
    <row r="335" spans="1:9" ht="28.15" customHeight="1" thickBot="1">
      <c r="A335" s="79"/>
      <c r="B335" s="78"/>
      <c r="C335" s="77"/>
      <c r="D335" s="77"/>
      <c r="E335" s="149" t="s">
        <v>195</v>
      </c>
      <c r="F335" s="99" t="s">
        <v>196</v>
      </c>
      <c r="G335" s="76">
        <f t="shared" ref="G335:G398" si="6">H335</f>
        <v>0</v>
      </c>
      <c r="H335" s="76"/>
      <c r="I335" s="76"/>
    </row>
    <row r="336" spans="1:9" ht="3" hidden="1" customHeight="1" thickBot="1">
      <c r="A336" s="79"/>
      <c r="B336" s="78"/>
      <c r="C336" s="77"/>
      <c r="D336" s="77"/>
      <c r="E336" s="89" t="s">
        <v>197</v>
      </c>
      <c r="F336" s="90" t="s">
        <v>198</v>
      </c>
      <c r="G336" s="76">
        <f t="shared" si="6"/>
        <v>0</v>
      </c>
      <c r="H336" s="76"/>
      <c r="I336" s="76"/>
    </row>
    <row r="337" spans="1:9" ht="27.75" hidden="1" thickBot="1">
      <c r="A337" s="79"/>
      <c r="B337" s="78"/>
      <c r="C337" s="77"/>
      <c r="D337" s="77"/>
      <c r="E337" s="89" t="s">
        <v>199</v>
      </c>
      <c r="F337" s="90" t="s">
        <v>200</v>
      </c>
      <c r="G337" s="76">
        <f t="shared" si="6"/>
        <v>0</v>
      </c>
      <c r="H337" s="76"/>
      <c r="I337" s="76"/>
    </row>
    <row r="338" spans="1:9" ht="27.75" hidden="1" thickBot="1">
      <c r="A338" s="79"/>
      <c r="B338" s="78"/>
      <c r="C338" s="77"/>
      <c r="D338" s="77"/>
      <c r="E338" s="89" t="s">
        <v>201</v>
      </c>
      <c r="F338" s="90" t="s">
        <v>202</v>
      </c>
      <c r="G338" s="76">
        <f t="shared" si="6"/>
        <v>0</v>
      </c>
      <c r="H338" s="76"/>
      <c r="I338" s="76"/>
    </row>
    <row r="339" spans="1:9" ht="18.75" hidden="1" thickBot="1">
      <c r="A339" s="79"/>
      <c r="B339" s="78"/>
      <c r="C339" s="77"/>
      <c r="D339" s="77"/>
      <c r="E339" s="89" t="s">
        <v>203</v>
      </c>
      <c r="F339" s="90" t="s">
        <v>204</v>
      </c>
      <c r="G339" s="76">
        <f t="shared" si="6"/>
        <v>0</v>
      </c>
      <c r="H339" s="76"/>
      <c r="I339" s="76"/>
    </row>
    <row r="340" spans="1:9" ht="18.75" hidden="1" thickBot="1">
      <c r="A340" s="79"/>
      <c r="B340" s="78"/>
      <c r="C340" s="77"/>
      <c r="D340" s="77"/>
      <c r="E340" s="89" t="s">
        <v>205</v>
      </c>
      <c r="F340" s="90" t="s">
        <v>206</v>
      </c>
      <c r="G340" s="76">
        <f t="shared" si="6"/>
        <v>0</v>
      </c>
      <c r="H340" s="76"/>
      <c r="I340" s="76"/>
    </row>
    <row r="341" spans="1:9" ht="18.75" hidden="1" thickBot="1">
      <c r="A341" s="79"/>
      <c r="B341" s="78"/>
      <c r="C341" s="77"/>
      <c r="D341" s="77"/>
      <c r="E341" s="91" t="s">
        <v>207</v>
      </c>
      <c r="F341" s="92" t="s">
        <v>208</v>
      </c>
      <c r="G341" s="76">
        <f t="shared" si="6"/>
        <v>0</v>
      </c>
      <c r="H341" s="76"/>
      <c r="I341" s="76"/>
    </row>
    <row r="342" spans="1:9" ht="33.75" thickBot="1">
      <c r="A342" s="79"/>
      <c r="B342" s="78"/>
      <c r="C342" s="77"/>
      <c r="D342" s="77"/>
      <c r="E342" s="93" t="s">
        <v>209</v>
      </c>
      <c r="F342" s="94" t="s">
        <v>194</v>
      </c>
      <c r="G342" s="76">
        <f t="shared" si="6"/>
        <v>35780</v>
      </c>
      <c r="H342" s="76">
        <f>H343+H351+H355+H364+H366+H369</f>
        <v>35780</v>
      </c>
      <c r="I342" s="76"/>
    </row>
    <row r="343" spans="1:9" ht="18">
      <c r="A343" s="79"/>
      <c r="B343" s="78"/>
      <c r="C343" s="77"/>
      <c r="D343" s="77"/>
      <c r="E343" s="95" t="s">
        <v>210</v>
      </c>
      <c r="F343" s="96"/>
      <c r="G343" s="76">
        <f t="shared" si="6"/>
        <v>2980</v>
      </c>
      <c r="H343" s="76">
        <f>H344+H345+H346+H347+H348+H349+H350</f>
        <v>2980</v>
      </c>
      <c r="I343" s="76"/>
    </row>
    <row r="344" spans="1:9" ht="27">
      <c r="A344" s="79"/>
      <c r="B344" s="78"/>
      <c r="C344" s="77"/>
      <c r="D344" s="77"/>
      <c r="E344" s="89" t="s">
        <v>211</v>
      </c>
      <c r="F344" s="90" t="s">
        <v>212</v>
      </c>
      <c r="G344" s="76">
        <f t="shared" si="6"/>
        <v>0</v>
      </c>
      <c r="H344" s="76"/>
      <c r="I344" s="76"/>
    </row>
    <row r="345" spans="1:9" ht="18">
      <c r="A345" s="79"/>
      <c r="B345" s="78"/>
      <c r="C345" s="77"/>
      <c r="D345" s="77"/>
      <c r="E345" s="89" t="s">
        <v>213</v>
      </c>
      <c r="F345" s="90" t="s">
        <v>214</v>
      </c>
      <c r="G345" s="76">
        <f t="shared" si="6"/>
        <v>60</v>
      </c>
      <c r="H345" s="76">
        <v>60</v>
      </c>
      <c r="I345" s="76"/>
    </row>
    <row r="346" spans="1:9" ht="18">
      <c r="A346" s="79"/>
      <c r="B346" s="78"/>
      <c r="C346" s="77"/>
      <c r="D346" s="77"/>
      <c r="E346" s="89" t="s">
        <v>215</v>
      </c>
      <c r="F346" s="90" t="s">
        <v>216</v>
      </c>
      <c r="G346" s="76">
        <f t="shared" si="6"/>
        <v>0</v>
      </c>
      <c r="H346" s="76"/>
      <c r="I346" s="76"/>
    </row>
    <row r="347" spans="1:9" ht="18">
      <c r="A347" s="79"/>
      <c r="B347" s="78"/>
      <c r="C347" s="77"/>
      <c r="D347" s="77"/>
      <c r="E347" s="89" t="s">
        <v>217</v>
      </c>
      <c r="F347" s="90" t="s">
        <v>218</v>
      </c>
      <c r="G347" s="76">
        <f t="shared" si="6"/>
        <v>30</v>
      </c>
      <c r="H347" s="76">
        <v>30</v>
      </c>
      <c r="I347" s="76"/>
    </row>
    <row r="348" spans="1:9" ht="18">
      <c r="A348" s="79"/>
      <c r="B348" s="78"/>
      <c r="C348" s="77"/>
      <c r="D348" s="77"/>
      <c r="E348" s="89" t="s">
        <v>219</v>
      </c>
      <c r="F348" s="90" t="s">
        <v>220</v>
      </c>
      <c r="G348" s="76">
        <f t="shared" si="6"/>
        <v>500</v>
      </c>
      <c r="H348" s="76">
        <v>500</v>
      </c>
      <c r="I348" s="76"/>
    </row>
    <row r="349" spans="1:9" ht="18">
      <c r="A349" s="79"/>
      <c r="B349" s="78"/>
      <c r="C349" s="77"/>
      <c r="D349" s="77"/>
      <c r="E349" s="89" t="s">
        <v>221</v>
      </c>
      <c r="F349" s="90" t="s">
        <v>222</v>
      </c>
      <c r="G349" s="76">
        <f t="shared" si="6"/>
        <v>2000</v>
      </c>
      <c r="H349" s="76">
        <v>2000</v>
      </c>
      <c r="I349" s="76"/>
    </row>
    <row r="350" spans="1:9" ht="18.75" thickBot="1">
      <c r="A350" s="79"/>
      <c r="B350" s="78"/>
      <c r="C350" s="77"/>
      <c r="D350" s="77"/>
      <c r="E350" s="91" t="s">
        <v>223</v>
      </c>
      <c r="F350" s="92" t="s">
        <v>224</v>
      </c>
      <c r="G350" s="76">
        <f t="shared" si="6"/>
        <v>390</v>
      </c>
      <c r="H350" s="76">
        <v>390</v>
      </c>
      <c r="I350" s="76"/>
    </row>
    <row r="351" spans="1:9" ht="33">
      <c r="A351" s="79"/>
      <c r="B351" s="78"/>
      <c r="C351" s="77"/>
      <c r="D351" s="77"/>
      <c r="E351" s="132" t="s">
        <v>225</v>
      </c>
      <c r="F351" s="98" t="s">
        <v>194</v>
      </c>
      <c r="G351" s="76">
        <f t="shared" si="6"/>
        <v>0</v>
      </c>
      <c r="H351" s="76">
        <f>H352+H353+H354</f>
        <v>0</v>
      </c>
      <c r="I351" s="76"/>
    </row>
    <row r="352" spans="1:9" ht="18">
      <c r="A352" s="79"/>
      <c r="B352" s="78"/>
      <c r="C352" s="77"/>
      <c r="D352" s="77"/>
      <c r="E352" s="89" t="s">
        <v>226</v>
      </c>
      <c r="F352" s="99" t="s">
        <v>227</v>
      </c>
      <c r="G352" s="76">
        <f t="shared" si="6"/>
        <v>0</v>
      </c>
      <c r="H352" s="76"/>
      <c r="I352" s="76"/>
    </row>
    <row r="353" spans="1:9" ht="27">
      <c r="A353" s="79"/>
      <c r="B353" s="78"/>
      <c r="C353" s="77"/>
      <c r="D353" s="77"/>
      <c r="E353" s="89" t="s">
        <v>228</v>
      </c>
      <c r="F353" s="90" t="s">
        <v>229</v>
      </c>
      <c r="G353" s="76">
        <f t="shared" si="6"/>
        <v>0</v>
      </c>
      <c r="H353" s="76"/>
      <c r="I353" s="76"/>
    </row>
    <row r="354" spans="1:9" ht="18.75" thickBot="1">
      <c r="A354" s="79"/>
      <c r="B354" s="78"/>
      <c r="C354" s="77"/>
      <c r="D354" s="77"/>
      <c r="E354" s="91" t="s">
        <v>230</v>
      </c>
      <c r="F354" s="92" t="s">
        <v>231</v>
      </c>
      <c r="G354" s="76">
        <f t="shared" si="6"/>
        <v>0</v>
      </c>
      <c r="H354" s="76"/>
      <c r="I354" s="76"/>
    </row>
    <row r="355" spans="1:9" ht="33">
      <c r="A355" s="79"/>
      <c r="B355" s="78"/>
      <c r="C355" s="77"/>
      <c r="D355" s="77"/>
      <c r="E355" s="132" t="s">
        <v>232</v>
      </c>
      <c r="F355" s="98" t="s">
        <v>194</v>
      </c>
      <c r="G355" s="76">
        <f t="shared" si="6"/>
        <v>800</v>
      </c>
      <c r="H355" s="76">
        <f>H356+H357+H358+H359+H360+H361+H362+H363</f>
        <v>800</v>
      </c>
      <c r="I355" s="76"/>
    </row>
    <row r="356" spans="1:9" ht="0.6" customHeight="1">
      <c r="A356" s="79"/>
      <c r="B356" s="78"/>
      <c r="C356" s="77"/>
      <c r="D356" s="77"/>
      <c r="E356" s="89" t="s">
        <v>233</v>
      </c>
      <c r="F356" s="99" t="s">
        <v>234</v>
      </c>
      <c r="G356" s="76">
        <f t="shared" si="6"/>
        <v>0</v>
      </c>
      <c r="H356" s="76"/>
      <c r="I356" s="76"/>
    </row>
    <row r="357" spans="1:9" ht="18" hidden="1">
      <c r="A357" s="79"/>
      <c r="B357" s="78"/>
      <c r="C357" s="77"/>
      <c r="D357" s="77"/>
      <c r="E357" s="89" t="s">
        <v>235</v>
      </c>
      <c r="F357" s="90" t="s">
        <v>236</v>
      </c>
      <c r="G357" s="76">
        <f t="shared" si="6"/>
        <v>0</v>
      </c>
      <c r="H357" s="76"/>
      <c r="I357" s="76"/>
    </row>
    <row r="358" spans="1:9" ht="27" hidden="1">
      <c r="A358" s="79"/>
      <c r="B358" s="78"/>
      <c r="C358" s="77"/>
      <c r="D358" s="77"/>
      <c r="E358" s="89" t="s">
        <v>237</v>
      </c>
      <c r="F358" s="90" t="s">
        <v>238</v>
      </c>
      <c r="G358" s="76">
        <f t="shared" si="6"/>
        <v>0</v>
      </c>
      <c r="H358" s="76"/>
      <c r="I358" s="76"/>
    </row>
    <row r="359" spans="1:9" ht="18" hidden="1">
      <c r="A359" s="79"/>
      <c r="B359" s="78"/>
      <c r="C359" s="77"/>
      <c r="D359" s="77"/>
      <c r="E359" s="89" t="s">
        <v>239</v>
      </c>
      <c r="F359" s="90" t="s">
        <v>240</v>
      </c>
      <c r="G359" s="76">
        <f t="shared" si="6"/>
        <v>0</v>
      </c>
      <c r="H359" s="76"/>
      <c r="I359" s="76"/>
    </row>
    <row r="360" spans="1:9" ht="18" hidden="1">
      <c r="A360" s="79"/>
      <c r="B360" s="78"/>
      <c r="C360" s="77"/>
      <c r="D360" s="77"/>
      <c r="E360" s="107" t="s">
        <v>241</v>
      </c>
      <c r="F360" s="108">
        <v>423500</v>
      </c>
      <c r="G360" s="76">
        <f t="shared" si="6"/>
        <v>0</v>
      </c>
      <c r="H360" s="76"/>
      <c r="I360" s="76"/>
    </row>
    <row r="361" spans="1:9" ht="27" hidden="1">
      <c r="A361" s="79"/>
      <c r="B361" s="78"/>
      <c r="C361" s="77"/>
      <c r="D361" s="77"/>
      <c r="E361" s="89" t="s">
        <v>242</v>
      </c>
      <c r="F361" s="90" t="s">
        <v>243</v>
      </c>
      <c r="G361" s="76">
        <f t="shared" si="6"/>
        <v>0</v>
      </c>
      <c r="H361" s="76"/>
      <c r="I361" s="76"/>
    </row>
    <row r="362" spans="1:9" ht="18">
      <c r="A362" s="79"/>
      <c r="B362" s="78"/>
      <c r="C362" s="77"/>
      <c r="D362" s="77"/>
      <c r="E362" s="89" t="s">
        <v>244</v>
      </c>
      <c r="F362" s="90" t="s">
        <v>245</v>
      </c>
      <c r="G362" s="76">
        <f t="shared" si="6"/>
        <v>0</v>
      </c>
      <c r="H362" s="76"/>
      <c r="I362" s="76"/>
    </row>
    <row r="363" spans="1:9" ht="18.75" thickBot="1">
      <c r="A363" s="79"/>
      <c r="B363" s="78"/>
      <c r="C363" s="77"/>
      <c r="D363" s="77"/>
      <c r="E363" s="91" t="s">
        <v>246</v>
      </c>
      <c r="F363" s="92" t="s">
        <v>247</v>
      </c>
      <c r="G363" s="76">
        <f t="shared" si="6"/>
        <v>800</v>
      </c>
      <c r="H363" s="76">
        <v>800</v>
      </c>
      <c r="I363" s="76"/>
    </row>
    <row r="364" spans="1:9" ht="33">
      <c r="A364" s="79"/>
      <c r="B364" s="78"/>
      <c r="C364" s="77"/>
      <c r="D364" s="77"/>
      <c r="E364" s="132" t="s">
        <v>248</v>
      </c>
      <c r="F364" s="98" t="s">
        <v>194</v>
      </c>
      <c r="G364" s="76">
        <f t="shared" si="6"/>
        <v>14000</v>
      </c>
      <c r="H364" s="76">
        <f>H365</f>
        <v>14000</v>
      </c>
      <c r="I364" s="76"/>
    </row>
    <row r="365" spans="1:9" ht="18.75" thickBot="1">
      <c r="A365" s="79"/>
      <c r="B365" s="78"/>
      <c r="C365" s="77"/>
      <c r="D365" s="77"/>
      <c r="E365" s="91" t="s">
        <v>249</v>
      </c>
      <c r="F365" s="92" t="s">
        <v>250</v>
      </c>
      <c r="G365" s="76">
        <f t="shared" si="6"/>
        <v>14000</v>
      </c>
      <c r="H365" s="76">
        <v>14000</v>
      </c>
      <c r="I365" s="76"/>
    </row>
    <row r="366" spans="1:9" ht="49.5">
      <c r="A366" s="79"/>
      <c r="B366" s="78"/>
      <c r="C366" s="77"/>
      <c r="D366" s="77"/>
      <c r="E366" s="132" t="s">
        <v>251</v>
      </c>
      <c r="F366" s="98" t="s">
        <v>194</v>
      </c>
      <c r="G366" s="76">
        <f t="shared" si="6"/>
        <v>13000</v>
      </c>
      <c r="H366" s="76">
        <f>H367+H368</f>
        <v>13000</v>
      </c>
      <c r="I366" s="76"/>
    </row>
    <row r="367" spans="1:9" ht="27">
      <c r="A367" s="79"/>
      <c r="B367" s="78"/>
      <c r="C367" s="77"/>
      <c r="D367" s="77"/>
      <c r="E367" s="89" t="s">
        <v>252</v>
      </c>
      <c r="F367" s="99" t="s">
        <v>253</v>
      </c>
      <c r="G367" s="76">
        <f t="shared" si="6"/>
        <v>10000</v>
      </c>
      <c r="H367" s="76">
        <v>10000</v>
      </c>
      <c r="I367" s="76"/>
    </row>
    <row r="368" spans="1:9" ht="27.75" thickBot="1">
      <c r="A368" s="79"/>
      <c r="B368" s="78"/>
      <c r="C368" s="77"/>
      <c r="D368" s="77"/>
      <c r="E368" s="91" t="s">
        <v>254</v>
      </c>
      <c r="F368" s="92" t="s">
        <v>255</v>
      </c>
      <c r="G368" s="76">
        <f t="shared" si="6"/>
        <v>3000</v>
      </c>
      <c r="H368" s="76">
        <v>3000</v>
      </c>
      <c r="I368" s="76"/>
    </row>
    <row r="369" spans="1:9" ht="18">
      <c r="A369" s="79"/>
      <c r="B369" s="78"/>
      <c r="C369" s="77"/>
      <c r="D369" s="77"/>
      <c r="E369" s="132" t="s">
        <v>256</v>
      </c>
      <c r="F369" s="98" t="s">
        <v>194</v>
      </c>
      <c r="G369" s="76">
        <f t="shared" si="6"/>
        <v>5000</v>
      </c>
      <c r="H369" s="76">
        <f>H370+H371+H372+H373+H374+H375+H376+H377</f>
        <v>5000</v>
      </c>
      <c r="I369" s="76"/>
    </row>
    <row r="370" spans="1:9" ht="18">
      <c r="A370" s="79"/>
      <c r="B370" s="78"/>
      <c r="C370" s="77"/>
      <c r="D370" s="77"/>
      <c r="E370" s="89" t="s">
        <v>257</v>
      </c>
      <c r="F370" s="99" t="s">
        <v>258</v>
      </c>
      <c r="G370" s="76">
        <f t="shared" si="6"/>
        <v>0</v>
      </c>
      <c r="H370" s="76"/>
      <c r="I370" s="76"/>
    </row>
    <row r="371" spans="1:9" ht="18">
      <c r="A371" s="79"/>
      <c r="B371" s="78"/>
      <c r="C371" s="77"/>
      <c r="D371" s="77"/>
      <c r="E371" s="89" t="s">
        <v>259</v>
      </c>
      <c r="F371" s="90" t="s">
        <v>260</v>
      </c>
      <c r="G371" s="76">
        <f t="shared" si="6"/>
        <v>0</v>
      </c>
      <c r="H371" s="76"/>
      <c r="I371" s="76"/>
    </row>
    <row r="372" spans="1:9" ht="18">
      <c r="A372" s="79"/>
      <c r="B372" s="78"/>
      <c r="C372" s="77"/>
      <c r="D372" s="77"/>
      <c r="E372" s="89" t="s">
        <v>261</v>
      </c>
      <c r="F372" s="90" t="s">
        <v>262</v>
      </c>
      <c r="G372" s="76">
        <f t="shared" si="6"/>
        <v>0</v>
      </c>
      <c r="H372" s="76"/>
      <c r="I372" s="76"/>
    </row>
    <row r="373" spans="1:9" ht="18">
      <c r="A373" s="79"/>
      <c r="B373" s="78"/>
      <c r="C373" s="77"/>
      <c r="D373" s="77"/>
      <c r="E373" s="109" t="s">
        <v>263</v>
      </c>
      <c r="F373" s="90" t="s">
        <v>264</v>
      </c>
      <c r="G373" s="76">
        <f t="shared" si="6"/>
        <v>1000</v>
      </c>
      <c r="H373" s="76">
        <v>1000</v>
      </c>
      <c r="I373" s="76"/>
    </row>
    <row r="374" spans="1:9" ht="27">
      <c r="A374" s="79"/>
      <c r="B374" s="78"/>
      <c r="C374" s="77"/>
      <c r="D374" s="77"/>
      <c r="E374" s="110" t="s">
        <v>265</v>
      </c>
      <c r="F374" s="90" t="s">
        <v>266</v>
      </c>
      <c r="G374" s="76">
        <f t="shared" si="6"/>
        <v>0</v>
      </c>
      <c r="H374" s="76"/>
      <c r="I374" s="76"/>
    </row>
    <row r="375" spans="1:9" ht="18">
      <c r="A375" s="79"/>
      <c r="B375" s="78"/>
      <c r="C375" s="77"/>
      <c r="D375" s="77"/>
      <c r="E375" s="109" t="s">
        <v>267</v>
      </c>
      <c r="F375" s="90" t="s">
        <v>268</v>
      </c>
      <c r="G375" s="76">
        <f t="shared" si="6"/>
        <v>0</v>
      </c>
      <c r="H375" s="76"/>
      <c r="I375" s="76"/>
    </row>
    <row r="376" spans="1:9" ht="18">
      <c r="A376" s="79"/>
      <c r="B376" s="78"/>
      <c r="C376" s="77"/>
      <c r="D376" s="77"/>
      <c r="E376" s="109" t="s">
        <v>269</v>
      </c>
      <c r="F376" s="90" t="s">
        <v>270</v>
      </c>
      <c r="G376" s="76">
        <f t="shared" si="6"/>
        <v>2000</v>
      </c>
      <c r="H376" s="76">
        <v>2000</v>
      </c>
      <c r="I376" s="76"/>
    </row>
    <row r="377" spans="1:9" ht="18.75" thickBot="1">
      <c r="A377" s="79"/>
      <c r="B377" s="78"/>
      <c r="C377" s="77"/>
      <c r="D377" s="77"/>
      <c r="E377" s="111" t="s">
        <v>271</v>
      </c>
      <c r="F377" s="92" t="s">
        <v>272</v>
      </c>
      <c r="G377" s="76">
        <f t="shared" si="6"/>
        <v>2000</v>
      </c>
      <c r="H377" s="76">
        <v>2000</v>
      </c>
      <c r="I377" s="76"/>
    </row>
    <row r="378" spans="1:9" ht="18">
      <c r="A378" s="79"/>
      <c r="B378" s="78"/>
      <c r="C378" s="77"/>
      <c r="D378" s="77"/>
      <c r="E378" s="130" t="s">
        <v>273</v>
      </c>
      <c r="F378" s="98" t="s">
        <v>194</v>
      </c>
      <c r="G378" s="76">
        <f t="shared" si="6"/>
        <v>0</v>
      </c>
      <c r="H378" s="76">
        <f>H379+H380+H381+H382</f>
        <v>0</v>
      </c>
      <c r="I378" s="76"/>
    </row>
    <row r="379" spans="1:9" ht="0.6" customHeight="1">
      <c r="A379" s="79"/>
      <c r="B379" s="78"/>
      <c r="C379" s="77"/>
      <c r="D379" s="77"/>
      <c r="E379" s="109" t="s">
        <v>274</v>
      </c>
      <c r="F379" s="99" t="s">
        <v>275</v>
      </c>
      <c r="G379" s="76">
        <f t="shared" si="6"/>
        <v>0</v>
      </c>
      <c r="H379" s="76"/>
      <c r="I379" s="76"/>
    </row>
    <row r="380" spans="1:9" ht="18" hidden="1">
      <c r="A380" s="79"/>
      <c r="B380" s="78"/>
      <c r="C380" s="77"/>
      <c r="D380" s="77"/>
      <c r="E380" s="109" t="s">
        <v>276</v>
      </c>
      <c r="F380" s="90" t="s">
        <v>277</v>
      </c>
      <c r="G380" s="76">
        <f t="shared" si="6"/>
        <v>0</v>
      </c>
      <c r="H380" s="76"/>
      <c r="I380" s="76"/>
    </row>
    <row r="381" spans="1:9" ht="27" hidden="1">
      <c r="A381" s="79"/>
      <c r="B381" s="78"/>
      <c r="C381" s="77"/>
      <c r="D381" s="77"/>
      <c r="E381" s="109" t="s">
        <v>278</v>
      </c>
      <c r="F381" s="90" t="s">
        <v>279</v>
      </c>
      <c r="G381" s="76">
        <f t="shared" si="6"/>
        <v>0</v>
      </c>
      <c r="H381" s="76"/>
      <c r="I381" s="76"/>
    </row>
    <row r="382" spans="1:9" ht="18" hidden="1">
      <c r="A382" s="79"/>
      <c r="B382" s="78"/>
      <c r="C382" s="77"/>
      <c r="D382" s="77"/>
      <c r="E382" s="113" t="s">
        <v>280</v>
      </c>
      <c r="F382" s="114" t="s">
        <v>281</v>
      </c>
      <c r="G382" s="76">
        <f t="shared" si="6"/>
        <v>0</v>
      </c>
      <c r="H382" s="76"/>
      <c r="I382" s="76"/>
    </row>
    <row r="383" spans="1:9" ht="18" hidden="1">
      <c r="A383" s="79"/>
      <c r="B383" s="78"/>
      <c r="C383" s="77"/>
      <c r="D383" s="77"/>
      <c r="E383" s="113" t="s">
        <v>282</v>
      </c>
      <c r="F383" s="115" t="s">
        <v>194</v>
      </c>
      <c r="G383" s="76">
        <f t="shared" si="6"/>
        <v>0</v>
      </c>
      <c r="H383" s="76">
        <f>H384+H385+H386</f>
        <v>0</v>
      </c>
      <c r="I383" s="76"/>
    </row>
    <row r="384" spans="1:9" ht="27" hidden="1">
      <c r="A384" s="79"/>
      <c r="B384" s="78"/>
      <c r="C384" s="77"/>
      <c r="D384" s="77"/>
      <c r="E384" s="113" t="s">
        <v>283</v>
      </c>
      <c r="F384" s="99" t="s">
        <v>284</v>
      </c>
      <c r="G384" s="76">
        <f t="shared" si="6"/>
        <v>0</v>
      </c>
      <c r="H384" s="76"/>
      <c r="I384" s="76"/>
    </row>
    <row r="385" spans="1:9" ht="18" hidden="1">
      <c r="A385" s="79"/>
      <c r="B385" s="78"/>
      <c r="C385" s="77"/>
      <c r="D385" s="77"/>
      <c r="E385" s="109" t="s">
        <v>285</v>
      </c>
      <c r="F385" s="90" t="s">
        <v>286</v>
      </c>
      <c r="G385" s="76">
        <f t="shared" si="6"/>
        <v>0</v>
      </c>
      <c r="H385" s="76"/>
      <c r="I385" s="76"/>
    </row>
    <row r="386" spans="1:9" ht="18.75" hidden="1" thickBot="1">
      <c r="A386" s="79"/>
      <c r="B386" s="78"/>
      <c r="C386" s="77"/>
      <c r="D386" s="77"/>
      <c r="E386" s="111" t="s">
        <v>287</v>
      </c>
      <c r="F386" s="92" t="s">
        <v>288</v>
      </c>
      <c r="G386" s="76">
        <f t="shared" si="6"/>
        <v>0</v>
      </c>
      <c r="H386" s="76"/>
      <c r="I386" s="76"/>
    </row>
    <row r="387" spans="1:9" ht="18">
      <c r="A387" s="79"/>
      <c r="B387" s="78"/>
      <c r="C387" s="77"/>
      <c r="D387" s="77"/>
      <c r="E387" s="130" t="s">
        <v>289</v>
      </c>
      <c r="F387" s="98" t="s">
        <v>194</v>
      </c>
      <c r="G387" s="76">
        <f t="shared" si="6"/>
        <v>55000</v>
      </c>
      <c r="H387" s="76">
        <f>H388+H389+H390+H391</f>
        <v>55000</v>
      </c>
      <c r="I387" s="76"/>
    </row>
    <row r="388" spans="1:9" ht="27">
      <c r="A388" s="79"/>
      <c r="B388" s="78"/>
      <c r="C388" s="77"/>
      <c r="D388" s="77"/>
      <c r="E388" s="109" t="s">
        <v>290</v>
      </c>
      <c r="F388" s="99" t="s">
        <v>291</v>
      </c>
      <c r="G388" s="76">
        <f t="shared" si="6"/>
        <v>0</v>
      </c>
      <c r="H388" s="76"/>
      <c r="I388" s="76"/>
    </row>
    <row r="389" spans="1:9" ht="27">
      <c r="A389" s="79"/>
      <c r="B389" s="78"/>
      <c r="C389" s="77"/>
      <c r="D389" s="77"/>
      <c r="E389" s="109" t="s">
        <v>292</v>
      </c>
      <c r="F389" s="90" t="s">
        <v>293</v>
      </c>
      <c r="G389" s="76">
        <f t="shared" si="6"/>
        <v>0</v>
      </c>
      <c r="H389" s="76"/>
      <c r="I389" s="76"/>
    </row>
    <row r="390" spans="1:9" ht="27">
      <c r="A390" s="79"/>
      <c r="B390" s="78"/>
      <c r="C390" s="77"/>
      <c r="D390" s="77"/>
      <c r="E390" s="109" t="s">
        <v>294</v>
      </c>
      <c r="F390" s="90" t="s">
        <v>295</v>
      </c>
      <c r="G390" s="76">
        <f t="shared" si="6"/>
        <v>0</v>
      </c>
      <c r="H390" s="76"/>
      <c r="I390" s="76"/>
    </row>
    <row r="391" spans="1:9" ht="27.75" thickBot="1">
      <c r="A391" s="79"/>
      <c r="B391" s="78"/>
      <c r="C391" s="77"/>
      <c r="D391" s="77"/>
      <c r="E391" s="111" t="s">
        <v>296</v>
      </c>
      <c r="F391" s="92" t="s">
        <v>297</v>
      </c>
      <c r="G391" s="76">
        <f t="shared" si="6"/>
        <v>55000</v>
      </c>
      <c r="H391" s="76">
        <v>55000</v>
      </c>
      <c r="I391" s="76"/>
    </row>
    <row r="392" spans="1:9" ht="18">
      <c r="A392" s="79"/>
      <c r="B392" s="78"/>
      <c r="C392" s="77"/>
      <c r="D392" s="77"/>
      <c r="E392" s="116" t="s">
        <v>298</v>
      </c>
      <c r="F392" s="117" t="s">
        <v>194</v>
      </c>
      <c r="G392" s="76">
        <f t="shared" si="6"/>
        <v>18734.776000000002</v>
      </c>
      <c r="H392" s="76">
        <f>H393+H396+H399</f>
        <v>18734.776000000002</v>
      </c>
      <c r="I392" s="76"/>
    </row>
    <row r="393" spans="1:9" ht="28.5">
      <c r="A393" s="79"/>
      <c r="B393" s="78"/>
      <c r="C393" s="77"/>
      <c r="D393" s="77"/>
      <c r="E393" s="118" t="s">
        <v>299</v>
      </c>
      <c r="F393" s="117" t="s">
        <v>194</v>
      </c>
      <c r="G393" s="76">
        <f t="shared" si="6"/>
        <v>0</v>
      </c>
      <c r="H393" s="76">
        <f>H394+H395</f>
        <v>0</v>
      </c>
      <c r="I393" s="76"/>
    </row>
    <row r="394" spans="1:9" ht="27" hidden="1">
      <c r="A394" s="79"/>
      <c r="B394" s="78"/>
      <c r="C394" s="77"/>
      <c r="D394" s="77"/>
      <c r="E394" s="119" t="s">
        <v>300</v>
      </c>
      <c r="F394" s="120">
        <v>461100</v>
      </c>
      <c r="G394" s="76">
        <f t="shared" si="6"/>
        <v>0</v>
      </c>
      <c r="H394" s="76"/>
      <c r="I394" s="76"/>
    </row>
    <row r="395" spans="1:9" ht="27" hidden="1">
      <c r="A395" s="79"/>
      <c r="B395" s="78"/>
      <c r="C395" s="77"/>
      <c r="D395" s="77"/>
      <c r="E395" s="119" t="s">
        <v>301</v>
      </c>
      <c r="F395" s="120">
        <v>461200</v>
      </c>
      <c r="G395" s="76">
        <f t="shared" si="6"/>
        <v>0</v>
      </c>
      <c r="H395" s="76"/>
      <c r="I395" s="76"/>
    </row>
    <row r="396" spans="1:9" ht="28.5" hidden="1">
      <c r="A396" s="79"/>
      <c r="B396" s="78"/>
      <c r="C396" s="77"/>
      <c r="D396" s="77"/>
      <c r="E396" s="121" t="s">
        <v>302</v>
      </c>
      <c r="F396" s="122" t="s">
        <v>194</v>
      </c>
      <c r="G396" s="76">
        <f t="shared" si="6"/>
        <v>0</v>
      </c>
      <c r="H396" s="76">
        <f>H397+H398</f>
        <v>0</v>
      </c>
      <c r="I396" s="76"/>
    </row>
    <row r="397" spans="1:9" ht="27" hidden="1">
      <c r="A397" s="79"/>
      <c r="B397" s="78"/>
      <c r="C397" s="77"/>
      <c r="D397" s="77"/>
      <c r="E397" s="123" t="s">
        <v>303</v>
      </c>
      <c r="F397" s="120">
        <v>462100</v>
      </c>
      <c r="G397" s="76">
        <f t="shared" si="6"/>
        <v>0</v>
      </c>
      <c r="H397" s="76"/>
      <c r="I397" s="76"/>
    </row>
    <row r="398" spans="1:9" ht="27.75" hidden="1" thickBot="1">
      <c r="A398" s="79"/>
      <c r="B398" s="78"/>
      <c r="C398" s="77"/>
      <c r="D398" s="77"/>
      <c r="E398" s="124" t="s">
        <v>304</v>
      </c>
      <c r="F398" s="125">
        <v>462200</v>
      </c>
      <c r="G398" s="76">
        <f t="shared" si="6"/>
        <v>0</v>
      </c>
      <c r="H398" s="76"/>
      <c r="I398" s="76"/>
    </row>
    <row r="399" spans="1:9" ht="28.5">
      <c r="A399" s="79"/>
      <c r="B399" s="78"/>
      <c r="C399" s="77"/>
      <c r="D399" s="77"/>
      <c r="E399" s="126" t="s">
        <v>305</v>
      </c>
      <c r="F399" s="117" t="s">
        <v>194</v>
      </c>
      <c r="G399" s="76">
        <f t="shared" ref="G399:G450" si="7">H399</f>
        <v>18734.776000000002</v>
      </c>
      <c r="H399" s="76">
        <f>H400+H401+H402+H403+H404+H405+H406+H407</f>
        <v>18734.776000000002</v>
      </c>
      <c r="I399" s="76"/>
    </row>
    <row r="400" spans="1:9" ht="27.6" customHeight="1">
      <c r="A400" s="79"/>
      <c r="B400" s="78"/>
      <c r="C400" s="77"/>
      <c r="D400" s="77"/>
      <c r="E400" s="123" t="s">
        <v>306</v>
      </c>
      <c r="F400" s="120">
        <v>463100</v>
      </c>
      <c r="G400" s="76">
        <f t="shared" si="7"/>
        <v>0</v>
      </c>
      <c r="H400" s="76"/>
      <c r="I400" s="76"/>
    </row>
    <row r="401" spans="1:9" ht="18" hidden="1">
      <c r="A401" s="79"/>
      <c r="B401" s="78"/>
      <c r="C401" s="77"/>
      <c r="D401" s="77"/>
      <c r="E401" s="123" t="s">
        <v>307</v>
      </c>
      <c r="F401" s="120">
        <v>463200</v>
      </c>
      <c r="G401" s="76">
        <f t="shared" si="7"/>
        <v>0</v>
      </c>
      <c r="H401" s="76"/>
      <c r="I401" s="76"/>
    </row>
    <row r="402" spans="1:9" ht="40.5" hidden="1">
      <c r="A402" s="79"/>
      <c r="B402" s="78"/>
      <c r="C402" s="77"/>
      <c r="D402" s="77"/>
      <c r="E402" s="123" t="s">
        <v>308</v>
      </c>
      <c r="F402" s="120">
        <v>463300</v>
      </c>
      <c r="G402" s="76">
        <f t="shared" si="7"/>
        <v>0</v>
      </c>
      <c r="H402" s="76"/>
      <c r="I402" s="76"/>
    </row>
    <row r="403" spans="1:9" ht="40.5" hidden="1">
      <c r="A403" s="79"/>
      <c r="B403" s="78"/>
      <c r="C403" s="77"/>
      <c r="D403" s="77"/>
      <c r="E403" s="123" t="s">
        <v>309</v>
      </c>
      <c r="F403" s="120">
        <v>463400</v>
      </c>
      <c r="G403" s="76">
        <f t="shared" si="7"/>
        <v>0</v>
      </c>
      <c r="H403" s="76"/>
      <c r="I403" s="76"/>
    </row>
    <row r="404" spans="1:9" ht="18" hidden="1">
      <c r="A404" s="79"/>
      <c r="B404" s="78"/>
      <c r="C404" s="77"/>
      <c r="D404" s="77"/>
      <c r="E404" s="127" t="s">
        <v>310</v>
      </c>
      <c r="F404" s="120">
        <v>463500</v>
      </c>
      <c r="G404" s="76">
        <f t="shared" si="7"/>
        <v>0</v>
      </c>
      <c r="H404" s="76"/>
      <c r="I404" s="76"/>
    </row>
    <row r="405" spans="1:9" ht="40.5">
      <c r="A405" s="79"/>
      <c r="B405" s="78"/>
      <c r="C405" s="77"/>
      <c r="D405" s="77"/>
      <c r="E405" s="127" t="s">
        <v>311</v>
      </c>
      <c r="F405" s="120">
        <v>463700</v>
      </c>
      <c r="G405" s="76">
        <f t="shared" si="7"/>
        <v>18734.776000000002</v>
      </c>
      <c r="H405" s="151">
        <v>18734.776000000002</v>
      </c>
      <c r="I405" s="76"/>
    </row>
    <row r="406" spans="1:9" ht="0.6" hidden="1" customHeight="1">
      <c r="A406" s="79"/>
      <c r="B406" s="78"/>
      <c r="C406" s="77"/>
      <c r="D406" s="77"/>
      <c r="E406" s="127" t="s">
        <v>312</v>
      </c>
      <c r="F406" s="120">
        <v>463800</v>
      </c>
      <c r="G406" s="76">
        <f t="shared" si="7"/>
        <v>0</v>
      </c>
      <c r="H406" s="76"/>
      <c r="I406" s="76"/>
    </row>
    <row r="407" spans="1:9" ht="18" hidden="1">
      <c r="A407" s="79"/>
      <c r="B407" s="78"/>
      <c r="C407" s="77"/>
      <c r="D407" s="77"/>
      <c r="E407" s="127" t="s">
        <v>313</v>
      </c>
      <c r="F407" s="120">
        <v>463900</v>
      </c>
      <c r="G407" s="76">
        <f t="shared" si="7"/>
        <v>0</v>
      </c>
      <c r="H407" s="76"/>
      <c r="I407" s="76"/>
    </row>
    <row r="408" spans="1:9" ht="28.5" hidden="1">
      <c r="A408" s="79"/>
      <c r="B408" s="78"/>
      <c r="C408" s="77"/>
      <c r="D408" s="77"/>
      <c r="E408" s="128" t="s">
        <v>314</v>
      </c>
      <c r="F408" s="122" t="s">
        <v>194</v>
      </c>
      <c r="G408" s="76">
        <f t="shared" si="7"/>
        <v>0</v>
      </c>
      <c r="H408" s="76">
        <f>H409+H410+H411+H412+H413</f>
        <v>0</v>
      </c>
      <c r="I408" s="76"/>
    </row>
    <row r="409" spans="1:9" ht="27" hidden="1">
      <c r="A409" s="79"/>
      <c r="B409" s="78"/>
      <c r="C409" s="77"/>
      <c r="D409" s="77"/>
      <c r="E409" s="127" t="s">
        <v>315</v>
      </c>
      <c r="F409" s="120">
        <v>465100</v>
      </c>
      <c r="G409" s="76">
        <f t="shared" si="7"/>
        <v>0</v>
      </c>
      <c r="H409" s="76"/>
      <c r="I409" s="76"/>
    </row>
    <row r="410" spans="1:9" ht="18" hidden="1">
      <c r="A410" s="79"/>
      <c r="B410" s="78"/>
      <c r="C410" s="77"/>
      <c r="D410" s="77"/>
      <c r="E410" s="127" t="s">
        <v>316</v>
      </c>
      <c r="F410" s="120">
        <v>465200</v>
      </c>
      <c r="G410" s="76">
        <f t="shared" si="7"/>
        <v>0</v>
      </c>
      <c r="H410" s="76"/>
      <c r="I410" s="76"/>
    </row>
    <row r="411" spans="1:9" ht="18" hidden="1">
      <c r="A411" s="79"/>
      <c r="B411" s="78"/>
      <c r="C411" s="77"/>
      <c r="D411" s="77"/>
      <c r="E411" s="127" t="s">
        <v>317</v>
      </c>
      <c r="F411" s="120">
        <v>465300</v>
      </c>
      <c r="G411" s="76">
        <f t="shared" si="7"/>
        <v>0</v>
      </c>
      <c r="H411" s="76"/>
      <c r="I411" s="76"/>
    </row>
    <row r="412" spans="1:9" ht="40.5" hidden="1">
      <c r="A412" s="79"/>
      <c r="B412" s="78"/>
      <c r="C412" s="77"/>
      <c r="D412" s="77"/>
      <c r="E412" s="127" t="s">
        <v>318</v>
      </c>
      <c r="F412" s="120">
        <v>465500</v>
      </c>
      <c r="G412" s="76">
        <f t="shared" si="7"/>
        <v>0</v>
      </c>
      <c r="H412" s="76"/>
      <c r="I412" s="76"/>
    </row>
    <row r="413" spans="1:9" ht="40.5" hidden="1">
      <c r="A413" s="79"/>
      <c r="B413" s="78"/>
      <c r="C413" s="77"/>
      <c r="D413" s="77"/>
      <c r="E413" s="127" t="s">
        <v>319</v>
      </c>
      <c r="F413" s="120">
        <v>465600</v>
      </c>
      <c r="G413" s="76">
        <f t="shared" si="7"/>
        <v>0</v>
      </c>
      <c r="H413" s="76"/>
      <c r="I413" s="76"/>
    </row>
    <row r="414" spans="1:9" ht="18.75" hidden="1" thickBot="1">
      <c r="A414" s="79"/>
      <c r="B414" s="78"/>
      <c r="C414" s="77"/>
      <c r="D414" s="77"/>
      <c r="E414" s="129" t="s">
        <v>320</v>
      </c>
      <c r="F414" s="92" t="s">
        <v>321</v>
      </c>
      <c r="G414" s="76">
        <f t="shared" si="7"/>
        <v>0</v>
      </c>
      <c r="H414" s="76"/>
      <c r="I414" s="76"/>
    </row>
    <row r="415" spans="1:9" ht="0.6" hidden="1" customHeight="1">
      <c r="A415" s="79"/>
      <c r="B415" s="78"/>
      <c r="C415" s="77"/>
      <c r="D415" s="77"/>
      <c r="E415" s="130" t="s">
        <v>322</v>
      </c>
      <c r="F415" s="98" t="s">
        <v>194</v>
      </c>
      <c r="G415" s="76">
        <f t="shared" si="7"/>
        <v>0</v>
      </c>
      <c r="H415" s="76">
        <f>H416+H419+H429</f>
        <v>0</v>
      </c>
      <c r="I415" s="76"/>
    </row>
    <row r="416" spans="1:9" ht="28.5" hidden="1">
      <c r="A416" s="79"/>
      <c r="B416" s="78"/>
      <c r="C416" s="77"/>
      <c r="D416" s="77"/>
      <c r="E416" s="131" t="s">
        <v>323</v>
      </c>
      <c r="F416" s="122" t="s">
        <v>194</v>
      </c>
      <c r="G416" s="76">
        <f t="shared" si="7"/>
        <v>0</v>
      </c>
      <c r="H416" s="76">
        <f>H417+H418</f>
        <v>0</v>
      </c>
      <c r="I416" s="76"/>
    </row>
    <row r="417" spans="1:9" ht="40.5" hidden="1">
      <c r="A417" s="79"/>
      <c r="B417" s="78"/>
      <c r="C417" s="77"/>
      <c r="D417" s="77"/>
      <c r="E417" s="89" t="s">
        <v>324</v>
      </c>
      <c r="F417" s="108">
        <v>471100</v>
      </c>
      <c r="G417" s="76">
        <f t="shared" si="7"/>
        <v>0</v>
      </c>
      <c r="H417" s="76"/>
      <c r="I417" s="76"/>
    </row>
    <row r="418" spans="1:9" ht="27" hidden="1">
      <c r="A418" s="79"/>
      <c r="B418" s="78"/>
      <c r="C418" s="77"/>
      <c r="D418" s="77"/>
      <c r="E418" s="109" t="s">
        <v>325</v>
      </c>
      <c r="F418" s="108">
        <v>471200</v>
      </c>
      <c r="G418" s="76">
        <f t="shared" si="7"/>
        <v>0</v>
      </c>
      <c r="H418" s="76"/>
      <c r="I418" s="76"/>
    </row>
    <row r="419" spans="1:9" ht="42.75" hidden="1">
      <c r="A419" s="79"/>
      <c r="B419" s="78"/>
      <c r="C419" s="77"/>
      <c r="D419" s="77"/>
      <c r="E419" s="131" t="s">
        <v>326</v>
      </c>
      <c r="F419" s="122" t="s">
        <v>194</v>
      </c>
      <c r="G419" s="76">
        <f t="shared" si="7"/>
        <v>0</v>
      </c>
      <c r="H419" s="76">
        <f>H420+H421+H422+H423+H424+H425+H426+H427+H428</f>
        <v>0</v>
      </c>
      <c r="I419" s="76"/>
    </row>
    <row r="420" spans="1:9" ht="27" hidden="1">
      <c r="A420" s="79"/>
      <c r="B420" s="78"/>
      <c r="C420" s="77"/>
      <c r="D420" s="77"/>
      <c r="E420" s="109" t="s">
        <v>327</v>
      </c>
      <c r="F420" s="90" t="s">
        <v>328</v>
      </c>
      <c r="G420" s="76">
        <f t="shared" si="7"/>
        <v>0</v>
      </c>
      <c r="H420" s="76"/>
      <c r="I420" s="76"/>
    </row>
    <row r="421" spans="1:9" ht="18" hidden="1">
      <c r="A421" s="79"/>
      <c r="B421" s="78"/>
      <c r="C421" s="77"/>
      <c r="D421" s="77"/>
      <c r="E421" s="109" t="s">
        <v>329</v>
      </c>
      <c r="F421" s="90" t="s">
        <v>330</v>
      </c>
      <c r="G421" s="76">
        <f t="shared" si="7"/>
        <v>0</v>
      </c>
      <c r="H421" s="76"/>
      <c r="I421" s="76"/>
    </row>
    <row r="422" spans="1:9" ht="27" hidden="1">
      <c r="A422" s="79"/>
      <c r="B422" s="78"/>
      <c r="C422" s="77"/>
      <c r="D422" s="77"/>
      <c r="E422" s="109" t="s">
        <v>331</v>
      </c>
      <c r="F422" s="90" t="s">
        <v>332</v>
      </c>
      <c r="G422" s="76">
        <f t="shared" si="7"/>
        <v>0</v>
      </c>
      <c r="H422" s="76"/>
      <c r="I422" s="76"/>
    </row>
    <row r="423" spans="1:9" ht="18" hidden="1">
      <c r="A423" s="79"/>
      <c r="B423" s="78"/>
      <c r="C423" s="77"/>
      <c r="D423" s="77"/>
      <c r="E423" s="109" t="s">
        <v>333</v>
      </c>
      <c r="F423" s="90" t="s">
        <v>334</v>
      </c>
      <c r="G423" s="76">
        <f t="shared" si="7"/>
        <v>0</v>
      </c>
      <c r="H423" s="76"/>
      <c r="I423" s="76"/>
    </row>
    <row r="424" spans="1:9" ht="27" hidden="1">
      <c r="A424" s="79"/>
      <c r="B424" s="78"/>
      <c r="C424" s="77"/>
      <c r="D424" s="77"/>
      <c r="E424" s="109" t="s">
        <v>335</v>
      </c>
      <c r="F424" s="90" t="s">
        <v>336</v>
      </c>
      <c r="G424" s="76">
        <f t="shared" si="7"/>
        <v>0</v>
      </c>
      <c r="H424" s="76"/>
      <c r="I424" s="76"/>
    </row>
    <row r="425" spans="1:9" ht="3" hidden="1" customHeight="1">
      <c r="A425" s="79"/>
      <c r="B425" s="78"/>
      <c r="C425" s="77"/>
      <c r="D425" s="77"/>
      <c r="E425" s="109" t="s">
        <v>337</v>
      </c>
      <c r="F425" s="90" t="s">
        <v>338</v>
      </c>
      <c r="G425" s="76">
        <f t="shared" si="7"/>
        <v>0</v>
      </c>
      <c r="H425" s="76"/>
      <c r="I425" s="76"/>
    </row>
    <row r="426" spans="1:9" ht="27" hidden="1">
      <c r="A426" s="79"/>
      <c r="B426" s="78"/>
      <c r="C426" s="77"/>
      <c r="D426" s="77"/>
      <c r="E426" s="89" t="s">
        <v>339</v>
      </c>
      <c r="F426" s="90" t="s">
        <v>340</v>
      </c>
      <c r="G426" s="76">
        <f t="shared" si="7"/>
        <v>0</v>
      </c>
      <c r="H426" s="76"/>
      <c r="I426" s="76"/>
    </row>
    <row r="427" spans="1:9" ht="18" hidden="1">
      <c r="A427" s="79"/>
      <c r="B427" s="78"/>
      <c r="C427" s="77"/>
      <c r="D427" s="77"/>
      <c r="E427" s="109" t="s">
        <v>341</v>
      </c>
      <c r="F427" s="90" t="s">
        <v>342</v>
      </c>
      <c r="G427" s="76">
        <f t="shared" si="7"/>
        <v>0</v>
      </c>
      <c r="H427" s="76"/>
      <c r="I427" s="76"/>
    </row>
    <row r="428" spans="1:9" ht="18" hidden="1">
      <c r="A428" s="79"/>
      <c r="B428" s="78"/>
      <c r="C428" s="77"/>
      <c r="D428" s="77"/>
      <c r="E428" s="109" t="s">
        <v>343</v>
      </c>
      <c r="F428" s="90" t="s">
        <v>344</v>
      </c>
      <c r="G428" s="76">
        <f t="shared" si="7"/>
        <v>0</v>
      </c>
      <c r="H428" s="76"/>
      <c r="I428" s="76"/>
    </row>
    <row r="429" spans="1:9" ht="18" hidden="1">
      <c r="A429" s="79"/>
      <c r="B429" s="78"/>
      <c r="C429" s="77"/>
      <c r="D429" s="77"/>
      <c r="E429" s="131" t="s">
        <v>345</v>
      </c>
      <c r="F429" s="122" t="s">
        <v>194</v>
      </c>
      <c r="G429" s="76">
        <f t="shared" si="7"/>
        <v>0</v>
      </c>
      <c r="H429" s="76"/>
      <c r="I429" s="76"/>
    </row>
    <row r="430" spans="1:9" ht="18.75" hidden="1" thickBot="1">
      <c r="A430" s="79"/>
      <c r="B430" s="78"/>
      <c r="C430" s="77"/>
      <c r="D430" s="77"/>
      <c r="E430" s="111" t="s">
        <v>346</v>
      </c>
      <c r="F430" s="92" t="s">
        <v>347</v>
      </c>
      <c r="G430" s="76">
        <f t="shared" si="7"/>
        <v>0</v>
      </c>
      <c r="H430" s="76"/>
      <c r="I430" s="76"/>
    </row>
    <row r="431" spans="1:9" ht="30" customHeight="1">
      <c r="A431" s="79"/>
      <c r="B431" s="78"/>
      <c r="C431" s="77"/>
      <c r="D431" s="77"/>
      <c r="E431" s="132" t="s">
        <v>348</v>
      </c>
      <c r="F431" s="98" t="s">
        <v>194</v>
      </c>
      <c r="G431" s="76">
        <f t="shared" si="7"/>
        <v>10000</v>
      </c>
      <c r="H431" s="76">
        <f>H432+H435+H440</f>
        <v>10000</v>
      </c>
      <c r="I431" s="76"/>
    </row>
    <row r="432" spans="1:9" ht="31.15" customHeight="1">
      <c r="A432" s="79"/>
      <c r="B432" s="78"/>
      <c r="C432" s="77"/>
      <c r="D432" s="77"/>
      <c r="E432" s="133" t="s">
        <v>349</v>
      </c>
      <c r="F432" s="117" t="s">
        <v>194</v>
      </c>
      <c r="G432" s="76">
        <f t="shared" si="7"/>
        <v>0</v>
      </c>
      <c r="H432" s="76">
        <f>H433+H434</f>
        <v>0</v>
      </c>
      <c r="I432" s="76"/>
    </row>
    <row r="433" spans="1:9" ht="21.6" customHeight="1">
      <c r="A433" s="79"/>
      <c r="B433" s="78"/>
      <c r="C433" s="77"/>
      <c r="D433" s="77"/>
      <c r="E433" s="89" t="s">
        <v>350</v>
      </c>
      <c r="F433" s="99" t="s">
        <v>351</v>
      </c>
      <c r="G433" s="76">
        <f t="shared" si="7"/>
        <v>0</v>
      </c>
      <c r="H433" s="76"/>
      <c r="I433" s="76"/>
    </row>
    <row r="434" spans="1:9" ht="27.6" customHeight="1">
      <c r="A434" s="79"/>
      <c r="B434" s="78"/>
      <c r="C434" s="77"/>
      <c r="D434" s="77"/>
      <c r="E434" s="109" t="s">
        <v>352</v>
      </c>
      <c r="F434" s="134" t="s">
        <v>353</v>
      </c>
      <c r="G434" s="76">
        <f t="shared" si="7"/>
        <v>0</v>
      </c>
      <c r="H434" s="76"/>
      <c r="I434" s="76"/>
    </row>
    <row r="435" spans="1:9" ht="57">
      <c r="A435" s="79"/>
      <c r="B435" s="78"/>
      <c r="C435" s="77"/>
      <c r="D435" s="77"/>
      <c r="E435" s="135" t="s">
        <v>354</v>
      </c>
      <c r="F435" s="122" t="s">
        <v>194</v>
      </c>
      <c r="G435" s="76">
        <f t="shared" si="7"/>
        <v>10000</v>
      </c>
      <c r="H435" s="76">
        <f>H436+H437+H438+H439</f>
        <v>10000</v>
      </c>
      <c r="I435" s="76"/>
    </row>
    <row r="436" spans="1:9" ht="18">
      <c r="A436" s="79"/>
      <c r="B436" s="78"/>
      <c r="C436" s="77"/>
      <c r="D436" s="77"/>
      <c r="E436" s="109" t="s">
        <v>355</v>
      </c>
      <c r="F436" s="99" t="s">
        <v>356</v>
      </c>
      <c r="G436" s="76">
        <f t="shared" si="7"/>
        <v>0</v>
      </c>
      <c r="H436" s="76"/>
      <c r="I436" s="76"/>
    </row>
    <row r="437" spans="1:9" ht="18">
      <c r="A437" s="79"/>
      <c r="B437" s="78"/>
      <c r="C437" s="77"/>
      <c r="D437" s="77"/>
      <c r="E437" s="109" t="s">
        <v>357</v>
      </c>
      <c r="F437" s="136">
        <v>482200</v>
      </c>
      <c r="G437" s="76">
        <f t="shared" si="7"/>
        <v>0</v>
      </c>
      <c r="H437" s="76"/>
      <c r="I437" s="76"/>
    </row>
    <row r="438" spans="1:9" ht="18">
      <c r="A438" s="79"/>
      <c r="B438" s="78"/>
      <c r="C438" s="77"/>
      <c r="D438" s="77"/>
      <c r="E438" s="109" t="s">
        <v>358</v>
      </c>
      <c r="F438" s="90" t="s">
        <v>359</v>
      </c>
      <c r="G438" s="76">
        <f t="shared" si="7"/>
        <v>10000</v>
      </c>
      <c r="H438" s="76">
        <v>10000</v>
      </c>
      <c r="I438" s="76"/>
    </row>
    <row r="439" spans="1:9" ht="40.5">
      <c r="A439" s="79"/>
      <c r="B439" s="78"/>
      <c r="C439" s="77"/>
      <c r="D439" s="77"/>
      <c r="E439" s="137" t="s">
        <v>360</v>
      </c>
      <c r="F439" s="90" t="s">
        <v>361</v>
      </c>
      <c r="G439" s="76">
        <f t="shared" si="7"/>
        <v>0</v>
      </c>
      <c r="H439" s="76"/>
      <c r="I439" s="76"/>
    </row>
    <row r="440" spans="1:9" ht="28.5">
      <c r="A440" s="79"/>
      <c r="B440" s="78"/>
      <c r="C440" s="77"/>
      <c r="D440" s="77"/>
      <c r="E440" s="135" t="s">
        <v>362</v>
      </c>
      <c r="F440" s="122" t="s">
        <v>194</v>
      </c>
      <c r="G440" s="76">
        <f t="shared" si="7"/>
        <v>0</v>
      </c>
      <c r="H440" s="76">
        <f>H441</f>
        <v>0</v>
      </c>
      <c r="I440" s="76"/>
    </row>
    <row r="441" spans="1:9" ht="27">
      <c r="A441" s="79"/>
      <c r="B441" s="78"/>
      <c r="C441" s="77"/>
      <c r="D441" s="77"/>
      <c r="E441" s="137" t="s">
        <v>363</v>
      </c>
      <c r="F441" s="90" t="s">
        <v>364</v>
      </c>
      <c r="G441" s="76">
        <f t="shared" si="7"/>
        <v>0</v>
      </c>
      <c r="H441" s="76"/>
      <c r="I441" s="76"/>
    </row>
    <row r="442" spans="1:9" ht="0.6" customHeight="1">
      <c r="A442" s="79"/>
      <c r="B442" s="78"/>
      <c r="C442" s="77"/>
      <c r="D442" s="77"/>
      <c r="E442" s="135" t="s">
        <v>365</v>
      </c>
      <c r="F442" s="122" t="s">
        <v>194</v>
      </c>
      <c r="G442" s="76">
        <f t="shared" si="7"/>
        <v>0</v>
      </c>
      <c r="H442" s="76">
        <f>H443+H444</f>
        <v>0</v>
      </c>
      <c r="I442" s="76"/>
    </row>
    <row r="443" spans="1:9" ht="27" hidden="1">
      <c r="A443" s="79"/>
      <c r="B443" s="78"/>
      <c r="C443" s="77"/>
      <c r="D443" s="77"/>
      <c r="E443" s="137" t="s">
        <v>366</v>
      </c>
      <c r="F443" s="90" t="s">
        <v>367</v>
      </c>
      <c r="G443" s="76">
        <f t="shared" si="7"/>
        <v>0</v>
      </c>
      <c r="H443" s="76"/>
      <c r="I443" s="76"/>
    </row>
    <row r="444" spans="1:9" ht="27" hidden="1">
      <c r="A444" s="79"/>
      <c r="B444" s="78"/>
      <c r="C444" s="77"/>
      <c r="D444" s="77"/>
      <c r="E444" s="137" t="s">
        <v>368</v>
      </c>
      <c r="F444" s="90" t="s">
        <v>369</v>
      </c>
      <c r="G444" s="76">
        <f t="shared" si="7"/>
        <v>0</v>
      </c>
      <c r="H444" s="76"/>
      <c r="I444" s="76"/>
    </row>
    <row r="445" spans="1:9" ht="57" hidden="1">
      <c r="A445" s="79"/>
      <c r="B445" s="78"/>
      <c r="C445" s="77"/>
      <c r="D445" s="77"/>
      <c r="E445" s="135" t="s">
        <v>370</v>
      </c>
      <c r="F445" s="122" t="s">
        <v>194</v>
      </c>
      <c r="G445" s="76">
        <f t="shared" si="7"/>
        <v>0</v>
      </c>
      <c r="H445" s="76">
        <f>H446</f>
        <v>0</v>
      </c>
      <c r="I445" s="76"/>
    </row>
    <row r="446" spans="1:9" ht="40.5" hidden="1">
      <c r="A446" s="79"/>
      <c r="B446" s="78"/>
      <c r="C446" s="77"/>
      <c r="D446" s="77"/>
      <c r="E446" s="137" t="s">
        <v>371</v>
      </c>
      <c r="F446" s="90" t="s">
        <v>372</v>
      </c>
      <c r="G446" s="76">
        <f t="shared" si="7"/>
        <v>0</v>
      </c>
      <c r="H446" s="76"/>
      <c r="I446" s="76"/>
    </row>
    <row r="447" spans="1:9" ht="18" hidden="1">
      <c r="A447" s="79"/>
      <c r="B447" s="78"/>
      <c r="C447" s="77"/>
      <c r="D447" s="77"/>
      <c r="E447" s="135" t="s">
        <v>373</v>
      </c>
      <c r="F447" s="122" t="s">
        <v>194</v>
      </c>
      <c r="G447" s="76">
        <f t="shared" si="7"/>
        <v>0</v>
      </c>
      <c r="H447" s="76">
        <f>H448</f>
        <v>0</v>
      </c>
      <c r="I447" s="76"/>
    </row>
    <row r="448" spans="1:9" ht="18" hidden="1">
      <c r="A448" s="79"/>
      <c r="B448" s="78"/>
      <c r="C448" s="77"/>
      <c r="D448" s="77"/>
      <c r="E448" s="137" t="s">
        <v>374</v>
      </c>
      <c r="F448" s="90" t="s">
        <v>375</v>
      </c>
      <c r="G448" s="76">
        <f t="shared" si="7"/>
        <v>0</v>
      </c>
      <c r="H448" s="76"/>
      <c r="I448" s="76"/>
    </row>
    <row r="449" spans="1:9" ht="18" hidden="1">
      <c r="A449" s="79"/>
      <c r="B449" s="78"/>
      <c r="C449" s="77"/>
      <c r="D449" s="77"/>
      <c r="E449" s="135" t="s">
        <v>376</v>
      </c>
      <c r="F449" s="122" t="s">
        <v>194</v>
      </c>
      <c r="G449" s="76">
        <f t="shared" si="7"/>
        <v>0</v>
      </c>
      <c r="H449" s="76">
        <f>H450</f>
        <v>0</v>
      </c>
      <c r="I449" s="76"/>
    </row>
    <row r="450" spans="1:9" ht="18.75" thickBot="1">
      <c r="A450" s="79"/>
      <c r="B450" s="78"/>
      <c r="C450" s="77"/>
      <c r="D450" s="77"/>
      <c r="E450" s="138" t="s">
        <v>377</v>
      </c>
      <c r="F450" s="92" t="s">
        <v>378</v>
      </c>
      <c r="G450" s="76">
        <f t="shared" si="7"/>
        <v>0</v>
      </c>
      <c r="H450" s="76"/>
      <c r="I450" s="76"/>
    </row>
    <row r="451" spans="1:9" ht="33.75" thickBot="1">
      <c r="A451" s="79"/>
      <c r="B451" s="78"/>
      <c r="C451" s="77"/>
      <c r="D451" s="77"/>
      <c r="E451" s="139" t="s">
        <v>379</v>
      </c>
      <c r="F451" s="140" t="s">
        <v>194</v>
      </c>
      <c r="G451" s="76">
        <f>I451</f>
        <v>207700</v>
      </c>
      <c r="H451" s="76"/>
      <c r="I451" s="76">
        <f>I452+I463+I468+I470</f>
        <v>207700</v>
      </c>
    </row>
    <row r="452" spans="1:9" ht="18">
      <c r="A452" s="79"/>
      <c r="B452" s="78"/>
      <c r="C452" s="77"/>
      <c r="D452" s="77"/>
      <c r="E452" s="141" t="s">
        <v>380</v>
      </c>
      <c r="F452" s="117" t="s">
        <v>194</v>
      </c>
      <c r="G452" s="76">
        <f t="shared" ref="G452:G474" si="8">I452</f>
        <v>207700</v>
      </c>
      <c r="H452" s="76"/>
      <c r="I452" s="76">
        <f>I453+I454+I455+I456+I457+I458+I459+I460+I461+I462</f>
        <v>207700</v>
      </c>
    </row>
    <row r="453" spans="1:9" ht="18">
      <c r="A453" s="79"/>
      <c r="B453" s="78"/>
      <c r="C453" s="77"/>
      <c r="D453" s="77"/>
      <c r="E453" s="137" t="s">
        <v>381</v>
      </c>
      <c r="F453" s="142" t="s">
        <v>382</v>
      </c>
      <c r="G453" s="76">
        <f t="shared" si="8"/>
        <v>0</v>
      </c>
      <c r="H453" s="76"/>
      <c r="I453" s="76"/>
    </row>
    <row r="454" spans="1:9" ht="18">
      <c r="A454" s="79"/>
      <c r="B454" s="78"/>
      <c r="C454" s="77"/>
      <c r="D454" s="77"/>
      <c r="E454" s="137" t="s">
        <v>383</v>
      </c>
      <c r="F454" s="142" t="s">
        <v>384</v>
      </c>
      <c r="G454" s="76">
        <f t="shared" si="8"/>
        <v>25000</v>
      </c>
      <c r="H454" s="76"/>
      <c r="I454" s="76">
        <v>25000</v>
      </c>
    </row>
    <row r="455" spans="1:9" ht="27">
      <c r="A455" s="79"/>
      <c r="B455" s="78"/>
      <c r="C455" s="77"/>
      <c r="D455" s="77"/>
      <c r="E455" s="137" t="s">
        <v>385</v>
      </c>
      <c r="F455" s="142" t="s">
        <v>386</v>
      </c>
      <c r="G455" s="76">
        <f t="shared" si="8"/>
        <v>0</v>
      </c>
      <c r="H455" s="76"/>
      <c r="I455" s="76"/>
    </row>
    <row r="456" spans="1:9" ht="18">
      <c r="A456" s="79"/>
      <c r="B456" s="78"/>
      <c r="C456" s="77"/>
      <c r="D456" s="77"/>
      <c r="E456" s="137" t="s">
        <v>387</v>
      </c>
      <c r="F456" s="142" t="s">
        <v>388</v>
      </c>
      <c r="G456" s="76">
        <f t="shared" si="8"/>
        <v>0</v>
      </c>
      <c r="H456" s="76"/>
      <c r="I456" s="76"/>
    </row>
    <row r="457" spans="1:9" ht="18">
      <c r="A457" s="79"/>
      <c r="B457" s="78"/>
      <c r="C457" s="77"/>
      <c r="D457" s="77"/>
      <c r="E457" s="137" t="s">
        <v>389</v>
      </c>
      <c r="F457" s="142" t="s">
        <v>390</v>
      </c>
      <c r="G457" s="76">
        <f t="shared" si="8"/>
        <v>0</v>
      </c>
      <c r="H457" s="76"/>
      <c r="I457" s="76"/>
    </row>
    <row r="458" spans="1:9" ht="18">
      <c r="A458" s="79"/>
      <c r="B458" s="78"/>
      <c r="C458" s="77"/>
      <c r="D458" s="77"/>
      <c r="E458" s="137" t="s">
        <v>391</v>
      </c>
      <c r="F458" s="142" t="s">
        <v>392</v>
      </c>
      <c r="G458" s="76">
        <f t="shared" si="8"/>
        <v>179800</v>
      </c>
      <c r="H458" s="76"/>
      <c r="I458" s="76">
        <v>179800</v>
      </c>
    </row>
    <row r="459" spans="1:9" ht="18">
      <c r="A459" s="79"/>
      <c r="B459" s="78"/>
      <c r="C459" s="77"/>
      <c r="D459" s="77"/>
      <c r="E459" s="137" t="s">
        <v>393</v>
      </c>
      <c r="F459" s="142" t="s">
        <v>394</v>
      </c>
      <c r="G459" s="76">
        <f t="shared" si="8"/>
        <v>0</v>
      </c>
      <c r="H459" s="76"/>
      <c r="I459" s="76"/>
    </row>
    <row r="460" spans="1:9" ht="18">
      <c r="A460" s="79"/>
      <c r="B460" s="78"/>
      <c r="C460" s="77"/>
      <c r="D460" s="77"/>
      <c r="E460" s="143" t="s">
        <v>395</v>
      </c>
      <c r="F460" s="144" t="s">
        <v>396</v>
      </c>
      <c r="G460" s="76">
        <f t="shared" si="8"/>
        <v>0</v>
      </c>
      <c r="H460" s="76"/>
      <c r="I460" s="76"/>
    </row>
    <row r="461" spans="1:9" ht="18">
      <c r="A461" s="79"/>
      <c r="B461" s="78"/>
      <c r="C461" s="77"/>
      <c r="D461" s="77"/>
      <c r="E461" s="143" t="s">
        <v>397</v>
      </c>
      <c r="F461" s="120">
        <v>513300</v>
      </c>
      <c r="G461" s="76">
        <f t="shared" si="8"/>
        <v>0</v>
      </c>
      <c r="H461" s="76"/>
      <c r="I461" s="76"/>
    </row>
    <row r="462" spans="1:9" ht="18">
      <c r="A462" s="79"/>
      <c r="B462" s="78"/>
      <c r="C462" s="77"/>
      <c r="D462" s="77"/>
      <c r="E462" s="109" t="s">
        <v>398</v>
      </c>
      <c r="F462" s="120">
        <v>513400</v>
      </c>
      <c r="G462" s="76">
        <f t="shared" si="8"/>
        <v>2900</v>
      </c>
      <c r="H462" s="76"/>
      <c r="I462" s="76">
        <v>2900</v>
      </c>
    </row>
    <row r="463" spans="1:9" ht="18">
      <c r="A463" s="79"/>
      <c r="B463" s="78"/>
      <c r="C463" s="77"/>
      <c r="D463" s="77"/>
      <c r="E463" s="130" t="s">
        <v>399</v>
      </c>
      <c r="F463" s="117" t="s">
        <v>194</v>
      </c>
      <c r="G463" s="76">
        <f t="shared" si="8"/>
        <v>0</v>
      </c>
      <c r="H463" s="76"/>
      <c r="I463" s="76">
        <f>I464+I465+I466+I467</f>
        <v>0</v>
      </c>
    </row>
    <row r="464" spans="1:9" ht="18" hidden="1">
      <c r="A464" s="79"/>
      <c r="B464" s="78"/>
      <c r="C464" s="77"/>
      <c r="D464" s="77"/>
      <c r="E464" s="137" t="s">
        <v>400</v>
      </c>
      <c r="F464" s="142" t="s">
        <v>401</v>
      </c>
      <c r="G464" s="76">
        <f t="shared" si="8"/>
        <v>0</v>
      </c>
      <c r="H464" s="76"/>
      <c r="I464" s="76"/>
    </row>
    <row r="465" spans="1:9" ht="18" hidden="1">
      <c r="A465" s="79"/>
      <c r="B465" s="78"/>
      <c r="C465" s="77"/>
      <c r="D465" s="77"/>
      <c r="E465" s="137" t="s">
        <v>402</v>
      </c>
      <c r="F465" s="142" t="s">
        <v>403</v>
      </c>
      <c r="G465" s="76">
        <f t="shared" si="8"/>
        <v>0</v>
      </c>
      <c r="H465" s="76"/>
      <c r="I465" s="76"/>
    </row>
    <row r="466" spans="1:9" ht="27" hidden="1">
      <c r="A466" s="79"/>
      <c r="B466" s="78"/>
      <c r="C466" s="77"/>
      <c r="D466" s="77"/>
      <c r="E466" s="137" t="s">
        <v>404</v>
      </c>
      <c r="F466" s="142" t="s">
        <v>405</v>
      </c>
      <c r="G466" s="76">
        <f t="shared" si="8"/>
        <v>0</v>
      </c>
      <c r="H466" s="76"/>
      <c r="I466" s="76"/>
    </row>
    <row r="467" spans="1:9" ht="18" hidden="1">
      <c r="A467" s="79"/>
      <c r="B467" s="78"/>
      <c r="C467" s="77"/>
      <c r="D467" s="77"/>
      <c r="E467" s="137" t="s">
        <v>406</v>
      </c>
      <c r="F467" s="142" t="s">
        <v>407</v>
      </c>
      <c r="G467" s="76">
        <f t="shared" si="8"/>
        <v>0</v>
      </c>
      <c r="H467" s="76"/>
      <c r="I467" s="76"/>
    </row>
    <row r="468" spans="1:9" ht="18" hidden="1">
      <c r="A468" s="79"/>
      <c r="B468" s="78"/>
      <c r="C468" s="77"/>
      <c r="D468" s="77"/>
      <c r="E468" s="145" t="s">
        <v>408</v>
      </c>
      <c r="F468" s="122" t="s">
        <v>194</v>
      </c>
      <c r="G468" s="76">
        <f t="shared" si="8"/>
        <v>0</v>
      </c>
      <c r="H468" s="76"/>
      <c r="I468" s="76">
        <f>I469</f>
        <v>0</v>
      </c>
    </row>
    <row r="469" spans="1:9" ht="18" hidden="1">
      <c r="A469" s="79"/>
      <c r="B469" s="78"/>
      <c r="C469" s="77"/>
      <c r="D469" s="77"/>
      <c r="E469" s="137" t="s">
        <v>409</v>
      </c>
      <c r="F469" s="142" t="s">
        <v>410</v>
      </c>
      <c r="G469" s="76">
        <f t="shared" si="8"/>
        <v>0</v>
      </c>
      <c r="H469" s="76"/>
      <c r="I469" s="76"/>
    </row>
    <row r="470" spans="1:9" ht="18" hidden="1">
      <c r="A470" s="79"/>
      <c r="B470" s="78"/>
      <c r="C470" s="77"/>
      <c r="D470" s="77"/>
      <c r="E470" s="145" t="s">
        <v>411</v>
      </c>
      <c r="F470" s="122" t="s">
        <v>194</v>
      </c>
      <c r="G470" s="76">
        <f t="shared" si="8"/>
        <v>0</v>
      </c>
      <c r="H470" s="76"/>
      <c r="I470" s="76">
        <f>I471+I472+I473+I474</f>
        <v>0</v>
      </c>
    </row>
    <row r="471" spans="1:9" ht="18" hidden="1">
      <c r="A471" s="79"/>
      <c r="B471" s="78"/>
      <c r="C471" s="77"/>
      <c r="D471" s="77"/>
      <c r="E471" s="137" t="s">
        <v>412</v>
      </c>
      <c r="F471" s="142" t="s">
        <v>413</v>
      </c>
      <c r="G471" s="76">
        <f t="shared" si="8"/>
        <v>0</v>
      </c>
      <c r="H471" s="76"/>
      <c r="I471" s="76"/>
    </row>
    <row r="472" spans="1:9" ht="18" hidden="1">
      <c r="A472" s="79"/>
      <c r="B472" s="78"/>
      <c r="C472" s="77"/>
      <c r="D472" s="77"/>
      <c r="E472" s="137" t="s">
        <v>414</v>
      </c>
      <c r="F472" s="142" t="s">
        <v>415</v>
      </c>
      <c r="G472" s="76">
        <f t="shared" si="8"/>
        <v>0</v>
      </c>
      <c r="H472" s="76"/>
      <c r="I472" s="76"/>
    </row>
    <row r="473" spans="1:9" ht="18" hidden="1">
      <c r="A473" s="79"/>
      <c r="B473" s="78"/>
      <c r="C473" s="77"/>
      <c r="D473" s="77"/>
      <c r="E473" s="137" t="s">
        <v>416</v>
      </c>
      <c r="F473" s="142" t="s">
        <v>417</v>
      </c>
      <c r="G473" s="76">
        <f t="shared" si="8"/>
        <v>0</v>
      </c>
      <c r="H473" s="76"/>
      <c r="I473" s="76"/>
    </row>
    <row r="474" spans="1:9" ht="18.75" hidden="1" thickBot="1">
      <c r="A474" s="79"/>
      <c r="B474" s="78"/>
      <c r="C474" s="77"/>
      <c r="D474" s="77"/>
      <c r="E474" s="146" t="s">
        <v>418</v>
      </c>
      <c r="F474" s="147" t="s">
        <v>419</v>
      </c>
      <c r="G474" s="76">
        <f t="shared" si="8"/>
        <v>0</v>
      </c>
      <c r="H474" s="76"/>
      <c r="I474" s="76"/>
    </row>
    <row r="475" spans="1:9" ht="37.5">
      <c r="A475" s="79">
        <v>2170</v>
      </c>
      <c r="B475" s="78" t="s">
        <v>186</v>
      </c>
      <c r="C475" s="77">
        <v>7</v>
      </c>
      <c r="D475" s="77">
        <v>0</v>
      </c>
      <c r="E475" s="81" t="s">
        <v>439</v>
      </c>
      <c r="F475" s="153"/>
      <c r="G475" s="76"/>
      <c r="H475" s="76"/>
      <c r="I475" s="76"/>
    </row>
    <row r="476" spans="1:9" ht="18">
      <c r="A476" s="79"/>
      <c r="B476" s="78"/>
      <c r="C476" s="77"/>
      <c r="D476" s="77"/>
      <c r="E476" s="80" t="s">
        <v>190</v>
      </c>
      <c r="F476" s="154"/>
      <c r="G476" s="76"/>
      <c r="H476" s="76"/>
      <c r="I476" s="76"/>
    </row>
    <row r="477" spans="1:9" ht="36">
      <c r="A477" s="79">
        <v>2171</v>
      </c>
      <c r="B477" s="78" t="s">
        <v>186</v>
      </c>
      <c r="C477" s="77">
        <v>7</v>
      </c>
      <c r="D477" s="77">
        <v>1</v>
      </c>
      <c r="E477" s="80" t="s">
        <v>439</v>
      </c>
      <c r="F477" s="154"/>
      <c r="G477" s="76"/>
      <c r="H477" s="76"/>
      <c r="I477" s="76"/>
    </row>
    <row r="478" spans="1:9" ht="72">
      <c r="A478" s="79"/>
      <c r="B478" s="78"/>
      <c r="C478" s="77"/>
      <c r="D478" s="77"/>
      <c r="E478" s="80" t="s">
        <v>192</v>
      </c>
      <c r="F478" s="154"/>
      <c r="G478" s="76"/>
      <c r="H478" s="76"/>
      <c r="I478" s="76"/>
    </row>
    <row r="479" spans="1:9" ht="18">
      <c r="A479" s="79"/>
      <c r="B479" s="78"/>
      <c r="C479" s="77"/>
      <c r="D479" s="77"/>
      <c r="E479" s="80" t="s">
        <v>440</v>
      </c>
      <c r="F479" s="65"/>
      <c r="G479" s="76"/>
      <c r="H479" s="76"/>
      <c r="I479" s="76"/>
    </row>
    <row r="480" spans="1:9" ht="54">
      <c r="A480" s="79"/>
      <c r="B480" s="78"/>
      <c r="C480" s="77"/>
      <c r="D480" s="77"/>
      <c r="E480" s="150" t="s">
        <v>441</v>
      </c>
      <c r="F480" s="69"/>
      <c r="G480" s="76"/>
      <c r="H480" s="76"/>
      <c r="I480" s="76"/>
    </row>
    <row r="481" spans="1:9" ht="75">
      <c r="A481" s="79">
        <v>2180</v>
      </c>
      <c r="B481" s="78" t="s">
        <v>186</v>
      </c>
      <c r="C481" s="77">
        <v>8</v>
      </c>
      <c r="D481" s="77">
        <v>0</v>
      </c>
      <c r="E481" s="81" t="s">
        <v>442</v>
      </c>
      <c r="F481" s="82"/>
      <c r="G481" s="76"/>
      <c r="H481" s="76"/>
      <c r="I481" s="76"/>
    </row>
    <row r="482" spans="1:9" ht="18">
      <c r="A482" s="79"/>
      <c r="B482" s="78"/>
      <c r="C482" s="77"/>
      <c r="D482" s="77"/>
      <c r="E482" s="80" t="s">
        <v>190</v>
      </c>
      <c r="F482" s="65"/>
      <c r="G482" s="76"/>
      <c r="H482" s="76"/>
      <c r="I482" s="76"/>
    </row>
    <row r="483" spans="1:9" ht="72">
      <c r="A483" s="79">
        <v>2181</v>
      </c>
      <c r="B483" s="78" t="s">
        <v>186</v>
      </c>
      <c r="C483" s="77">
        <v>8</v>
      </c>
      <c r="D483" s="77">
        <v>1</v>
      </c>
      <c r="E483" s="80" t="s">
        <v>442</v>
      </c>
      <c r="F483" s="65"/>
      <c r="G483" s="76"/>
      <c r="H483" s="76"/>
      <c r="I483" s="76"/>
    </row>
    <row r="484" spans="1:9" ht="18">
      <c r="A484" s="79"/>
      <c r="B484" s="78"/>
      <c r="C484" s="77"/>
      <c r="D484" s="77"/>
      <c r="E484" s="80" t="s">
        <v>190</v>
      </c>
      <c r="F484" s="65"/>
      <c r="G484" s="76"/>
      <c r="H484" s="76"/>
      <c r="I484" s="76"/>
    </row>
    <row r="485" spans="1:9" ht="36">
      <c r="A485" s="79">
        <v>2182</v>
      </c>
      <c r="B485" s="78" t="s">
        <v>186</v>
      </c>
      <c r="C485" s="77">
        <v>8</v>
      </c>
      <c r="D485" s="77">
        <v>1</v>
      </c>
      <c r="E485" s="80" t="s">
        <v>443</v>
      </c>
      <c r="F485" s="65"/>
      <c r="G485" s="76"/>
      <c r="H485" s="76"/>
      <c r="I485" s="76"/>
    </row>
    <row r="486" spans="1:9" ht="36">
      <c r="A486" s="79">
        <v>2183</v>
      </c>
      <c r="B486" s="78" t="s">
        <v>186</v>
      </c>
      <c r="C486" s="77">
        <v>8</v>
      </c>
      <c r="D486" s="77">
        <v>1</v>
      </c>
      <c r="E486" s="80" t="s">
        <v>444</v>
      </c>
      <c r="F486" s="65"/>
      <c r="G486" s="76"/>
      <c r="H486" s="76"/>
      <c r="I486" s="76"/>
    </row>
    <row r="487" spans="1:9" ht="54">
      <c r="A487" s="79">
        <v>2184</v>
      </c>
      <c r="B487" s="78" t="s">
        <v>186</v>
      </c>
      <c r="C487" s="77">
        <v>8</v>
      </c>
      <c r="D487" s="77">
        <v>1</v>
      </c>
      <c r="E487" s="80" t="s">
        <v>445</v>
      </c>
      <c r="F487" s="65"/>
      <c r="G487" s="76"/>
      <c r="H487" s="76"/>
      <c r="I487" s="76"/>
    </row>
    <row r="488" spans="1:9" ht="72">
      <c r="A488" s="79"/>
      <c r="B488" s="78"/>
      <c r="C488" s="77"/>
      <c r="D488" s="77"/>
      <c r="E488" s="80" t="s">
        <v>192</v>
      </c>
      <c r="F488" s="65"/>
      <c r="G488" s="76"/>
      <c r="H488" s="76"/>
      <c r="I488" s="76"/>
    </row>
    <row r="489" spans="1:9" ht="18">
      <c r="A489" s="79"/>
      <c r="B489" s="78"/>
      <c r="C489" s="77"/>
      <c r="D489" s="77"/>
      <c r="E489" s="80" t="s">
        <v>421</v>
      </c>
      <c r="F489" s="65"/>
      <c r="G489" s="76"/>
      <c r="H489" s="76"/>
      <c r="I489" s="76"/>
    </row>
    <row r="490" spans="1:9" ht="18">
      <c r="A490" s="79">
        <v>2185</v>
      </c>
      <c r="B490" s="78" t="s">
        <v>446</v>
      </c>
      <c r="C490" s="77">
        <v>8</v>
      </c>
      <c r="D490" s="77">
        <v>1</v>
      </c>
      <c r="E490" s="80"/>
      <c r="F490" s="65"/>
      <c r="G490" s="76"/>
      <c r="H490" s="76"/>
      <c r="I490" s="76"/>
    </row>
    <row r="491" spans="1:9" ht="54">
      <c r="A491" s="77">
        <v>2200</v>
      </c>
      <c r="B491" s="78" t="s">
        <v>447</v>
      </c>
      <c r="C491" s="77">
        <v>0</v>
      </c>
      <c r="D491" s="77">
        <v>0</v>
      </c>
      <c r="E491" s="75" t="s">
        <v>448</v>
      </c>
      <c r="F491" s="65"/>
      <c r="G491" s="76">
        <f>G498</f>
        <v>23000</v>
      </c>
      <c r="H491" s="76">
        <f>H498</f>
        <v>23000</v>
      </c>
      <c r="I491" s="76">
        <f>I498</f>
        <v>0</v>
      </c>
    </row>
    <row r="492" spans="1:9" ht="18">
      <c r="A492" s="79"/>
      <c r="B492" s="78"/>
      <c r="C492" s="77"/>
      <c r="D492" s="77"/>
      <c r="E492" s="80" t="s">
        <v>188</v>
      </c>
      <c r="F492" s="65"/>
      <c r="G492" s="76"/>
      <c r="H492" s="76"/>
      <c r="I492" s="76"/>
    </row>
    <row r="493" spans="1:9" ht="18.75">
      <c r="A493" s="79">
        <v>2210</v>
      </c>
      <c r="B493" s="78" t="s">
        <v>447</v>
      </c>
      <c r="C493" s="77">
        <v>1</v>
      </c>
      <c r="D493" s="77">
        <v>0</v>
      </c>
      <c r="E493" s="81" t="s">
        <v>449</v>
      </c>
      <c r="F493" s="82"/>
      <c r="G493" s="76"/>
      <c r="H493" s="76"/>
      <c r="I493" s="76"/>
    </row>
    <row r="494" spans="1:9" ht="18">
      <c r="A494" s="79"/>
      <c r="B494" s="78"/>
      <c r="C494" s="77"/>
      <c r="D494" s="77"/>
      <c r="E494" s="80" t="s">
        <v>190</v>
      </c>
      <c r="F494" s="65"/>
      <c r="G494" s="76"/>
      <c r="H494" s="76"/>
      <c r="I494" s="76"/>
    </row>
    <row r="495" spans="1:9" ht="18">
      <c r="A495" s="79">
        <v>2211</v>
      </c>
      <c r="B495" s="78" t="s">
        <v>447</v>
      </c>
      <c r="C495" s="77">
        <v>1</v>
      </c>
      <c r="D495" s="77">
        <v>1</v>
      </c>
      <c r="E495" s="80" t="s">
        <v>450</v>
      </c>
      <c r="F495" s="65"/>
      <c r="G495" s="76"/>
      <c r="H495" s="76"/>
      <c r="I495" s="76"/>
    </row>
    <row r="496" spans="1:9" ht="72">
      <c r="A496" s="79"/>
      <c r="B496" s="78"/>
      <c r="C496" s="77"/>
      <c r="D496" s="77"/>
      <c r="E496" s="80" t="s">
        <v>192</v>
      </c>
      <c r="F496" s="65"/>
      <c r="G496" s="76"/>
      <c r="H496" s="76"/>
      <c r="I496" s="76"/>
    </row>
    <row r="497" spans="1:9" ht="18">
      <c r="A497" s="79"/>
      <c r="B497" s="78"/>
      <c r="C497" s="77"/>
      <c r="D497" s="77"/>
      <c r="E497" s="80" t="s">
        <v>421</v>
      </c>
      <c r="F497" s="65"/>
      <c r="G497" s="76"/>
      <c r="H497" s="76"/>
      <c r="I497" s="76"/>
    </row>
    <row r="498" spans="1:9" ht="18.75">
      <c r="A498" s="79">
        <v>2220</v>
      </c>
      <c r="B498" s="78" t="s">
        <v>447</v>
      </c>
      <c r="C498" s="77">
        <v>2</v>
      </c>
      <c r="D498" s="77">
        <v>0</v>
      </c>
      <c r="E498" s="81" t="s">
        <v>451</v>
      </c>
      <c r="F498" s="82"/>
      <c r="G498" s="76">
        <f>G500</f>
        <v>23000</v>
      </c>
      <c r="H498" s="76">
        <f>H500</f>
        <v>23000</v>
      </c>
      <c r="I498" s="76">
        <f>I500</f>
        <v>0</v>
      </c>
    </row>
    <row r="499" spans="1:9" ht="18">
      <c r="A499" s="79"/>
      <c r="B499" s="78"/>
      <c r="C499" s="77"/>
      <c r="D499" s="77"/>
      <c r="E499" s="80" t="s">
        <v>190</v>
      </c>
      <c r="F499" s="65"/>
      <c r="G499" s="76"/>
      <c r="H499" s="76"/>
      <c r="I499" s="76"/>
    </row>
    <row r="500" spans="1:9" ht="18">
      <c r="A500" s="103">
        <v>2221</v>
      </c>
      <c r="B500" s="206" t="s">
        <v>447</v>
      </c>
      <c r="C500" s="207">
        <v>2</v>
      </c>
      <c r="D500" s="207">
        <v>1</v>
      </c>
      <c r="E500" s="155" t="s">
        <v>452</v>
      </c>
      <c r="F500" s="154"/>
      <c r="G500" s="76">
        <f>G502+G510+G546+G555+G560+G583+G599+G619</f>
        <v>23000</v>
      </c>
      <c r="H500" s="76">
        <f>H502+H510+H546+H555+H560+H583+H599+H619</f>
        <v>23000</v>
      </c>
      <c r="I500" s="76">
        <f>I502+I510+I546+I555+I560+I583+I599+I619</f>
        <v>0</v>
      </c>
    </row>
    <row r="501" spans="1:9" ht="18">
      <c r="A501" s="103"/>
      <c r="B501" s="104"/>
      <c r="C501" s="105"/>
      <c r="D501" s="105"/>
      <c r="E501" s="155"/>
      <c r="F501" s="154"/>
      <c r="G501" s="76"/>
      <c r="H501" s="76"/>
      <c r="I501" s="76"/>
    </row>
    <row r="502" spans="1:9" ht="18.75" thickBot="1">
      <c r="A502" s="103"/>
      <c r="B502" s="104"/>
      <c r="C502" s="105"/>
      <c r="D502" s="105"/>
      <c r="E502" s="85" t="s">
        <v>193</v>
      </c>
      <c r="F502" s="117" t="s">
        <v>194</v>
      </c>
      <c r="G502" s="76">
        <f>H502</f>
        <v>0</v>
      </c>
      <c r="H502" s="76">
        <f>H503+H504+H505+H506+H508+H507+H509</f>
        <v>0</v>
      </c>
      <c r="I502" s="76"/>
    </row>
    <row r="503" spans="1:9" ht="4.1500000000000004" hidden="1" customHeight="1">
      <c r="A503" s="103"/>
      <c r="B503" s="104"/>
      <c r="C503" s="105"/>
      <c r="D503" s="105"/>
      <c r="E503" s="149" t="s">
        <v>195</v>
      </c>
      <c r="F503" s="99" t="s">
        <v>196</v>
      </c>
      <c r="G503" s="76">
        <f t="shared" ref="G503:G566" si="9">H503</f>
        <v>0</v>
      </c>
      <c r="H503" s="76"/>
      <c r="I503" s="76"/>
    </row>
    <row r="504" spans="1:9" ht="27.75" hidden="1" thickBot="1">
      <c r="A504" s="103"/>
      <c r="B504" s="104"/>
      <c r="C504" s="105"/>
      <c r="D504" s="105"/>
      <c r="E504" s="89" t="s">
        <v>197</v>
      </c>
      <c r="F504" s="90" t="s">
        <v>198</v>
      </c>
      <c r="G504" s="76">
        <f t="shared" si="9"/>
        <v>0</v>
      </c>
      <c r="H504" s="76"/>
      <c r="I504" s="76"/>
    </row>
    <row r="505" spans="1:9" ht="27.75" hidden="1" thickBot="1">
      <c r="A505" s="103"/>
      <c r="B505" s="104"/>
      <c r="C505" s="105"/>
      <c r="D505" s="105"/>
      <c r="E505" s="89" t="s">
        <v>199</v>
      </c>
      <c r="F505" s="90" t="s">
        <v>200</v>
      </c>
      <c r="G505" s="76">
        <f t="shared" si="9"/>
        <v>0</v>
      </c>
      <c r="H505" s="76"/>
      <c r="I505" s="76"/>
    </row>
    <row r="506" spans="1:9" ht="27.75" hidden="1" thickBot="1">
      <c r="A506" s="103"/>
      <c r="B506" s="104"/>
      <c r="C506" s="105"/>
      <c r="D506" s="105"/>
      <c r="E506" s="89" t="s">
        <v>201</v>
      </c>
      <c r="F506" s="90" t="s">
        <v>202</v>
      </c>
      <c r="G506" s="76">
        <f t="shared" si="9"/>
        <v>0</v>
      </c>
      <c r="H506" s="76"/>
      <c r="I506" s="76"/>
    </row>
    <row r="507" spans="1:9" ht="18.75" hidden="1" thickBot="1">
      <c r="A507" s="103"/>
      <c r="B507" s="104"/>
      <c r="C507" s="105"/>
      <c r="D507" s="105"/>
      <c r="E507" s="89" t="s">
        <v>203</v>
      </c>
      <c r="F507" s="90" t="s">
        <v>204</v>
      </c>
      <c r="G507" s="76">
        <f t="shared" si="9"/>
        <v>0</v>
      </c>
      <c r="H507" s="76"/>
      <c r="I507" s="76"/>
    </row>
    <row r="508" spans="1:9" ht="18.75" hidden="1" thickBot="1">
      <c r="A508" s="103"/>
      <c r="B508" s="104"/>
      <c r="C508" s="105"/>
      <c r="D508" s="105"/>
      <c r="E508" s="89" t="s">
        <v>205</v>
      </c>
      <c r="F508" s="90" t="s">
        <v>206</v>
      </c>
      <c r="G508" s="76">
        <f t="shared" si="9"/>
        <v>0</v>
      </c>
      <c r="H508" s="76"/>
      <c r="I508" s="76"/>
    </row>
    <row r="509" spans="1:9" ht="18.75" hidden="1" thickBot="1">
      <c r="A509" s="103"/>
      <c r="B509" s="104"/>
      <c r="C509" s="105"/>
      <c r="D509" s="105"/>
      <c r="E509" s="91" t="s">
        <v>207</v>
      </c>
      <c r="F509" s="92" t="s">
        <v>208</v>
      </c>
      <c r="G509" s="76">
        <f t="shared" si="9"/>
        <v>0</v>
      </c>
      <c r="H509" s="76"/>
      <c r="I509" s="76"/>
    </row>
    <row r="510" spans="1:9" ht="33.75" thickBot="1">
      <c r="A510" s="103"/>
      <c r="B510" s="104"/>
      <c r="C510" s="105"/>
      <c r="D510" s="105"/>
      <c r="E510" s="93" t="s">
        <v>209</v>
      </c>
      <c r="F510" s="94" t="s">
        <v>194</v>
      </c>
      <c r="G510" s="76">
        <f t="shared" si="9"/>
        <v>23000</v>
      </c>
      <c r="H510" s="76">
        <f>H511+H519+H523+H532+H534+H537</f>
        <v>23000</v>
      </c>
      <c r="I510" s="76"/>
    </row>
    <row r="511" spans="1:9" ht="18" hidden="1">
      <c r="A511" s="103"/>
      <c r="B511" s="104"/>
      <c r="C511" s="105"/>
      <c r="D511" s="105"/>
      <c r="E511" s="95" t="s">
        <v>210</v>
      </c>
      <c r="F511" s="96"/>
      <c r="G511" s="76">
        <f t="shared" si="9"/>
        <v>0</v>
      </c>
      <c r="H511" s="76">
        <f>H512+H513+H514+H515+H516+H517+H518</f>
        <v>0</v>
      </c>
      <c r="I511" s="76"/>
    </row>
    <row r="512" spans="1:9" ht="27" hidden="1">
      <c r="A512" s="103"/>
      <c r="B512" s="104"/>
      <c r="C512" s="105"/>
      <c r="D512" s="105"/>
      <c r="E512" s="89" t="s">
        <v>211</v>
      </c>
      <c r="F512" s="90" t="s">
        <v>212</v>
      </c>
      <c r="G512" s="76">
        <f t="shared" si="9"/>
        <v>0</v>
      </c>
      <c r="H512" s="76"/>
      <c r="I512" s="76"/>
    </row>
    <row r="513" spans="1:9" ht="18" hidden="1">
      <c r="A513" s="103"/>
      <c r="B513" s="104"/>
      <c r="C513" s="105"/>
      <c r="D513" s="105"/>
      <c r="E513" s="89" t="s">
        <v>213</v>
      </c>
      <c r="F513" s="90" t="s">
        <v>214</v>
      </c>
      <c r="G513" s="76">
        <f t="shared" si="9"/>
        <v>0</v>
      </c>
      <c r="H513" s="76"/>
      <c r="I513" s="76"/>
    </row>
    <row r="514" spans="1:9" ht="18" hidden="1">
      <c r="A514" s="103"/>
      <c r="B514" s="104"/>
      <c r="C514" s="105"/>
      <c r="D514" s="105"/>
      <c r="E514" s="89" t="s">
        <v>215</v>
      </c>
      <c r="F514" s="90" t="s">
        <v>216</v>
      </c>
      <c r="G514" s="76">
        <f t="shared" si="9"/>
        <v>0</v>
      </c>
      <c r="H514" s="76"/>
      <c r="I514" s="76"/>
    </row>
    <row r="515" spans="1:9" ht="18" hidden="1">
      <c r="A515" s="103"/>
      <c r="B515" s="104"/>
      <c r="C515" s="105"/>
      <c r="D515" s="105"/>
      <c r="E515" s="89" t="s">
        <v>217</v>
      </c>
      <c r="F515" s="90" t="s">
        <v>218</v>
      </c>
      <c r="G515" s="76">
        <f t="shared" si="9"/>
        <v>0</v>
      </c>
      <c r="H515" s="76"/>
      <c r="I515" s="76"/>
    </row>
    <row r="516" spans="1:9" ht="18" hidden="1">
      <c r="A516" s="103"/>
      <c r="B516" s="104"/>
      <c r="C516" s="105"/>
      <c r="D516" s="105"/>
      <c r="E516" s="89" t="s">
        <v>219</v>
      </c>
      <c r="F516" s="90" t="s">
        <v>220</v>
      </c>
      <c r="G516" s="76">
        <f t="shared" si="9"/>
        <v>0</v>
      </c>
      <c r="H516" s="76"/>
      <c r="I516" s="76"/>
    </row>
    <row r="517" spans="1:9" ht="18" hidden="1">
      <c r="A517" s="103"/>
      <c r="B517" s="104"/>
      <c r="C517" s="105"/>
      <c r="D517" s="105"/>
      <c r="E517" s="89" t="s">
        <v>221</v>
      </c>
      <c r="F517" s="90" t="s">
        <v>222</v>
      </c>
      <c r="G517" s="76">
        <f t="shared" si="9"/>
        <v>0</v>
      </c>
      <c r="H517" s="76"/>
      <c r="I517" s="76"/>
    </row>
    <row r="518" spans="1:9" ht="18.75" hidden="1" thickBot="1">
      <c r="A518" s="103"/>
      <c r="B518" s="104"/>
      <c r="C518" s="105"/>
      <c r="D518" s="105"/>
      <c r="E518" s="91" t="s">
        <v>223</v>
      </c>
      <c r="F518" s="92" t="s">
        <v>224</v>
      </c>
      <c r="G518" s="76">
        <f t="shared" si="9"/>
        <v>0</v>
      </c>
      <c r="H518" s="76"/>
      <c r="I518" s="76"/>
    </row>
    <row r="519" spans="1:9" ht="33" hidden="1">
      <c r="A519" s="103"/>
      <c r="B519" s="104"/>
      <c r="C519" s="105"/>
      <c r="D519" s="105"/>
      <c r="E519" s="132" t="s">
        <v>225</v>
      </c>
      <c r="F519" s="98" t="s">
        <v>194</v>
      </c>
      <c r="G519" s="76">
        <f t="shared" si="9"/>
        <v>0</v>
      </c>
      <c r="H519" s="76">
        <f>H520+H521+H522</f>
        <v>0</v>
      </c>
      <c r="I519" s="76"/>
    </row>
    <row r="520" spans="1:9" ht="18" hidden="1">
      <c r="A520" s="103"/>
      <c r="B520" s="104"/>
      <c r="C520" s="105"/>
      <c r="D520" s="105"/>
      <c r="E520" s="89" t="s">
        <v>226</v>
      </c>
      <c r="F520" s="99" t="s">
        <v>227</v>
      </c>
      <c r="G520" s="76">
        <f t="shared" si="9"/>
        <v>0</v>
      </c>
      <c r="H520" s="76"/>
      <c r="I520" s="76"/>
    </row>
    <row r="521" spans="1:9" ht="27" hidden="1">
      <c r="A521" s="103"/>
      <c r="B521" s="104"/>
      <c r="C521" s="105"/>
      <c r="D521" s="105"/>
      <c r="E521" s="89" t="s">
        <v>228</v>
      </c>
      <c r="F521" s="90" t="s">
        <v>229</v>
      </c>
      <c r="G521" s="76">
        <f t="shared" si="9"/>
        <v>0</v>
      </c>
      <c r="H521" s="76"/>
      <c r="I521" s="76"/>
    </row>
    <row r="522" spans="1:9" ht="18.75" hidden="1" thickBot="1">
      <c r="A522" s="103"/>
      <c r="B522" s="104"/>
      <c r="C522" s="105"/>
      <c r="D522" s="105"/>
      <c r="E522" s="91" t="s">
        <v>230</v>
      </c>
      <c r="F522" s="92" t="s">
        <v>231</v>
      </c>
      <c r="G522" s="76">
        <f t="shared" si="9"/>
        <v>0</v>
      </c>
      <c r="H522" s="76"/>
      <c r="I522" s="76"/>
    </row>
    <row r="523" spans="1:9" ht="33" hidden="1">
      <c r="A523" s="103"/>
      <c r="B523" s="104"/>
      <c r="C523" s="105"/>
      <c r="D523" s="105"/>
      <c r="E523" s="132" t="s">
        <v>232</v>
      </c>
      <c r="F523" s="98" t="s">
        <v>194</v>
      </c>
      <c r="G523" s="76">
        <f t="shared" si="9"/>
        <v>0</v>
      </c>
      <c r="H523" s="76">
        <f>H524+H525+H526+H527+H528+H529+H530+H531</f>
        <v>0</v>
      </c>
      <c r="I523" s="76"/>
    </row>
    <row r="524" spans="1:9" ht="16.899999999999999" customHeight="1">
      <c r="A524" s="103"/>
      <c r="B524" s="104"/>
      <c r="C524" s="105"/>
      <c r="D524" s="105"/>
      <c r="E524" s="89" t="s">
        <v>233</v>
      </c>
      <c r="F524" s="99" t="s">
        <v>234</v>
      </c>
      <c r="G524" s="76">
        <f t="shared" si="9"/>
        <v>0</v>
      </c>
      <c r="H524" s="76"/>
      <c r="I524" s="76"/>
    </row>
    <row r="525" spans="1:9" ht="18" hidden="1">
      <c r="A525" s="103"/>
      <c r="B525" s="104"/>
      <c r="C525" s="105"/>
      <c r="D525" s="105"/>
      <c r="E525" s="89" t="s">
        <v>235</v>
      </c>
      <c r="F525" s="90" t="s">
        <v>236</v>
      </c>
      <c r="G525" s="76">
        <f t="shared" si="9"/>
        <v>0</v>
      </c>
      <c r="H525" s="76"/>
      <c r="I525" s="76"/>
    </row>
    <row r="526" spans="1:9" ht="27" hidden="1">
      <c r="A526" s="103"/>
      <c r="B526" s="104"/>
      <c r="C526" s="105"/>
      <c r="D526" s="105"/>
      <c r="E526" s="89" t="s">
        <v>237</v>
      </c>
      <c r="F526" s="90" t="s">
        <v>238</v>
      </c>
      <c r="G526" s="76">
        <f t="shared" si="9"/>
        <v>0</v>
      </c>
      <c r="H526" s="76"/>
      <c r="I526" s="76"/>
    </row>
    <row r="527" spans="1:9" ht="18" hidden="1">
      <c r="A527" s="103"/>
      <c r="B527" s="104"/>
      <c r="C527" s="105"/>
      <c r="D527" s="105"/>
      <c r="E527" s="89" t="s">
        <v>239</v>
      </c>
      <c r="F527" s="90" t="s">
        <v>240</v>
      </c>
      <c r="G527" s="76">
        <f t="shared" si="9"/>
        <v>0</v>
      </c>
      <c r="H527" s="76"/>
      <c r="I527" s="76"/>
    </row>
    <row r="528" spans="1:9" ht="18" hidden="1">
      <c r="A528" s="103"/>
      <c r="B528" s="104"/>
      <c r="C528" s="105"/>
      <c r="D528" s="105"/>
      <c r="E528" s="107" t="s">
        <v>241</v>
      </c>
      <c r="F528" s="108">
        <v>423500</v>
      </c>
      <c r="G528" s="76">
        <f t="shared" si="9"/>
        <v>0</v>
      </c>
      <c r="H528" s="76"/>
      <c r="I528" s="76"/>
    </row>
    <row r="529" spans="1:9" ht="27" hidden="1">
      <c r="A529" s="103"/>
      <c r="B529" s="104"/>
      <c r="C529" s="105"/>
      <c r="D529" s="105"/>
      <c r="E529" s="89" t="s">
        <v>242</v>
      </c>
      <c r="F529" s="90" t="s">
        <v>243</v>
      </c>
      <c r="G529" s="76">
        <f t="shared" si="9"/>
        <v>0</v>
      </c>
      <c r="H529" s="76"/>
      <c r="I529" s="76"/>
    </row>
    <row r="530" spans="1:9" ht="18" hidden="1">
      <c r="A530" s="103"/>
      <c r="B530" s="104"/>
      <c r="C530" s="105"/>
      <c r="D530" s="105"/>
      <c r="E530" s="89" t="s">
        <v>244</v>
      </c>
      <c r="F530" s="90" t="s">
        <v>245</v>
      </c>
      <c r="G530" s="76">
        <f t="shared" si="9"/>
        <v>0</v>
      </c>
      <c r="H530" s="76"/>
      <c r="I530" s="76"/>
    </row>
    <row r="531" spans="1:9" ht="18.75" hidden="1" thickBot="1">
      <c r="A531" s="103"/>
      <c r="B531" s="104"/>
      <c r="C531" s="105"/>
      <c r="D531" s="105"/>
      <c r="E531" s="91" t="s">
        <v>246</v>
      </c>
      <c r="F531" s="92" t="s">
        <v>247</v>
      </c>
      <c r="G531" s="76">
        <f t="shared" si="9"/>
        <v>0</v>
      </c>
      <c r="H531" s="76"/>
      <c r="I531" s="76"/>
    </row>
    <row r="532" spans="1:9" ht="33" hidden="1">
      <c r="A532" s="103"/>
      <c r="B532" s="104"/>
      <c r="C532" s="105"/>
      <c r="D532" s="105"/>
      <c r="E532" s="132" t="s">
        <v>248</v>
      </c>
      <c r="F532" s="98" t="s">
        <v>194</v>
      </c>
      <c r="G532" s="76">
        <f t="shared" si="9"/>
        <v>0</v>
      </c>
      <c r="H532" s="76">
        <f>H533</f>
        <v>0</v>
      </c>
      <c r="I532" s="76"/>
    </row>
    <row r="533" spans="1:9" ht="18.75" thickBot="1">
      <c r="A533" s="103"/>
      <c r="B533" s="104"/>
      <c r="C533" s="105"/>
      <c r="D533" s="105"/>
      <c r="E533" s="91" t="s">
        <v>249</v>
      </c>
      <c r="F533" s="92" t="s">
        <v>250</v>
      </c>
      <c r="G533" s="76">
        <f t="shared" si="9"/>
        <v>0</v>
      </c>
      <c r="H533" s="76"/>
      <c r="I533" s="76"/>
    </row>
    <row r="534" spans="1:9" ht="49.5">
      <c r="A534" s="103"/>
      <c r="B534" s="104"/>
      <c r="C534" s="105"/>
      <c r="D534" s="105"/>
      <c r="E534" s="132" t="s">
        <v>251</v>
      </c>
      <c r="F534" s="98" t="s">
        <v>194</v>
      </c>
      <c r="G534" s="76">
        <f t="shared" si="9"/>
        <v>15000</v>
      </c>
      <c r="H534" s="76">
        <f>H535+H536</f>
        <v>15000</v>
      </c>
      <c r="I534" s="76"/>
    </row>
    <row r="535" spans="1:9" ht="27">
      <c r="A535" s="103"/>
      <c r="B535" s="104"/>
      <c r="C535" s="105"/>
      <c r="D535" s="105"/>
      <c r="E535" s="89" t="s">
        <v>252</v>
      </c>
      <c r="F535" s="99" t="s">
        <v>253</v>
      </c>
      <c r="G535" s="76">
        <f t="shared" si="9"/>
        <v>15000</v>
      </c>
      <c r="H535" s="76">
        <v>15000</v>
      </c>
      <c r="I535" s="76"/>
    </row>
    <row r="536" spans="1:9" ht="27.75" thickBot="1">
      <c r="A536" s="103"/>
      <c r="B536" s="104"/>
      <c r="C536" s="105"/>
      <c r="D536" s="105"/>
      <c r="E536" s="91" t="s">
        <v>254</v>
      </c>
      <c r="F536" s="92" t="s">
        <v>255</v>
      </c>
      <c r="G536" s="76">
        <f t="shared" si="9"/>
        <v>0</v>
      </c>
      <c r="H536" s="76"/>
      <c r="I536" s="76"/>
    </row>
    <row r="537" spans="1:9" ht="18">
      <c r="A537" s="103"/>
      <c r="B537" s="104"/>
      <c r="C537" s="105"/>
      <c r="D537" s="105"/>
      <c r="E537" s="132" t="s">
        <v>256</v>
      </c>
      <c r="F537" s="98" t="s">
        <v>194</v>
      </c>
      <c r="G537" s="76">
        <f t="shared" si="9"/>
        <v>8000</v>
      </c>
      <c r="H537" s="76">
        <f>H538+H539+H540+H541+H542+H543+H544+H545</f>
        <v>8000</v>
      </c>
      <c r="I537" s="76"/>
    </row>
    <row r="538" spans="1:9" ht="18">
      <c r="A538" s="103"/>
      <c r="B538" s="104"/>
      <c r="C538" s="105"/>
      <c r="D538" s="105"/>
      <c r="E538" s="89" t="s">
        <v>257</v>
      </c>
      <c r="F538" s="99" t="s">
        <v>258</v>
      </c>
      <c r="G538" s="76">
        <f t="shared" si="9"/>
        <v>0</v>
      </c>
      <c r="H538" s="76"/>
      <c r="I538" s="76"/>
    </row>
    <row r="539" spans="1:9" ht="18">
      <c r="A539" s="103"/>
      <c r="B539" s="104"/>
      <c r="C539" s="105"/>
      <c r="D539" s="105"/>
      <c r="E539" s="89" t="s">
        <v>259</v>
      </c>
      <c r="F539" s="90" t="s">
        <v>260</v>
      </c>
      <c r="G539" s="76">
        <f t="shared" si="9"/>
        <v>0</v>
      </c>
      <c r="H539" s="76"/>
      <c r="I539" s="76"/>
    </row>
    <row r="540" spans="1:9" ht="18">
      <c r="A540" s="103"/>
      <c r="B540" s="104"/>
      <c r="C540" s="105"/>
      <c r="D540" s="105"/>
      <c r="E540" s="89" t="s">
        <v>261</v>
      </c>
      <c r="F540" s="90" t="s">
        <v>262</v>
      </c>
      <c r="G540" s="76">
        <f t="shared" si="9"/>
        <v>0</v>
      </c>
      <c r="H540" s="76"/>
      <c r="I540" s="76"/>
    </row>
    <row r="541" spans="1:9" ht="18">
      <c r="A541" s="103"/>
      <c r="B541" s="104"/>
      <c r="C541" s="105"/>
      <c r="D541" s="105"/>
      <c r="E541" s="109" t="s">
        <v>263</v>
      </c>
      <c r="F541" s="90" t="s">
        <v>264</v>
      </c>
      <c r="G541" s="76">
        <f t="shared" si="9"/>
        <v>0</v>
      </c>
      <c r="H541" s="76"/>
      <c r="I541" s="76"/>
    </row>
    <row r="542" spans="1:9" ht="27">
      <c r="A542" s="103"/>
      <c r="B542" s="104"/>
      <c r="C542" s="105"/>
      <c r="D542" s="105"/>
      <c r="E542" s="110" t="s">
        <v>265</v>
      </c>
      <c r="F542" s="90" t="s">
        <v>266</v>
      </c>
      <c r="G542" s="76">
        <f t="shared" si="9"/>
        <v>0</v>
      </c>
      <c r="H542" s="76"/>
      <c r="I542" s="76"/>
    </row>
    <row r="543" spans="1:9" ht="18">
      <c r="A543" s="103"/>
      <c r="B543" s="104"/>
      <c r="C543" s="105"/>
      <c r="D543" s="105"/>
      <c r="E543" s="109" t="s">
        <v>267</v>
      </c>
      <c r="F543" s="90" t="s">
        <v>268</v>
      </c>
      <c r="G543" s="76">
        <f t="shared" si="9"/>
        <v>0</v>
      </c>
      <c r="H543" s="76"/>
      <c r="I543" s="76"/>
    </row>
    <row r="544" spans="1:9" ht="18">
      <c r="A544" s="103"/>
      <c r="B544" s="104"/>
      <c r="C544" s="105"/>
      <c r="D544" s="105"/>
      <c r="E544" s="109" t="s">
        <v>269</v>
      </c>
      <c r="F544" s="90" t="s">
        <v>270</v>
      </c>
      <c r="G544" s="76">
        <f t="shared" si="9"/>
        <v>0</v>
      </c>
      <c r="H544" s="76"/>
      <c r="I544" s="76"/>
    </row>
    <row r="545" spans="1:9" ht="18.75" thickBot="1">
      <c r="A545" s="103"/>
      <c r="B545" s="104"/>
      <c r="C545" s="105"/>
      <c r="D545" s="105"/>
      <c r="E545" s="111" t="s">
        <v>271</v>
      </c>
      <c r="F545" s="92" t="s">
        <v>272</v>
      </c>
      <c r="G545" s="76">
        <f t="shared" si="9"/>
        <v>8000</v>
      </c>
      <c r="H545" s="76">
        <v>8000</v>
      </c>
      <c r="I545" s="76"/>
    </row>
    <row r="546" spans="1:9" ht="18">
      <c r="A546" s="103"/>
      <c r="B546" s="104"/>
      <c r="C546" s="105"/>
      <c r="D546" s="105"/>
      <c r="E546" s="130" t="s">
        <v>273</v>
      </c>
      <c r="F546" s="98" t="s">
        <v>194</v>
      </c>
      <c r="G546" s="76">
        <f t="shared" si="9"/>
        <v>0</v>
      </c>
      <c r="H546" s="76">
        <f>H547+H548+H549+H550</f>
        <v>0</v>
      </c>
      <c r="I546" s="76"/>
    </row>
    <row r="547" spans="1:9" ht="1.1499999999999999" customHeight="1">
      <c r="A547" s="103"/>
      <c r="B547" s="104"/>
      <c r="C547" s="105"/>
      <c r="D547" s="105"/>
      <c r="E547" s="109" t="s">
        <v>274</v>
      </c>
      <c r="F547" s="99" t="s">
        <v>275</v>
      </c>
      <c r="G547" s="76">
        <f t="shared" si="9"/>
        <v>0</v>
      </c>
      <c r="H547" s="76"/>
      <c r="I547" s="76"/>
    </row>
    <row r="548" spans="1:9" ht="18" hidden="1">
      <c r="A548" s="103"/>
      <c r="B548" s="104"/>
      <c r="C548" s="105"/>
      <c r="D548" s="105"/>
      <c r="E548" s="109" t="s">
        <v>276</v>
      </c>
      <c r="F548" s="90" t="s">
        <v>277</v>
      </c>
      <c r="G548" s="76">
        <f t="shared" si="9"/>
        <v>0</v>
      </c>
      <c r="H548" s="76"/>
      <c r="I548" s="76"/>
    </row>
    <row r="549" spans="1:9" ht="27" hidden="1">
      <c r="A549" s="103"/>
      <c r="B549" s="104"/>
      <c r="C549" s="105"/>
      <c r="D549" s="105"/>
      <c r="E549" s="109" t="s">
        <v>278</v>
      </c>
      <c r="F549" s="90" t="s">
        <v>279</v>
      </c>
      <c r="G549" s="76">
        <f t="shared" si="9"/>
        <v>0</v>
      </c>
      <c r="H549" s="76"/>
      <c r="I549" s="76"/>
    </row>
    <row r="550" spans="1:9" ht="18" hidden="1">
      <c r="A550" s="103"/>
      <c r="B550" s="104"/>
      <c r="C550" s="105"/>
      <c r="D550" s="105"/>
      <c r="E550" s="113" t="s">
        <v>280</v>
      </c>
      <c r="F550" s="114" t="s">
        <v>281</v>
      </c>
      <c r="G550" s="76">
        <f t="shared" si="9"/>
        <v>0</v>
      </c>
      <c r="H550" s="76"/>
      <c r="I550" s="76"/>
    </row>
    <row r="551" spans="1:9" ht="18" hidden="1">
      <c r="A551" s="103"/>
      <c r="B551" s="104"/>
      <c r="C551" s="105"/>
      <c r="D551" s="105"/>
      <c r="E551" s="113" t="s">
        <v>282</v>
      </c>
      <c r="F551" s="115" t="s">
        <v>194</v>
      </c>
      <c r="G551" s="76">
        <f t="shared" si="9"/>
        <v>0</v>
      </c>
      <c r="H551" s="76">
        <f>H552+H553+H554</f>
        <v>0</v>
      </c>
      <c r="I551" s="76"/>
    </row>
    <row r="552" spans="1:9" ht="27" hidden="1">
      <c r="A552" s="103"/>
      <c r="B552" s="104"/>
      <c r="C552" s="105"/>
      <c r="D552" s="105"/>
      <c r="E552" s="113" t="s">
        <v>283</v>
      </c>
      <c r="F552" s="99" t="s">
        <v>284</v>
      </c>
      <c r="G552" s="76">
        <f t="shared" si="9"/>
        <v>0</v>
      </c>
      <c r="H552" s="76"/>
      <c r="I552" s="76"/>
    </row>
    <row r="553" spans="1:9" ht="18" hidden="1">
      <c r="A553" s="103"/>
      <c r="B553" s="104"/>
      <c r="C553" s="105"/>
      <c r="D553" s="105"/>
      <c r="E553" s="109" t="s">
        <v>285</v>
      </c>
      <c r="F553" s="90" t="s">
        <v>286</v>
      </c>
      <c r="G553" s="76">
        <f t="shared" si="9"/>
        <v>0</v>
      </c>
      <c r="H553" s="76"/>
      <c r="I553" s="76"/>
    </row>
    <row r="554" spans="1:9" ht="18.75" hidden="1" thickBot="1">
      <c r="A554" s="103"/>
      <c r="B554" s="104"/>
      <c r="C554" s="105"/>
      <c r="D554" s="105"/>
      <c r="E554" s="111" t="s">
        <v>287</v>
      </c>
      <c r="F554" s="92" t="s">
        <v>288</v>
      </c>
      <c r="G554" s="76">
        <f t="shared" si="9"/>
        <v>0</v>
      </c>
      <c r="H554" s="76"/>
      <c r="I554" s="76"/>
    </row>
    <row r="555" spans="1:9" ht="18" hidden="1">
      <c r="A555" s="103"/>
      <c r="B555" s="104"/>
      <c r="C555" s="105"/>
      <c r="D555" s="105"/>
      <c r="E555" s="130" t="s">
        <v>289</v>
      </c>
      <c r="F555" s="98" t="s">
        <v>194</v>
      </c>
      <c r="G555" s="76">
        <f t="shared" si="9"/>
        <v>0</v>
      </c>
      <c r="H555" s="76">
        <f>H556+H557+H558+H559</f>
        <v>0</v>
      </c>
      <c r="I555" s="76"/>
    </row>
    <row r="556" spans="1:9" ht="27" hidden="1">
      <c r="A556" s="103"/>
      <c r="B556" s="104"/>
      <c r="C556" s="105"/>
      <c r="D556" s="105"/>
      <c r="E556" s="109" t="s">
        <v>290</v>
      </c>
      <c r="F556" s="99" t="s">
        <v>291</v>
      </c>
      <c r="G556" s="76">
        <f t="shared" si="9"/>
        <v>0</v>
      </c>
      <c r="H556" s="76"/>
      <c r="I556" s="76"/>
    </row>
    <row r="557" spans="1:9" ht="27" hidden="1">
      <c r="A557" s="103"/>
      <c r="B557" s="104"/>
      <c r="C557" s="105"/>
      <c r="D557" s="105"/>
      <c r="E557" s="109" t="s">
        <v>292</v>
      </c>
      <c r="F557" s="90" t="s">
        <v>293</v>
      </c>
      <c r="G557" s="76">
        <f t="shared" si="9"/>
        <v>0</v>
      </c>
      <c r="H557" s="76"/>
      <c r="I557" s="76"/>
    </row>
    <row r="558" spans="1:9" ht="27" hidden="1">
      <c r="A558" s="103"/>
      <c r="B558" s="104"/>
      <c r="C558" s="105"/>
      <c r="D558" s="105"/>
      <c r="E558" s="109" t="s">
        <v>294</v>
      </c>
      <c r="F558" s="90" t="s">
        <v>295</v>
      </c>
      <c r="G558" s="76">
        <f t="shared" si="9"/>
        <v>0</v>
      </c>
      <c r="H558" s="76"/>
      <c r="I558" s="76"/>
    </row>
    <row r="559" spans="1:9" ht="27.75" thickBot="1">
      <c r="A559" s="103"/>
      <c r="B559" s="104"/>
      <c r="C559" s="105"/>
      <c r="D559" s="105"/>
      <c r="E559" s="111" t="s">
        <v>296</v>
      </c>
      <c r="F559" s="92" t="s">
        <v>297</v>
      </c>
      <c r="G559" s="76">
        <f t="shared" si="9"/>
        <v>0</v>
      </c>
      <c r="H559" s="76"/>
      <c r="I559" s="76"/>
    </row>
    <row r="560" spans="1:9" ht="18">
      <c r="A560" s="103"/>
      <c r="B560" s="104"/>
      <c r="C560" s="105"/>
      <c r="D560" s="105"/>
      <c r="E560" s="116" t="s">
        <v>298</v>
      </c>
      <c r="F560" s="117" t="s">
        <v>194</v>
      </c>
      <c r="G560" s="76">
        <f t="shared" si="9"/>
        <v>0</v>
      </c>
      <c r="H560" s="76"/>
      <c r="I560" s="76"/>
    </row>
    <row r="561" spans="1:9" ht="28.5">
      <c r="A561" s="103"/>
      <c r="B561" s="104"/>
      <c r="C561" s="105"/>
      <c r="D561" s="105"/>
      <c r="E561" s="118" t="s">
        <v>299</v>
      </c>
      <c r="F561" s="117" t="s">
        <v>194</v>
      </c>
      <c r="G561" s="76">
        <f t="shared" si="9"/>
        <v>0</v>
      </c>
      <c r="H561" s="76">
        <f>H562+H563</f>
        <v>0</v>
      </c>
      <c r="I561" s="76"/>
    </row>
    <row r="562" spans="1:9" ht="27">
      <c r="A562" s="103"/>
      <c r="B562" s="104"/>
      <c r="C562" s="105"/>
      <c r="D562" s="105"/>
      <c r="E562" s="119" t="s">
        <v>300</v>
      </c>
      <c r="F562" s="120">
        <v>461100</v>
      </c>
      <c r="G562" s="76">
        <f t="shared" si="9"/>
        <v>0</v>
      </c>
      <c r="H562" s="76"/>
      <c r="I562" s="76"/>
    </row>
    <row r="563" spans="1:9" ht="27">
      <c r="A563" s="103"/>
      <c r="B563" s="104"/>
      <c r="C563" s="105"/>
      <c r="D563" s="105"/>
      <c r="E563" s="119" t="s">
        <v>301</v>
      </c>
      <c r="F563" s="120">
        <v>461200</v>
      </c>
      <c r="G563" s="76">
        <f t="shared" si="9"/>
        <v>0</v>
      </c>
      <c r="H563" s="76"/>
      <c r="I563" s="76"/>
    </row>
    <row r="564" spans="1:9" ht="28.5">
      <c r="A564" s="103"/>
      <c r="B564" s="104"/>
      <c r="C564" s="105"/>
      <c r="D564" s="105"/>
      <c r="E564" s="121" t="s">
        <v>302</v>
      </c>
      <c r="F564" s="122" t="s">
        <v>194</v>
      </c>
      <c r="G564" s="76">
        <f t="shared" si="9"/>
        <v>0</v>
      </c>
      <c r="H564" s="76">
        <f>H565+H566</f>
        <v>0</v>
      </c>
      <c r="I564" s="76"/>
    </row>
    <row r="565" spans="1:9" ht="27">
      <c r="A565" s="103"/>
      <c r="B565" s="104"/>
      <c r="C565" s="105"/>
      <c r="D565" s="105"/>
      <c r="E565" s="123" t="s">
        <v>303</v>
      </c>
      <c r="F565" s="120">
        <v>462100</v>
      </c>
      <c r="G565" s="76">
        <f t="shared" si="9"/>
        <v>0</v>
      </c>
      <c r="H565" s="76"/>
      <c r="I565" s="76"/>
    </row>
    <row r="566" spans="1:9" ht="27.75" thickBot="1">
      <c r="A566" s="103"/>
      <c r="B566" s="104"/>
      <c r="C566" s="105"/>
      <c r="D566" s="105"/>
      <c r="E566" s="124" t="s">
        <v>304</v>
      </c>
      <c r="F566" s="125">
        <v>462200</v>
      </c>
      <c r="G566" s="76">
        <f t="shared" si="9"/>
        <v>0</v>
      </c>
      <c r="H566" s="76"/>
      <c r="I566" s="76"/>
    </row>
    <row r="567" spans="1:9" ht="28.5">
      <c r="A567" s="103"/>
      <c r="B567" s="104"/>
      <c r="C567" s="105"/>
      <c r="D567" s="105"/>
      <c r="E567" s="126" t="s">
        <v>305</v>
      </c>
      <c r="F567" s="117" t="s">
        <v>194</v>
      </c>
      <c r="G567" s="76">
        <f t="shared" ref="G567:G618" si="10">H567</f>
        <v>0</v>
      </c>
      <c r="H567" s="76">
        <f>H568+H569+H570+H571+H572+H573+H574+H575</f>
        <v>0</v>
      </c>
      <c r="I567" s="76"/>
    </row>
    <row r="568" spans="1:9" ht="25.15" customHeight="1">
      <c r="A568" s="103"/>
      <c r="B568" s="104"/>
      <c r="C568" s="105"/>
      <c r="D568" s="105"/>
      <c r="E568" s="123" t="s">
        <v>306</v>
      </c>
      <c r="F568" s="120">
        <v>463100</v>
      </c>
      <c r="G568" s="76">
        <f t="shared" si="10"/>
        <v>0</v>
      </c>
      <c r="H568" s="76"/>
      <c r="I568" s="76"/>
    </row>
    <row r="569" spans="1:9" ht="18" hidden="1">
      <c r="A569" s="103"/>
      <c r="B569" s="104"/>
      <c r="C569" s="105"/>
      <c r="D569" s="105"/>
      <c r="E569" s="123" t="s">
        <v>307</v>
      </c>
      <c r="F569" s="120">
        <v>463200</v>
      </c>
      <c r="G569" s="76">
        <f t="shared" si="10"/>
        <v>0</v>
      </c>
      <c r="H569" s="76"/>
      <c r="I569" s="76"/>
    </row>
    <row r="570" spans="1:9" ht="40.5" hidden="1">
      <c r="A570" s="103"/>
      <c r="B570" s="104"/>
      <c r="C570" s="105"/>
      <c r="D570" s="105"/>
      <c r="E570" s="123" t="s">
        <v>308</v>
      </c>
      <c r="F570" s="120">
        <v>463300</v>
      </c>
      <c r="G570" s="76">
        <f t="shared" si="10"/>
        <v>0</v>
      </c>
      <c r="H570" s="76"/>
      <c r="I570" s="76"/>
    </row>
    <row r="571" spans="1:9" ht="40.5" hidden="1">
      <c r="A571" s="103"/>
      <c r="B571" s="104"/>
      <c r="C571" s="105"/>
      <c r="D571" s="105"/>
      <c r="E571" s="123" t="s">
        <v>309</v>
      </c>
      <c r="F571" s="120">
        <v>463400</v>
      </c>
      <c r="G571" s="76">
        <f t="shared" si="10"/>
        <v>0</v>
      </c>
      <c r="H571" s="76"/>
      <c r="I571" s="76"/>
    </row>
    <row r="572" spans="1:9" ht="18" hidden="1">
      <c r="A572" s="103"/>
      <c r="B572" s="104"/>
      <c r="C572" s="105"/>
      <c r="D572" s="105"/>
      <c r="E572" s="127" t="s">
        <v>310</v>
      </c>
      <c r="F572" s="120">
        <v>463500</v>
      </c>
      <c r="G572" s="76">
        <f t="shared" si="10"/>
        <v>0</v>
      </c>
      <c r="H572" s="76"/>
      <c r="I572" s="76"/>
    </row>
    <row r="573" spans="1:9" ht="40.5" hidden="1">
      <c r="A573" s="103"/>
      <c r="B573" s="104"/>
      <c r="C573" s="105"/>
      <c r="D573" s="105"/>
      <c r="E573" s="127" t="s">
        <v>311</v>
      </c>
      <c r="F573" s="120">
        <v>463700</v>
      </c>
      <c r="G573" s="76">
        <f t="shared" si="10"/>
        <v>0</v>
      </c>
      <c r="H573" s="76"/>
      <c r="I573" s="76"/>
    </row>
    <row r="574" spans="1:9" ht="40.5" hidden="1">
      <c r="A574" s="103"/>
      <c r="B574" s="104"/>
      <c r="C574" s="105"/>
      <c r="D574" s="105"/>
      <c r="E574" s="127" t="s">
        <v>312</v>
      </c>
      <c r="F574" s="120">
        <v>463800</v>
      </c>
      <c r="G574" s="76">
        <f t="shared" si="10"/>
        <v>0</v>
      </c>
      <c r="H574" s="76"/>
      <c r="I574" s="76"/>
    </row>
    <row r="575" spans="1:9" ht="18" hidden="1">
      <c r="A575" s="103"/>
      <c r="B575" s="104"/>
      <c r="C575" s="105"/>
      <c r="D575" s="105"/>
      <c r="E575" s="127" t="s">
        <v>313</v>
      </c>
      <c r="F575" s="120">
        <v>463900</v>
      </c>
      <c r="G575" s="76">
        <f t="shared" si="10"/>
        <v>0</v>
      </c>
      <c r="H575" s="76"/>
      <c r="I575" s="76"/>
    </row>
    <row r="576" spans="1:9" ht="0.6" hidden="1" customHeight="1">
      <c r="A576" s="103"/>
      <c r="B576" s="104"/>
      <c r="C576" s="105"/>
      <c r="D576" s="105"/>
      <c r="E576" s="128" t="s">
        <v>314</v>
      </c>
      <c r="F576" s="122" t="s">
        <v>194</v>
      </c>
      <c r="G576" s="76">
        <f t="shared" si="10"/>
        <v>0</v>
      </c>
      <c r="H576" s="76">
        <f>H577+H578+H579+H580+H581</f>
        <v>0</v>
      </c>
      <c r="I576" s="76"/>
    </row>
    <row r="577" spans="1:9" ht="27" hidden="1">
      <c r="A577" s="103"/>
      <c r="B577" s="104"/>
      <c r="C577" s="105"/>
      <c r="D577" s="105"/>
      <c r="E577" s="127" t="s">
        <v>315</v>
      </c>
      <c r="F577" s="120">
        <v>465100</v>
      </c>
      <c r="G577" s="76">
        <f t="shared" si="10"/>
        <v>0</v>
      </c>
      <c r="H577" s="76"/>
      <c r="I577" s="76"/>
    </row>
    <row r="578" spans="1:9" ht="18" hidden="1">
      <c r="A578" s="103"/>
      <c r="B578" s="104"/>
      <c r="C578" s="105"/>
      <c r="D578" s="105"/>
      <c r="E578" s="127" t="s">
        <v>316</v>
      </c>
      <c r="F578" s="120">
        <v>465200</v>
      </c>
      <c r="G578" s="76">
        <f t="shared" si="10"/>
        <v>0</v>
      </c>
      <c r="H578" s="76"/>
      <c r="I578" s="76"/>
    </row>
    <row r="579" spans="1:9" ht="18" hidden="1">
      <c r="A579" s="103"/>
      <c r="B579" s="104"/>
      <c r="C579" s="105"/>
      <c r="D579" s="105"/>
      <c r="E579" s="127" t="s">
        <v>317</v>
      </c>
      <c r="F579" s="120">
        <v>465300</v>
      </c>
      <c r="G579" s="76">
        <f t="shared" si="10"/>
        <v>0</v>
      </c>
      <c r="H579" s="76"/>
      <c r="I579" s="76"/>
    </row>
    <row r="580" spans="1:9" ht="40.5" hidden="1">
      <c r="A580" s="103"/>
      <c r="B580" s="104"/>
      <c r="C580" s="105"/>
      <c r="D580" s="105"/>
      <c r="E580" s="127" t="s">
        <v>318</v>
      </c>
      <c r="F580" s="120">
        <v>465500</v>
      </c>
      <c r="G580" s="76">
        <f t="shared" si="10"/>
        <v>0</v>
      </c>
      <c r="H580" s="76"/>
      <c r="I580" s="76"/>
    </row>
    <row r="581" spans="1:9" ht="40.5" hidden="1">
      <c r="A581" s="103"/>
      <c r="B581" s="104"/>
      <c r="C581" s="105"/>
      <c r="D581" s="105"/>
      <c r="E581" s="127" t="s">
        <v>319</v>
      </c>
      <c r="F581" s="120">
        <v>465600</v>
      </c>
      <c r="G581" s="76">
        <f t="shared" si="10"/>
        <v>0</v>
      </c>
      <c r="H581" s="76"/>
      <c r="I581" s="76"/>
    </row>
    <row r="582" spans="1:9" ht="18.75" hidden="1" thickBot="1">
      <c r="A582" s="103"/>
      <c r="B582" s="104"/>
      <c r="C582" s="105"/>
      <c r="D582" s="105"/>
      <c r="E582" s="129" t="s">
        <v>320</v>
      </c>
      <c r="F582" s="92" t="s">
        <v>321</v>
      </c>
      <c r="G582" s="76">
        <f t="shared" si="10"/>
        <v>0</v>
      </c>
      <c r="H582" s="76"/>
      <c r="I582" s="76"/>
    </row>
    <row r="583" spans="1:9" ht="33" hidden="1">
      <c r="A583" s="103"/>
      <c r="B583" s="104"/>
      <c r="C583" s="105"/>
      <c r="D583" s="105"/>
      <c r="E583" s="130" t="s">
        <v>322</v>
      </c>
      <c r="F583" s="98" t="s">
        <v>194</v>
      </c>
      <c r="G583" s="76">
        <f t="shared" si="10"/>
        <v>0</v>
      </c>
      <c r="H583" s="76">
        <f>H584+H587+H597</f>
        <v>0</v>
      </c>
      <c r="I583" s="76"/>
    </row>
    <row r="584" spans="1:9" ht="28.5" hidden="1">
      <c r="A584" s="103"/>
      <c r="B584" s="104"/>
      <c r="C584" s="105"/>
      <c r="D584" s="105"/>
      <c r="E584" s="131" t="s">
        <v>323</v>
      </c>
      <c r="F584" s="122" t="s">
        <v>194</v>
      </c>
      <c r="G584" s="76">
        <f t="shared" si="10"/>
        <v>0</v>
      </c>
      <c r="H584" s="76">
        <f>H585+H586</f>
        <v>0</v>
      </c>
      <c r="I584" s="76"/>
    </row>
    <row r="585" spans="1:9" ht="40.5" hidden="1">
      <c r="A585" s="103"/>
      <c r="B585" s="104"/>
      <c r="C585" s="105"/>
      <c r="D585" s="105"/>
      <c r="E585" s="89" t="s">
        <v>324</v>
      </c>
      <c r="F585" s="108">
        <v>471100</v>
      </c>
      <c r="G585" s="76">
        <f t="shared" si="10"/>
        <v>0</v>
      </c>
      <c r="H585" s="76"/>
      <c r="I585" s="76"/>
    </row>
    <row r="586" spans="1:9" ht="27" hidden="1">
      <c r="A586" s="103"/>
      <c r="B586" s="104"/>
      <c r="C586" s="105"/>
      <c r="D586" s="105"/>
      <c r="E586" s="109" t="s">
        <v>325</v>
      </c>
      <c r="F586" s="108">
        <v>471200</v>
      </c>
      <c r="G586" s="76">
        <f t="shared" si="10"/>
        <v>0</v>
      </c>
      <c r="H586" s="76"/>
      <c r="I586" s="76"/>
    </row>
    <row r="587" spans="1:9" ht="42.75" hidden="1">
      <c r="A587" s="103"/>
      <c r="B587" s="104"/>
      <c r="C587" s="105"/>
      <c r="D587" s="105"/>
      <c r="E587" s="131" t="s">
        <v>326</v>
      </c>
      <c r="F587" s="122" t="s">
        <v>194</v>
      </c>
      <c r="G587" s="76">
        <f t="shared" si="10"/>
        <v>0</v>
      </c>
      <c r="H587" s="76">
        <f>H588+H589+H590+H591+H592+H593+H594+H595+H596</f>
        <v>0</v>
      </c>
      <c r="I587" s="76"/>
    </row>
    <row r="588" spans="1:9" ht="27" hidden="1">
      <c r="A588" s="103"/>
      <c r="B588" s="104"/>
      <c r="C588" s="105"/>
      <c r="D588" s="105"/>
      <c r="E588" s="109" t="s">
        <v>327</v>
      </c>
      <c r="F588" s="90" t="s">
        <v>328</v>
      </c>
      <c r="G588" s="76">
        <f t="shared" si="10"/>
        <v>0</v>
      </c>
      <c r="H588" s="76"/>
      <c r="I588" s="76"/>
    </row>
    <row r="589" spans="1:9" ht="18" hidden="1">
      <c r="A589" s="103"/>
      <c r="B589" s="104"/>
      <c r="C589" s="105"/>
      <c r="D589" s="105"/>
      <c r="E589" s="109" t="s">
        <v>329</v>
      </c>
      <c r="F589" s="90" t="s">
        <v>330</v>
      </c>
      <c r="G589" s="76">
        <f t="shared" si="10"/>
        <v>0</v>
      </c>
      <c r="H589" s="76"/>
      <c r="I589" s="76"/>
    </row>
    <row r="590" spans="1:9" ht="27" hidden="1">
      <c r="A590" s="103"/>
      <c r="B590" s="104"/>
      <c r="C590" s="105"/>
      <c r="D590" s="105"/>
      <c r="E590" s="109" t="s">
        <v>331</v>
      </c>
      <c r="F590" s="90" t="s">
        <v>332</v>
      </c>
      <c r="G590" s="76">
        <f t="shared" si="10"/>
        <v>0</v>
      </c>
      <c r="H590" s="76"/>
      <c r="I590" s="76"/>
    </row>
    <row r="591" spans="1:9" ht="18" hidden="1">
      <c r="A591" s="103"/>
      <c r="B591" s="104"/>
      <c r="C591" s="105"/>
      <c r="D591" s="105"/>
      <c r="E591" s="109" t="s">
        <v>333</v>
      </c>
      <c r="F591" s="90" t="s">
        <v>334</v>
      </c>
      <c r="G591" s="76">
        <f t="shared" si="10"/>
        <v>0</v>
      </c>
      <c r="H591" s="76"/>
      <c r="I591" s="76"/>
    </row>
    <row r="592" spans="1:9" ht="27" hidden="1">
      <c r="A592" s="103"/>
      <c r="B592" s="104"/>
      <c r="C592" s="105"/>
      <c r="D592" s="105"/>
      <c r="E592" s="109" t="s">
        <v>335</v>
      </c>
      <c r="F592" s="90" t="s">
        <v>336</v>
      </c>
      <c r="G592" s="76">
        <f t="shared" si="10"/>
        <v>0</v>
      </c>
      <c r="H592" s="76"/>
      <c r="I592" s="76"/>
    </row>
    <row r="593" spans="1:9" ht="18" hidden="1">
      <c r="A593" s="103"/>
      <c r="B593" s="104"/>
      <c r="C593" s="105"/>
      <c r="D593" s="105"/>
      <c r="E593" s="109" t="s">
        <v>337</v>
      </c>
      <c r="F593" s="90" t="s">
        <v>338</v>
      </c>
      <c r="G593" s="76">
        <f t="shared" si="10"/>
        <v>0</v>
      </c>
      <c r="H593" s="76"/>
      <c r="I593" s="76"/>
    </row>
    <row r="594" spans="1:9" ht="27" hidden="1">
      <c r="A594" s="103"/>
      <c r="B594" s="104"/>
      <c r="C594" s="105"/>
      <c r="D594" s="105"/>
      <c r="E594" s="89" t="s">
        <v>339</v>
      </c>
      <c r="F594" s="90" t="s">
        <v>340</v>
      </c>
      <c r="G594" s="76">
        <f t="shared" si="10"/>
        <v>0</v>
      </c>
      <c r="H594" s="76"/>
      <c r="I594" s="76"/>
    </row>
    <row r="595" spans="1:9" ht="18" hidden="1">
      <c r="A595" s="103"/>
      <c r="B595" s="104"/>
      <c r="C595" s="105"/>
      <c r="D595" s="105"/>
      <c r="E595" s="109" t="s">
        <v>341</v>
      </c>
      <c r="F595" s="90" t="s">
        <v>342</v>
      </c>
      <c r="G595" s="76">
        <f t="shared" si="10"/>
        <v>0</v>
      </c>
      <c r="H595" s="76"/>
      <c r="I595" s="76"/>
    </row>
    <row r="596" spans="1:9" ht="18" hidden="1">
      <c r="A596" s="103"/>
      <c r="B596" s="104"/>
      <c r="C596" s="105"/>
      <c r="D596" s="105"/>
      <c r="E596" s="109" t="s">
        <v>343</v>
      </c>
      <c r="F596" s="90" t="s">
        <v>344</v>
      </c>
      <c r="G596" s="76">
        <f t="shared" si="10"/>
        <v>0</v>
      </c>
      <c r="H596" s="76"/>
      <c r="I596" s="76"/>
    </row>
    <row r="597" spans="1:9" ht="18" hidden="1">
      <c r="A597" s="103"/>
      <c r="B597" s="104"/>
      <c r="C597" s="105"/>
      <c r="D597" s="105"/>
      <c r="E597" s="131" t="s">
        <v>345</v>
      </c>
      <c r="F597" s="122" t="s">
        <v>194</v>
      </c>
      <c r="G597" s="76">
        <f t="shared" si="10"/>
        <v>0</v>
      </c>
      <c r="H597" s="76"/>
      <c r="I597" s="76"/>
    </row>
    <row r="598" spans="1:9" ht="18.75" hidden="1" thickBot="1">
      <c r="A598" s="103"/>
      <c r="B598" s="104"/>
      <c r="C598" s="105"/>
      <c r="D598" s="105"/>
      <c r="E598" s="111" t="s">
        <v>346</v>
      </c>
      <c r="F598" s="92" t="s">
        <v>347</v>
      </c>
      <c r="G598" s="76">
        <f t="shared" si="10"/>
        <v>0</v>
      </c>
      <c r="H598" s="76"/>
      <c r="I598" s="76"/>
    </row>
    <row r="599" spans="1:9" ht="18" hidden="1">
      <c r="A599" s="103"/>
      <c r="B599" s="104"/>
      <c r="C599" s="105"/>
      <c r="D599" s="105"/>
      <c r="E599" s="132" t="s">
        <v>348</v>
      </c>
      <c r="F599" s="98" t="s">
        <v>194</v>
      </c>
      <c r="G599" s="76">
        <f t="shared" si="10"/>
        <v>0</v>
      </c>
      <c r="H599" s="76"/>
      <c r="I599" s="76"/>
    </row>
    <row r="600" spans="1:9" ht="42.75" hidden="1">
      <c r="A600" s="103"/>
      <c r="B600" s="104"/>
      <c r="C600" s="105"/>
      <c r="D600" s="105"/>
      <c r="E600" s="133" t="s">
        <v>349</v>
      </c>
      <c r="F600" s="117" t="s">
        <v>194</v>
      </c>
      <c r="G600" s="76">
        <f t="shared" si="10"/>
        <v>0</v>
      </c>
      <c r="H600" s="76">
        <f>H601+H602</f>
        <v>0</v>
      </c>
      <c r="I600" s="76"/>
    </row>
    <row r="601" spans="1:9" ht="54" hidden="1">
      <c r="A601" s="103"/>
      <c r="B601" s="104"/>
      <c r="C601" s="105"/>
      <c r="D601" s="105"/>
      <c r="E601" s="89" t="s">
        <v>350</v>
      </c>
      <c r="F601" s="99" t="s">
        <v>351</v>
      </c>
      <c r="G601" s="76">
        <f t="shared" si="10"/>
        <v>0</v>
      </c>
      <c r="H601" s="76"/>
      <c r="I601" s="76"/>
    </row>
    <row r="602" spans="1:9" ht="27" hidden="1">
      <c r="A602" s="103"/>
      <c r="B602" s="104"/>
      <c r="C602" s="105"/>
      <c r="D602" s="105"/>
      <c r="E602" s="109" t="s">
        <v>352</v>
      </c>
      <c r="F602" s="134" t="s">
        <v>353</v>
      </c>
      <c r="G602" s="76">
        <f t="shared" si="10"/>
        <v>0</v>
      </c>
      <c r="H602" s="76"/>
      <c r="I602" s="76"/>
    </row>
    <row r="603" spans="1:9" ht="57" hidden="1">
      <c r="A603" s="103"/>
      <c r="B603" s="104"/>
      <c r="C603" s="105"/>
      <c r="D603" s="105"/>
      <c r="E603" s="135" t="s">
        <v>354</v>
      </c>
      <c r="F603" s="122" t="s">
        <v>194</v>
      </c>
      <c r="G603" s="76">
        <f t="shared" si="10"/>
        <v>0</v>
      </c>
      <c r="H603" s="76">
        <f>H604+H605+H606+H607</f>
        <v>0</v>
      </c>
      <c r="I603" s="76"/>
    </row>
    <row r="604" spans="1:9" ht="1.1499999999999999" hidden="1" customHeight="1">
      <c r="A604" s="103"/>
      <c r="B604" s="104"/>
      <c r="C604" s="105"/>
      <c r="D604" s="105"/>
      <c r="E604" s="109" t="s">
        <v>355</v>
      </c>
      <c r="F604" s="99" t="s">
        <v>356</v>
      </c>
      <c r="G604" s="76">
        <f t="shared" si="10"/>
        <v>0</v>
      </c>
      <c r="H604" s="76"/>
      <c r="I604" s="76"/>
    </row>
    <row r="605" spans="1:9" ht="18" hidden="1">
      <c r="A605" s="103"/>
      <c r="B605" s="104"/>
      <c r="C605" s="105"/>
      <c r="D605" s="105"/>
      <c r="E605" s="109" t="s">
        <v>357</v>
      </c>
      <c r="F605" s="136">
        <v>482200</v>
      </c>
      <c r="G605" s="76">
        <f t="shared" si="10"/>
        <v>0</v>
      </c>
      <c r="H605" s="76"/>
      <c r="I605" s="76"/>
    </row>
    <row r="606" spans="1:9" ht="18" hidden="1">
      <c r="A606" s="103"/>
      <c r="B606" s="104"/>
      <c r="C606" s="105"/>
      <c r="D606" s="105"/>
      <c r="E606" s="109" t="s">
        <v>358</v>
      </c>
      <c r="F606" s="90" t="s">
        <v>359</v>
      </c>
      <c r="G606" s="76">
        <f t="shared" si="10"/>
        <v>0</v>
      </c>
      <c r="H606" s="76"/>
      <c r="I606" s="76"/>
    </row>
    <row r="607" spans="1:9" ht="40.5" hidden="1">
      <c r="A607" s="103"/>
      <c r="B607" s="104"/>
      <c r="C607" s="105"/>
      <c r="D607" s="105"/>
      <c r="E607" s="137" t="s">
        <v>360</v>
      </c>
      <c r="F607" s="90" t="s">
        <v>361</v>
      </c>
      <c r="G607" s="76">
        <f t="shared" si="10"/>
        <v>0</v>
      </c>
      <c r="H607" s="76"/>
      <c r="I607" s="76"/>
    </row>
    <row r="608" spans="1:9" ht="28.5" hidden="1">
      <c r="A608" s="103"/>
      <c r="B608" s="104"/>
      <c r="C608" s="105"/>
      <c r="D608" s="105"/>
      <c r="E608" s="135" t="s">
        <v>362</v>
      </c>
      <c r="F608" s="122" t="s">
        <v>194</v>
      </c>
      <c r="G608" s="76">
        <f t="shared" si="10"/>
        <v>0</v>
      </c>
      <c r="H608" s="76">
        <f>H609</f>
        <v>0</v>
      </c>
      <c r="I608" s="76"/>
    </row>
    <row r="609" spans="1:9" ht="27" hidden="1">
      <c r="A609" s="103"/>
      <c r="B609" s="104"/>
      <c r="C609" s="105"/>
      <c r="D609" s="105"/>
      <c r="E609" s="137" t="s">
        <v>363</v>
      </c>
      <c r="F609" s="90" t="s">
        <v>364</v>
      </c>
      <c r="G609" s="76">
        <f t="shared" si="10"/>
        <v>0</v>
      </c>
      <c r="H609" s="76"/>
      <c r="I609" s="76"/>
    </row>
    <row r="610" spans="1:9" ht="57" hidden="1">
      <c r="A610" s="103"/>
      <c r="B610" s="104"/>
      <c r="C610" s="105"/>
      <c r="D610" s="105"/>
      <c r="E610" s="135" t="s">
        <v>365</v>
      </c>
      <c r="F610" s="122" t="s">
        <v>194</v>
      </c>
      <c r="G610" s="76">
        <f t="shared" si="10"/>
        <v>0</v>
      </c>
      <c r="H610" s="76">
        <f>H611+H612</f>
        <v>0</v>
      </c>
      <c r="I610" s="76"/>
    </row>
    <row r="611" spans="1:9" ht="27" hidden="1">
      <c r="A611" s="103"/>
      <c r="B611" s="104"/>
      <c r="C611" s="105"/>
      <c r="D611" s="105"/>
      <c r="E611" s="137" t="s">
        <v>366</v>
      </c>
      <c r="F611" s="90" t="s">
        <v>367</v>
      </c>
      <c r="G611" s="76">
        <f t="shared" si="10"/>
        <v>0</v>
      </c>
      <c r="H611" s="76"/>
      <c r="I611" s="76"/>
    </row>
    <row r="612" spans="1:9" ht="27" hidden="1">
      <c r="A612" s="103"/>
      <c r="B612" s="104"/>
      <c r="C612" s="105"/>
      <c r="D612" s="105"/>
      <c r="E612" s="137" t="s">
        <v>368</v>
      </c>
      <c r="F612" s="90" t="s">
        <v>369</v>
      </c>
      <c r="G612" s="76">
        <f t="shared" si="10"/>
        <v>0</v>
      </c>
      <c r="H612" s="76"/>
      <c r="I612" s="76"/>
    </row>
    <row r="613" spans="1:9" ht="57" hidden="1">
      <c r="A613" s="103"/>
      <c r="B613" s="104"/>
      <c r="C613" s="105"/>
      <c r="D613" s="105"/>
      <c r="E613" s="135" t="s">
        <v>370</v>
      </c>
      <c r="F613" s="122" t="s">
        <v>194</v>
      </c>
      <c r="G613" s="76">
        <f t="shared" si="10"/>
        <v>0</v>
      </c>
      <c r="H613" s="76">
        <f>H614</f>
        <v>0</v>
      </c>
      <c r="I613" s="76"/>
    </row>
    <row r="614" spans="1:9" ht="0.6" customHeight="1">
      <c r="A614" s="103"/>
      <c r="B614" s="104"/>
      <c r="C614" s="105"/>
      <c r="D614" s="105"/>
      <c r="E614" s="137" t="s">
        <v>371</v>
      </c>
      <c r="F614" s="90" t="s">
        <v>372</v>
      </c>
      <c r="G614" s="76">
        <f t="shared" si="10"/>
        <v>0</v>
      </c>
      <c r="H614" s="76"/>
      <c r="I614" s="76"/>
    </row>
    <row r="615" spans="1:9" ht="18" hidden="1">
      <c r="A615" s="103"/>
      <c r="B615" s="104"/>
      <c r="C615" s="105"/>
      <c r="D615" s="105"/>
      <c r="E615" s="135" t="s">
        <v>373</v>
      </c>
      <c r="F615" s="122" t="s">
        <v>194</v>
      </c>
      <c r="G615" s="76">
        <f t="shared" si="10"/>
        <v>0</v>
      </c>
      <c r="H615" s="76">
        <f>H616</f>
        <v>0</v>
      </c>
      <c r="I615" s="76"/>
    </row>
    <row r="616" spans="1:9" ht="18" hidden="1">
      <c r="A616" s="103"/>
      <c r="B616" s="104"/>
      <c r="C616" s="105"/>
      <c r="D616" s="105"/>
      <c r="E616" s="137" t="s">
        <v>374</v>
      </c>
      <c r="F616" s="90" t="s">
        <v>375</v>
      </c>
      <c r="G616" s="76">
        <f t="shared" si="10"/>
        <v>0</v>
      </c>
      <c r="H616" s="76"/>
      <c r="I616" s="76"/>
    </row>
    <row r="617" spans="1:9" ht="18" hidden="1">
      <c r="A617" s="103"/>
      <c r="B617" s="104"/>
      <c r="C617" s="105"/>
      <c r="D617" s="105"/>
      <c r="E617" s="135" t="s">
        <v>376</v>
      </c>
      <c r="F617" s="122" t="s">
        <v>194</v>
      </c>
      <c r="G617" s="76">
        <f t="shared" si="10"/>
        <v>0</v>
      </c>
      <c r="H617" s="76">
        <f>H618</f>
        <v>0</v>
      </c>
      <c r="I617" s="76"/>
    </row>
    <row r="618" spans="1:9" ht="18.75" hidden="1" thickBot="1">
      <c r="A618" s="103"/>
      <c r="B618" s="104"/>
      <c r="C618" s="105"/>
      <c r="D618" s="105"/>
      <c r="E618" s="138" t="s">
        <v>377</v>
      </c>
      <c r="F618" s="92" t="s">
        <v>378</v>
      </c>
      <c r="G618" s="76">
        <f t="shared" si="10"/>
        <v>0</v>
      </c>
      <c r="H618" s="76"/>
      <c r="I618" s="76"/>
    </row>
    <row r="619" spans="1:9" ht="33.75" hidden="1" thickBot="1">
      <c r="A619" s="103"/>
      <c r="B619" s="104"/>
      <c r="C619" s="105"/>
      <c r="D619" s="105"/>
      <c r="E619" s="139" t="s">
        <v>379</v>
      </c>
      <c r="F619" s="140" t="s">
        <v>194</v>
      </c>
      <c r="G619" s="76">
        <f>I619</f>
        <v>0</v>
      </c>
      <c r="H619" s="76"/>
      <c r="I619" s="76">
        <f>I620+I631+I636+I638</f>
        <v>0</v>
      </c>
    </row>
    <row r="620" spans="1:9" ht="18" hidden="1">
      <c r="A620" s="103"/>
      <c r="B620" s="104"/>
      <c r="C620" s="105"/>
      <c r="D620" s="105"/>
      <c r="E620" s="141" t="s">
        <v>380</v>
      </c>
      <c r="F620" s="117" t="s">
        <v>194</v>
      </c>
      <c r="G620" s="76">
        <f t="shared" ref="G620:G642" si="11">I620</f>
        <v>0</v>
      </c>
      <c r="H620" s="76"/>
      <c r="I620" s="76">
        <f>I621+I622+I623+I624+I625+I626+I627+I628+I629+I630</f>
        <v>0</v>
      </c>
    </row>
    <row r="621" spans="1:9" ht="18" hidden="1">
      <c r="A621" s="103"/>
      <c r="B621" s="104"/>
      <c r="C621" s="105"/>
      <c r="D621" s="105"/>
      <c r="E621" s="137" t="s">
        <v>381</v>
      </c>
      <c r="F621" s="142" t="s">
        <v>382</v>
      </c>
      <c r="G621" s="76">
        <f t="shared" si="11"/>
        <v>0</v>
      </c>
      <c r="H621" s="76"/>
      <c r="I621" s="76"/>
    </row>
    <row r="622" spans="1:9" ht="18" hidden="1">
      <c r="A622" s="103"/>
      <c r="B622" s="104"/>
      <c r="C622" s="105"/>
      <c r="D622" s="105"/>
      <c r="E622" s="137" t="s">
        <v>383</v>
      </c>
      <c r="F622" s="142" t="s">
        <v>384</v>
      </c>
      <c r="G622" s="76">
        <f t="shared" si="11"/>
        <v>0</v>
      </c>
      <c r="H622" s="76"/>
      <c r="I622" s="76"/>
    </row>
    <row r="623" spans="1:9" ht="27" hidden="1">
      <c r="A623" s="103"/>
      <c r="B623" s="104"/>
      <c r="C623" s="105"/>
      <c r="D623" s="105"/>
      <c r="E623" s="137" t="s">
        <v>385</v>
      </c>
      <c r="F623" s="142" t="s">
        <v>386</v>
      </c>
      <c r="G623" s="76">
        <f t="shared" si="11"/>
        <v>0</v>
      </c>
      <c r="H623" s="76"/>
      <c r="I623" s="76"/>
    </row>
    <row r="624" spans="1:9" ht="18" hidden="1">
      <c r="A624" s="103"/>
      <c r="B624" s="104"/>
      <c r="C624" s="105"/>
      <c r="D624" s="105"/>
      <c r="E624" s="137" t="s">
        <v>387</v>
      </c>
      <c r="F624" s="142" t="s">
        <v>388</v>
      </c>
      <c r="G624" s="76">
        <f t="shared" si="11"/>
        <v>0</v>
      </c>
      <c r="H624" s="76"/>
      <c r="I624" s="76"/>
    </row>
    <row r="625" spans="1:9" ht="18" hidden="1">
      <c r="A625" s="103"/>
      <c r="B625" s="104"/>
      <c r="C625" s="105"/>
      <c r="D625" s="105"/>
      <c r="E625" s="137" t="s">
        <v>389</v>
      </c>
      <c r="F625" s="142" t="s">
        <v>390</v>
      </c>
      <c r="G625" s="76">
        <f t="shared" si="11"/>
        <v>0</v>
      </c>
      <c r="H625" s="76"/>
      <c r="I625" s="76"/>
    </row>
    <row r="626" spans="1:9" ht="18" hidden="1">
      <c r="A626" s="103"/>
      <c r="B626" s="104"/>
      <c r="C626" s="105"/>
      <c r="D626" s="105"/>
      <c r="E626" s="137" t="s">
        <v>391</v>
      </c>
      <c r="F626" s="142" t="s">
        <v>392</v>
      </c>
      <c r="G626" s="76">
        <f t="shared" si="11"/>
        <v>0</v>
      </c>
      <c r="H626" s="76"/>
      <c r="I626" s="76"/>
    </row>
    <row r="627" spans="1:9" ht="18" hidden="1">
      <c r="A627" s="103"/>
      <c r="B627" s="104"/>
      <c r="C627" s="105"/>
      <c r="D627" s="105"/>
      <c r="E627" s="137" t="s">
        <v>393</v>
      </c>
      <c r="F627" s="142" t="s">
        <v>394</v>
      </c>
      <c r="G627" s="76">
        <f t="shared" si="11"/>
        <v>0</v>
      </c>
      <c r="H627" s="76"/>
      <c r="I627" s="76"/>
    </row>
    <row r="628" spans="1:9" ht="18" hidden="1">
      <c r="A628" s="103"/>
      <c r="B628" s="104"/>
      <c r="C628" s="105"/>
      <c r="D628" s="105"/>
      <c r="E628" s="143" t="s">
        <v>395</v>
      </c>
      <c r="F628" s="144" t="s">
        <v>396</v>
      </c>
      <c r="G628" s="76">
        <f t="shared" si="11"/>
        <v>0</v>
      </c>
      <c r="H628" s="76"/>
      <c r="I628" s="76"/>
    </row>
    <row r="629" spans="1:9" ht="18" hidden="1">
      <c r="A629" s="103"/>
      <c r="B629" s="104"/>
      <c r="C629" s="105"/>
      <c r="D629" s="105"/>
      <c r="E629" s="143" t="s">
        <v>397</v>
      </c>
      <c r="F629" s="120">
        <v>513300</v>
      </c>
      <c r="G629" s="76">
        <f t="shared" si="11"/>
        <v>0</v>
      </c>
      <c r="H629" s="76"/>
      <c r="I629" s="76"/>
    </row>
    <row r="630" spans="1:9" ht="18" hidden="1">
      <c r="A630" s="103"/>
      <c r="B630" s="104"/>
      <c r="C630" s="105"/>
      <c r="D630" s="105"/>
      <c r="E630" s="109" t="s">
        <v>398</v>
      </c>
      <c r="F630" s="120">
        <v>513400</v>
      </c>
      <c r="G630" s="76">
        <f t="shared" si="11"/>
        <v>0</v>
      </c>
      <c r="H630" s="76"/>
      <c r="I630" s="76"/>
    </row>
    <row r="631" spans="1:9" ht="18" hidden="1">
      <c r="A631" s="103"/>
      <c r="B631" s="104"/>
      <c r="C631" s="105"/>
      <c r="D631" s="105"/>
      <c r="E631" s="130" t="s">
        <v>399</v>
      </c>
      <c r="F631" s="117" t="s">
        <v>194</v>
      </c>
      <c r="G631" s="76">
        <f t="shared" si="11"/>
        <v>0</v>
      </c>
      <c r="H631" s="76"/>
      <c r="I631" s="76">
        <f>I632+I633+I634+I635</f>
        <v>0</v>
      </c>
    </row>
    <row r="632" spans="1:9" ht="18" hidden="1">
      <c r="A632" s="103"/>
      <c r="B632" s="104"/>
      <c r="C632" s="105"/>
      <c r="D632" s="105"/>
      <c r="E632" s="137" t="s">
        <v>400</v>
      </c>
      <c r="F632" s="142" t="s">
        <v>401</v>
      </c>
      <c r="G632" s="76">
        <f t="shared" si="11"/>
        <v>0</v>
      </c>
      <c r="H632" s="76"/>
      <c r="I632" s="76"/>
    </row>
    <row r="633" spans="1:9" ht="18" hidden="1">
      <c r="A633" s="103"/>
      <c r="B633" s="104"/>
      <c r="C633" s="105"/>
      <c r="D633" s="105"/>
      <c r="E633" s="137" t="s">
        <v>402</v>
      </c>
      <c r="F633" s="142" t="s">
        <v>403</v>
      </c>
      <c r="G633" s="76">
        <f t="shared" si="11"/>
        <v>0</v>
      </c>
      <c r="H633" s="76"/>
      <c r="I633" s="76"/>
    </row>
    <row r="634" spans="1:9" ht="27" hidden="1">
      <c r="A634" s="103"/>
      <c r="B634" s="104"/>
      <c r="C634" s="105"/>
      <c r="D634" s="105"/>
      <c r="E634" s="137" t="s">
        <v>404</v>
      </c>
      <c r="F634" s="142" t="s">
        <v>405</v>
      </c>
      <c r="G634" s="76">
        <f t="shared" si="11"/>
        <v>0</v>
      </c>
      <c r="H634" s="76"/>
      <c r="I634" s="76"/>
    </row>
    <row r="635" spans="1:9" ht="18" hidden="1">
      <c r="A635" s="103"/>
      <c r="B635" s="104"/>
      <c r="C635" s="105"/>
      <c r="D635" s="105"/>
      <c r="E635" s="137" t="s">
        <v>406</v>
      </c>
      <c r="F635" s="142" t="s">
        <v>407</v>
      </c>
      <c r="G635" s="76">
        <f t="shared" si="11"/>
        <v>0</v>
      </c>
      <c r="H635" s="76"/>
      <c r="I635" s="76"/>
    </row>
    <row r="636" spans="1:9" ht="18" hidden="1">
      <c r="A636" s="103"/>
      <c r="B636" s="104"/>
      <c r="C636" s="105"/>
      <c r="D636" s="105"/>
      <c r="E636" s="145" t="s">
        <v>408</v>
      </c>
      <c r="F636" s="122" t="s">
        <v>194</v>
      </c>
      <c r="G636" s="76">
        <f t="shared" si="11"/>
        <v>0</v>
      </c>
      <c r="H636" s="76"/>
      <c r="I636" s="76">
        <f>I637</f>
        <v>0</v>
      </c>
    </row>
    <row r="637" spans="1:9" ht="18" hidden="1">
      <c r="A637" s="103"/>
      <c r="B637" s="104"/>
      <c r="C637" s="105"/>
      <c r="D637" s="105"/>
      <c r="E637" s="137" t="s">
        <v>409</v>
      </c>
      <c r="F637" s="142" t="s">
        <v>410</v>
      </c>
      <c r="G637" s="76">
        <f t="shared" si="11"/>
        <v>0</v>
      </c>
      <c r="H637" s="76"/>
      <c r="I637" s="76"/>
    </row>
    <row r="638" spans="1:9" ht="18" hidden="1">
      <c r="A638" s="103"/>
      <c r="B638" s="104"/>
      <c r="C638" s="105"/>
      <c r="D638" s="105"/>
      <c r="E638" s="145" t="s">
        <v>411</v>
      </c>
      <c r="F638" s="122" t="s">
        <v>194</v>
      </c>
      <c r="G638" s="76">
        <f t="shared" si="11"/>
        <v>0</v>
      </c>
      <c r="H638" s="76"/>
      <c r="I638" s="76">
        <f>I639+I640+I641+I642</f>
        <v>0</v>
      </c>
    </row>
    <row r="639" spans="1:9" ht="18" hidden="1">
      <c r="A639" s="103"/>
      <c r="B639" s="104"/>
      <c r="C639" s="105"/>
      <c r="D639" s="105"/>
      <c r="E639" s="137" t="s">
        <v>412</v>
      </c>
      <c r="F639" s="142" t="s">
        <v>413</v>
      </c>
      <c r="G639" s="76">
        <f t="shared" si="11"/>
        <v>0</v>
      </c>
      <c r="H639" s="76"/>
      <c r="I639" s="76"/>
    </row>
    <row r="640" spans="1:9" ht="18" hidden="1">
      <c r="A640" s="103"/>
      <c r="B640" s="104"/>
      <c r="C640" s="105"/>
      <c r="D640" s="105"/>
      <c r="E640" s="137" t="s">
        <v>414</v>
      </c>
      <c r="F640" s="142" t="s">
        <v>415</v>
      </c>
      <c r="G640" s="76">
        <f t="shared" si="11"/>
        <v>0</v>
      </c>
      <c r="H640" s="76"/>
      <c r="I640" s="76"/>
    </row>
    <row r="641" spans="1:9" ht="18" hidden="1">
      <c r="A641" s="79"/>
      <c r="B641" s="78"/>
      <c r="C641" s="77"/>
      <c r="D641" s="77"/>
      <c r="E641" s="137" t="s">
        <v>416</v>
      </c>
      <c r="F641" s="142" t="s">
        <v>417</v>
      </c>
      <c r="G641" s="76">
        <f t="shared" si="11"/>
        <v>0</v>
      </c>
      <c r="H641" s="76"/>
      <c r="I641" s="76"/>
    </row>
    <row r="642" spans="1:9" ht="18.75" hidden="1" thickBot="1">
      <c r="A642" s="79"/>
      <c r="B642" s="78"/>
      <c r="C642" s="77"/>
      <c r="D642" s="77"/>
      <c r="E642" s="146" t="s">
        <v>418</v>
      </c>
      <c r="F642" s="147" t="s">
        <v>419</v>
      </c>
      <c r="G642" s="76">
        <f t="shared" si="11"/>
        <v>0</v>
      </c>
      <c r="H642" s="76"/>
      <c r="I642" s="76"/>
    </row>
    <row r="643" spans="1:9" ht="18.75">
      <c r="A643" s="79">
        <v>2230</v>
      </c>
      <c r="B643" s="78" t="s">
        <v>447</v>
      </c>
      <c r="C643" s="77">
        <v>3</v>
      </c>
      <c r="D643" s="77">
        <v>0</v>
      </c>
      <c r="E643" s="81" t="s">
        <v>453</v>
      </c>
      <c r="F643" s="82"/>
      <c r="G643" s="76"/>
      <c r="H643" s="76"/>
      <c r="I643" s="76"/>
    </row>
    <row r="644" spans="1:9" ht="0.6" customHeight="1">
      <c r="A644" s="79"/>
      <c r="B644" s="78"/>
      <c r="C644" s="77"/>
      <c r="D644" s="77"/>
      <c r="E644" s="80" t="s">
        <v>190</v>
      </c>
      <c r="F644" s="65"/>
      <c r="G644" s="76"/>
      <c r="H644" s="76"/>
      <c r="I644" s="76"/>
    </row>
    <row r="645" spans="1:9" ht="18" hidden="1">
      <c r="A645" s="79">
        <v>2231</v>
      </c>
      <c r="B645" s="78" t="s">
        <v>447</v>
      </c>
      <c r="C645" s="77">
        <v>3</v>
      </c>
      <c r="D645" s="77">
        <v>1</v>
      </c>
      <c r="E645" s="80" t="s">
        <v>454</v>
      </c>
      <c r="F645" s="65"/>
      <c r="G645" s="76"/>
      <c r="H645" s="76"/>
      <c r="I645" s="76"/>
    </row>
    <row r="646" spans="1:9" ht="72" hidden="1">
      <c r="A646" s="79"/>
      <c r="B646" s="78"/>
      <c r="C646" s="77"/>
      <c r="D646" s="77"/>
      <c r="E646" s="80" t="s">
        <v>192</v>
      </c>
      <c r="F646" s="65"/>
      <c r="G646" s="76"/>
      <c r="H646" s="76"/>
      <c r="I646" s="76"/>
    </row>
    <row r="647" spans="1:9" ht="18" hidden="1">
      <c r="A647" s="79"/>
      <c r="B647" s="78"/>
      <c r="C647" s="77"/>
      <c r="D647" s="77"/>
      <c r="E647" s="80" t="s">
        <v>421</v>
      </c>
      <c r="F647" s="65"/>
      <c r="G647" s="76"/>
      <c r="H647" s="76"/>
      <c r="I647" s="76"/>
    </row>
    <row r="648" spans="1:9" ht="56.25" hidden="1">
      <c r="A648" s="79">
        <v>2240</v>
      </c>
      <c r="B648" s="78" t="s">
        <v>447</v>
      </c>
      <c r="C648" s="77">
        <v>4</v>
      </c>
      <c r="D648" s="77">
        <v>0</v>
      </c>
      <c r="E648" s="81" t="s">
        <v>455</v>
      </c>
      <c r="F648" s="82"/>
      <c r="G648" s="76"/>
      <c r="H648" s="76"/>
      <c r="I648" s="76"/>
    </row>
    <row r="649" spans="1:9" ht="18" hidden="1">
      <c r="A649" s="79"/>
      <c r="B649" s="78"/>
      <c r="C649" s="77"/>
      <c r="D649" s="77"/>
      <c r="E649" s="80" t="s">
        <v>190</v>
      </c>
      <c r="F649" s="65"/>
      <c r="G649" s="76"/>
      <c r="H649" s="76"/>
      <c r="I649" s="76"/>
    </row>
    <row r="650" spans="1:9" ht="54" hidden="1">
      <c r="A650" s="79">
        <v>2241</v>
      </c>
      <c r="B650" s="78" t="s">
        <v>447</v>
      </c>
      <c r="C650" s="77">
        <v>4</v>
      </c>
      <c r="D650" s="77">
        <v>1</v>
      </c>
      <c r="E650" s="80" t="s">
        <v>455</v>
      </c>
      <c r="F650" s="65"/>
      <c r="G650" s="76"/>
      <c r="H650" s="76"/>
      <c r="I650" s="76"/>
    </row>
    <row r="651" spans="1:9" ht="18" hidden="1">
      <c r="A651" s="79"/>
      <c r="B651" s="78"/>
      <c r="C651" s="77"/>
      <c r="D651" s="77"/>
      <c r="E651" s="80" t="s">
        <v>190</v>
      </c>
      <c r="F651" s="65"/>
      <c r="G651" s="76"/>
      <c r="H651" s="76"/>
      <c r="I651" s="76"/>
    </row>
    <row r="652" spans="1:9" ht="37.5">
      <c r="A652" s="79">
        <v>2250</v>
      </c>
      <c r="B652" s="78" t="s">
        <v>447</v>
      </c>
      <c r="C652" s="77">
        <v>5</v>
      </c>
      <c r="D652" s="77">
        <v>0</v>
      </c>
      <c r="E652" s="81" t="s">
        <v>456</v>
      </c>
      <c r="F652" s="82"/>
      <c r="G652" s="76"/>
      <c r="H652" s="76"/>
      <c r="I652" s="76"/>
    </row>
    <row r="653" spans="1:9" ht="18">
      <c r="A653" s="79"/>
      <c r="B653" s="78"/>
      <c r="C653" s="77"/>
      <c r="D653" s="77"/>
      <c r="E653" s="80" t="s">
        <v>190</v>
      </c>
      <c r="F653" s="65"/>
      <c r="G653" s="76"/>
      <c r="H653" s="76"/>
      <c r="I653" s="76"/>
    </row>
    <row r="654" spans="1:9" ht="36">
      <c r="A654" s="79">
        <v>2251</v>
      </c>
      <c r="B654" s="78" t="s">
        <v>447</v>
      </c>
      <c r="C654" s="77">
        <v>5</v>
      </c>
      <c r="D654" s="77">
        <v>1</v>
      </c>
      <c r="E654" s="80" t="s">
        <v>456</v>
      </c>
      <c r="F654" s="65"/>
      <c r="G654" s="76"/>
      <c r="H654" s="76"/>
      <c r="I654" s="76"/>
    </row>
    <row r="655" spans="1:9" ht="72">
      <c r="A655" s="79"/>
      <c r="B655" s="78"/>
      <c r="C655" s="77"/>
      <c r="D655" s="77"/>
      <c r="E655" s="80" t="s">
        <v>192</v>
      </c>
      <c r="F655" s="65"/>
      <c r="G655" s="76"/>
      <c r="H655" s="76"/>
      <c r="I655" s="76"/>
    </row>
    <row r="656" spans="1:9" ht="18">
      <c r="A656" s="79"/>
      <c r="B656" s="78"/>
      <c r="C656" s="77"/>
      <c r="D656" s="77"/>
      <c r="E656" s="80" t="s">
        <v>421</v>
      </c>
      <c r="F656" s="65"/>
      <c r="G656" s="76"/>
      <c r="H656" s="76"/>
      <c r="I656" s="76"/>
    </row>
    <row r="657" spans="1:9" ht="108">
      <c r="A657" s="77">
        <v>2300</v>
      </c>
      <c r="B657" s="78" t="s">
        <v>457</v>
      </c>
      <c r="C657" s="77">
        <v>0</v>
      </c>
      <c r="D657" s="77">
        <v>0</v>
      </c>
      <c r="E657" s="75" t="s">
        <v>458</v>
      </c>
      <c r="F657" s="65"/>
      <c r="G657" s="76"/>
      <c r="H657" s="76"/>
      <c r="I657" s="76"/>
    </row>
    <row r="658" spans="1:9" ht="18">
      <c r="A658" s="79"/>
      <c r="B658" s="78"/>
      <c r="C658" s="77"/>
      <c r="D658" s="77"/>
      <c r="E658" s="80" t="s">
        <v>188</v>
      </c>
      <c r="F658" s="65"/>
      <c r="G658" s="76"/>
      <c r="H658" s="76"/>
      <c r="I658" s="76"/>
    </row>
    <row r="659" spans="1:9" ht="37.5">
      <c r="A659" s="79">
        <v>2310</v>
      </c>
      <c r="B659" s="78" t="s">
        <v>457</v>
      </c>
      <c r="C659" s="77">
        <v>1</v>
      </c>
      <c r="D659" s="77">
        <v>0</v>
      </c>
      <c r="E659" s="81" t="s">
        <v>459</v>
      </c>
      <c r="F659" s="82"/>
      <c r="G659" s="76"/>
      <c r="H659" s="76"/>
      <c r="I659" s="76"/>
    </row>
    <row r="660" spans="1:9" ht="18">
      <c r="A660" s="79"/>
      <c r="B660" s="78"/>
      <c r="C660" s="77"/>
      <c r="D660" s="77"/>
      <c r="E660" s="80" t="s">
        <v>190</v>
      </c>
      <c r="F660" s="65"/>
      <c r="G660" s="76"/>
      <c r="H660" s="76"/>
      <c r="I660" s="76"/>
    </row>
    <row r="661" spans="1:9" ht="18">
      <c r="A661" s="79">
        <v>2311</v>
      </c>
      <c r="B661" s="78" t="s">
        <v>457</v>
      </c>
      <c r="C661" s="77">
        <v>1</v>
      </c>
      <c r="D661" s="77">
        <v>1</v>
      </c>
      <c r="E661" s="80" t="s">
        <v>460</v>
      </c>
      <c r="F661" s="65"/>
      <c r="G661" s="76"/>
      <c r="H661" s="76"/>
      <c r="I661" s="76"/>
    </row>
    <row r="662" spans="1:9" ht="72">
      <c r="A662" s="79"/>
      <c r="B662" s="78"/>
      <c r="C662" s="77"/>
      <c r="D662" s="77"/>
      <c r="E662" s="80" t="s">
        <v>192</v>
      </c>
      <c r="F662" s="65"/>
      <c r="G662" s="76"/>
      <c r="H662" s="76"/>
      <c r="I662" s="76"/>
    </row>
    <row r="663" spans="1:9" ht="18">
      <c r="A663" s="79"/>
      <c r="B663" s="78"/>
      <c r="C663" s="77"/>
      <c r="D663" s="77"/>
      <c r="E663" s="80" t="s">
        <v>421</v>
      </c>
      <c r="F663" s="65"/>
      <c r="G663" s="76"/>
      <c r="H663" s="76"/>
      <c r="I663" s="76"/>
    </row>
    <row r="664" spans="1:9" ht="18">
      <c r="A664" s="79">
        <v>2312</v>
      </c>
      <c r="B664" s="78" t="s">
        <v>457</v>
      </c>
      <c r="C664" s="77">
        <v>1</v>
      </c>
      <c r="D664" s="77">
        <v>2</v>
      </c>
      <c r="E664" s="80" t="s">
        <v>461</v>
      </c>
      <c r="F664" s="65"/>
      <c r="G664" s="76"/>
      <c r="H664" s="76"/>
      <c r="I664" s="76"/>
    </row>
    <row r="665" spans="1:9" ht="72">
      <c r="A665" s="79"/>
      <c r="B665" s="78"/>
      <c r="C665" s="77"/>
      <c r="D665" s="77"/>
      <c r="E665" s="80" t="s">
        <v>192</v>
      </c>
      <c r="F665" s="65"/>
      <c r="G665" s="76"/>
      <c r="H665" s="76"/>
      <c r="I665" s="76"/>
    </row>
    <row r="666" spans="1:9" ht="18">
      <c r="A666" s="79"/>
      <c r="B666" s="78"/>
      <c r="C666" s="77"/>
      <c r="D666" s="77"/>
      <c r="E666" s="80" t="s">
        <v>421</v>
      </c>
      <c r="F666" s="65"/>
      <c r="G666" s="76"/>
      <c r="H666" s="76"/>
      <c r="I666" s="76"/>
    </row>
    <row r="667" spans="1:9" ht="18">
      <c r="A667" s="79">
        <v>2313</v>
      </c>
      <c r="B667" s="78" t="s">
        <v>457</v>
      </c>
      <c r="C667" s="77">
        <v>1</v>
      </c>
      <c r="D667" s="77">
        <v>3</v>
      </c>
      <c r="E667" s="80" t="s">
        <v>462</v>
      </c>
      <c r="F667" s="65"/>
      <c r="G667" s="76"/>
      <c r="H667" s="76"/>
      <c r="I667" s="76"/>
    </row>
    <row r="668" spans="1:9" ht="72">
      <c r="A668" s="79"/>
      <c r="B668" s="78"/>
      <c r="C668" s="77"/>
      <c r="D668" s="77"/>
      <c r="E668" s="80" t="s">
        <v>192</v>
      </c>
      <c r="F668" s="65"/>
      <c r="G668" s="76"/>
      <c r="H668" s="76"/>
      <c r="I668" s="76"/>
    </row>
    <row r="669" spans="1:9" ht="18">
      <c r="A669" s="79"/>
      <c r="B669" s="78"/>
      <c r="C669" s="77"/>
      <c r="D669" s="77"/>
      <c r="E669" s="150" t="s">
        <v>463</v>
      </c>
      <c r="F669" s="69"/>
      <c r="G669" s="76"/>
      <c r="H669" s="76"/>
      <c r="I669" s="76"/>
    </row>
    <row r="670" spans="1:9" ht="18.75">
      <c r="A670" s="79">
        <v>2320</v>
      </c>
      <c r="B670" s="78" t="s">
        <v>457</v>
      </c>
      <c r="C670" s="77">
        <v>2</v>
      </c>
      <c r="D670" s="77">
        <v>0</v>
      </c>
      <c r="E670" s="81" t="s">
        <v>464</v>
      </c>
      <c r="F670" s="82"/>
      <c r="G670" s="76"/>
      <c r="H670" s="76"/>
      <c r="I670" s="76"/>
    </row>
    <row r="671" spans="1:9" ht="18">
      <c r="A671" s="79"/>
      <c r="B671" s="78"/>
      <c r="C671" s="77"/>
      <c r="D671" s="77"/>
      <c r="E671" s="80" t="s">
        <v>190</v>
      </c>
      <c r="F671" s="65"/>
      <c r="G671" s="76"/>
      <c r="H671" s="76"/>
      <c r="I671" s="76"/>
    </row>
    <row r="672" spans="1:9" ht="18">
      <c r="A672" s="79">
        <v>2321</v>
      </c>
      <c r="B672" s="78" t="s">
        <v>457</v>
      </c>
      <c r="C672" s="77">
        <v>2</v>
      </c>
      <c r="D672" s="77">
        <v>1</v>
      </c>
      <c r="E672" s="80" t="s">
        <v>465</v>
      </c>
      <c r="F672" s="65"/>
      <c r="G672" s="76"/>
      <c r="H672" s="76"/>
      <c r="I672" s="76"/>
    </row>
    <row r="673" spans="1:9" ht="72">
      <c r="A673" s="79"/>
      <c r="B673" s="78"/>
      <c r="C673" s="77"/>
      <c r="D673" s="77"/>
      <c r="E673" s="80" t="s">
        <v>192</v>
      </c>
      <c r="F673" s="65"/>
      <c r="G673" s="76"/>
      <c r="H673" s="76"/>
      <c r="I673" s="76"/>
    </row>
    <row r="674" spans="1:9" ht="18">
      <c r="A674" s="79"/>
      <c r="B674" s="78"/>
      <c r="C674" s="77"/>
      <c r="D674" s="77"/>
      <c r="E674" s="80" t="s">
        <v>421</v>
      </c>
      <c r="F674" s="65"/>
      <c r="G674" s="76"/>
      <c r="H674" s="76"/>
      <c r="I674" s="76"/>
    </row>
    <row r="675" spans="1:9" ht="37.5">
      <c r="A675" s="79">
        <v>2330</v>
      </c>
      <c r="B675" s="78" t="s">
        <v>457</v>
      </c>
      <c r="C675" s="77">
        <v>3</v>
      </c>
      <c r="D675" s="77">
        <v>0</v>
      </c>
      <c r="E675" s="81" t="s">
        <v>466</v>
      </c>
      <c r="F675" s="82"/>
      <c r="G675" s="76"/>
      <c r="H675" s="76"/>
      <c r="I675" s="76"/>
    </row>
    <row r="676" spans="1:9" ht="18">
      <c r="A676" s="79"/>
      <c r="B676" s="78"/>
      <c r="C676" s="77"/>
      <c r="D676" s="77"/>
      <c r="E676" s="80" t="s">
        <v>190</v>
      </c>
      <c r="F676" s="65"/>
      <c r="G676" s="76"/>
      <c r="H676" s="76"/>
      <c r="I676" s="76"/>
    </row>
    <row r="677" spans="1:9" ht="18">
      <c r="A677" s="79">
        <v>2331</v>
      </c>
      <c r="B677" s="78" t="s">
        <v>457</v>
      </c>
      <c r="C677" s="77">
        <v>3</v>
      </c>
      <c r="D677" s="77">
        <v>1</v>
      </c>
      <c r="E677" s="80" t="s">
        <v>467</v>
      </c>
      <c r="F677" s="65"/>
      <c r="G677" s="76"/>
      <c r="H677" s="76"/>
      <c r="I677" s="76"/>
    </row>
    <row r="678" spans="1:9" ht="72">
      <c r="A678" s="79"/>
      <c r="B678" s="78"/>
      <c r="C678" s="77"/>
      <c r="D678" s="77"/>
      <c r="E678" s="80" t="s">
        <v>192</v>
      </c>
      <c r="F678" s="65"/>
      <c r="G678" s="76"/>
      <c r="H678" s="76"/>
      <c r="I678" s="76"/>
    </row>
    <row r="679" spans="1:9" ht="18">
      <c r="A679" s="79"/>
      <c r="B679" s="78"/>
      <c r="C679" s="77"/>
      <c r="D679" s="77"/>
      <c r="E679" s="80" t="s">
        <v>421</v>
      </c>
      <c r="F679" s="65"/>
      <c r="G679" s="76"/>
      <c r="H679" s="76"/>
      <c r="I679" s="76"/>
    </row>
    <row r="680" spans="1:9" ht="18">
      <c r="A680" s="79">
        <v>2332</v>
      </c>
      <c r="B680" s="78" t="s">
        <v>457</v>
      </c>
      <c r="C680" s="77">
        <v>3</v>
      </c>
      <c r="D680" s="77">
        <v>2</v>
      </c>
      <c r="E680" s="80" t="s">
        <v>468</v>
      </c>
      <c r="F680" s="65"/>
      <c r="G680" s="76"/>
      <c r="H680" s="76"/>
      <c r="I680" s="76"/>
    </row>
    <row r="681" spans="1:9" ht="72">
      <c r="A681" s="79"/>
      <c r="B681" s="78"/>
      <c r="C681" s="77"/>
      <c r="D681" s="77"/>
      <c r="E681" s="80" t="s">
        <v>192</v>
      </c>
      <c r="F681" s="65"/>
      <c r="G681" s="76"/>
      <c r="H681" s="76"/>
      <c r="I681" s="76"/>
    </row>
    <row r="682" spans="1:9" ht="18">
      <c r="A682" s="79"/>
      <c r="B682" s="78"/>
      <c r="C682" s="77"/>
      <c r="D682" s="77"/>
      <c r="E682" s="80" t="s">
        <v>421</v>
      </c>
      <c r="F682" s="65"/>
      <c r="G682" s="76"/>
      <c r="H682" s="76"/>
      <c r="I682" s="76"/>
    </row>
    <row r="683" spans="1:9" ht="18.75">
      <c r="A683" s="79">
        <v>2340</v>
      </c>
      <c r="B683" s="78" t="s">
        <v>457</v>
      </c>
      <c r="C683" s="77">
        <v>4</v>
      </c>
      <c r="D683" s="77">
        <v>0</v>
      </c>
      <c r="E683" s="81" t="s">
        <v>469</v>
      </c>
      <c r="F683" s="82"/>
      <c r="G683" s="76"/>
      <c r="H683" s="76"/>
      <c r="I683" s="76"/>
    </row>
    <row r="684" spans="1:9" ht="18">
      <c r="A684" s="79"/>
      <c r="B684" s="78"/>
      <c r="C684" s="77"/>
      <c r="D684" s="77"/>
      <c r="E684" s="80" t="s">
        <v>190</v>
      </c>
      <c r="F684" s="65"/>
      <c r="G684" s="76"/>
      <c r="H684" s="76"/>
      <c r="I684" s="76"/>
    </row>
    <row r="685" spans="1:9" ht="18">
      <c r="A685" s="79">
        <v>2341</v>
      </c>
      <c r="B685" s="78" t="s">
        <v>457</v>
      </c>
      <c r="C685" s="77">
        <v>4</v>
      </c>
      <c r="D685" s="77">
        <v>1</v>
      </c>
      <c r="E685" s="80" t="s">
        <v>469</v>
      </c>
      <c r="F685" s="65"/>
      <c r="G685" s="76"/>
      <c r="H685" s="76"/>
      <c r="I685" s="76"/>
    </row>
    <row r="686" spans="1:9" ht="72">
      <c r="A686" s="79"/>
      <c r="B686" s="78"/>
      <c r="C686" s="77"/>
      <c r="D686" s="77"/>
      <c r="E686" s="80" t="s">
        <v>192</v>
      </c>
      <c r="F686" s="65"/>
      <c r="G686" s="76"/>
      <c r="H686" s="76"/>
      <c r="I686" s="76"/>
    </row>
    <row r="687" spans="1:9" ht="18">
      <c r="A687" s="79"/>
      <c r="B687" s="78"/>
      <c r="C687" s="77"/>
      <c r="D687" s="77"/>
      <c r="E687" s="80" t="s">
        <v>421</v>
      </c>
      <c r="F687" s="65"/>
      <c r="G687" s="76"/>
      <c r="H687" s="76"/>
      <c r="I687" s="76"/>
    </row>
    <row r="688" spans="1:9" ht="18.75">
      <c r="A688" s="79">
        <v>2350</v>
      </c>
      <c r="B688" s="78" t="s">
        <v>457</v>
      </c>
      <c r="C688" s="77">
        <v>5</v>
      </c>
      <c r="D688" s="77">
        <v>0</v>
      </c>
      <c r="E688" s="81" t="s">
        <v>470</v>
      </c>
      <c r="F688" s="82"/>
      <c r="G688" s="76"/>
      <c r="H688" s="76"/>
      <c r="I688" s="76"/>
    </row>
    <row r="689" spans="1:9" ht="18">
      <c r="A689" s="79"/>
      <c r="B689" s="78"/>
      <c r="C689" s="77"/>
      <c r="D689" s="77"/>
      <c r="E689" s="80" t="s">
        <v>190</v>
      </c>
      <c r="F689" s="65"/>
      <c r="G689" s="76"/>
      <c r="H689" s="76"/>
      <c r="I689" s="76"/>
    </row>
    <row r="690" spans="1:9" ht="18">
      <c r="A690" s="79">
        <v>2351</v>
      </c>
      <c r="B690" s="78" t="s">
        <v>457</v>
      </c>
      <c r="C690" s="77">
        <v>5</v>
      </c>
      <c r="D690" s="77">
        <v>1</v>
      </c>
      <c r="E690" s="80" t="s">
        <v>471</v>
      </c>
      <c r="F690" s="65"/>
      <c r="G690" s="76"/>
      <c r="H690" s="76"/>
      <c r="I690" s="76"/>
    </row>
    <row r="691" spans="1:9" ht="72">
      <c r="A691" s="79"/>
      <c r="B691" s="78"/>
      <c r="C691" s="77"/>
      <c r="D691" s="77"/>
      <c r="E691" s="80" t="s">
        <v>192</v>
      </c>
      <c r="F691" s="65"/>
      <c r="G691" s="76"/>
      <c r="H691" s="76"/>
      <c r="I691" s="76"/>
    </row>
    <row r="692" spans="1:9" ht="18">
      <c r="A692" s="79"/>
      <c r="B692" s="78"/>
      <c r="C692" s="77"/>
      <c r="D692" s="77"/>
      <c r="E692" s="80" t="s">
        <v>421</v>
      </c>
      <c r="F692" s="65"/>
      <c r="G692" s="76"/>
      <c r="H692" s="76"/>
      <c r="I692" s="76"/>
    </row>
    <row r="693" spans="1:9" ht="56.25">
      <c r="A693" s="79">
        <v>2360</v>
      </c>
      <c r="B693" s="78" t="s">
        <v>457</v>
      </c>
      <c r="C693" s="77">
        <v>6</v>
      </c>
      <c r="D693" s="77">
        <v>0</v>
      </c>
      <c r="E693" s="81" t="s">
        <v>472</v>
      </c>
      <c r="F693" s="82"/>
      <c r="G693" s="76"/>
      <c r="H693" s="76"/>
      <c r="I693" s="76"/>
    </row>
    <row r="694" spans="1:9" ht="18">
      <c r="A694" s="79"/>
      <c r="B694" s="78"/>
      <c r="C694" s="77"/>
      <c r="D694" s="77"/>
      <c r="E694" s="80" t="s">
        <v>190</v>
      </c>
      <c r="F694" s="65"/>
      <c r="G694" s="76"/>
      <c r="H694" s="76"/>
      <c r="I694" s="76"/>
    </row>
    <row r="695" spans="1:9" ht="54">
      <c r="A695" s="79">
        <v>2361</v>
      </c>
      <c r="B695" s="78" t="s">
        <v>457</v>
      </c>
      <c r="C695" s="77">
        <v>6</v>
      </c>
      <c r="D695" s="77">
        <v>1</v>
      </c>
      <c r="E695" s="80" t="s">
        <v>472</v>
      </c>
      <c r="F695" s="65"/>
      <c r="G695" s="76"/>
      <c r="H695" s="76"/>
      <c r="I695" s="76"/>
    </row>
    <row r="696" spans="1:9" ht="72">
      <c r="A696" s="79"/>
      <c r="B696" s="78"/>
      <c r="C696" s="77"/>
      <c r="D696" s="77"/>
      <c r="E696" s="80" t="s">
        <v>192</v>
      </c>
      <c r="F696" s="65"/>
      <c r="G696" s="76"/>
      <c r="H696" s="76"/>
      <c r="I696" s="76"/>
    </row>
    <row r="697" spans="1:9" ht="18">
      <c r="A697" s="79"/>
      <c r="B697" s="78"/>
      <c r="C697" s="77"/>
      <c r="D697" s="77"/>
      <c r="E697" s="80" t="s">
        <v>421</v>
      </c>
      <c r="F697" s="65"/>
      <c r="G697" s="76"/>
      <c r="H697" s="76"/>
      <c r="I697" s="76"/>
    </row>
    <row r="698" spans="1:9" ht="56.25">
      <c r="A698" s="79">
        <v>2370</v>
      </c>
      <c r="B698" s="78" t="s">
        <v>457</v>
      </c>
      <c r="C698" s="77">
        <v>7</v>
      </c>
      <c r="D698" s="77">
        <v>0</v>
      </c>
      <c r="E698" s="81" t="s">
        <v>473</v>
      </c>
      <c r="F698" s="82"/>
      <c r="G698" s="76"/>
      <c r="H698" s="76"/>
      <c r="I698" s="76"/>
    </row>
    <row r="699" spans="1:9" ht="18">
      <c r="A699" s="79"/>
      <c r="B699" s="78"/>
      <c r="C699" s="77"/>
      <c r="D699" s="77"/>
      <c r="E699" s="80" t="s">
        <v>190</v>
      </c>
      <c r="F699" s="65"/>
      <c r="G699" s="76"/>
      <c r="H699" s="76"/>
      <c r="I699" s="76"/>
    </row>
    <row r="700" spans="1:9" ht="54">
      <c r="A700" s="79">
        <v>2371</v>
      </c>
      <c r="B700" s="78" t="s">
        <v>457</v>
      </c>
      <c r="C700" s="77">
        <v>7</v>
      </c>
      <c r="D700" s="77">
        <v>1</v>
      </c>
      <c r="E700" s="80" t="s">
        <v>473</v>
      </c>
      <c r="F700" s="65"/>
      <c r="G700" s="76"/>
      <c r="H700" s="76"/>
      <c r="I700" s="76"/>
    </row>
    <row r="701" spans="1:9" ht="72">
      <c r="A701" s="79"/>
      <c r="B701" s="78"/>
      <c r="C701" s="77"/>
      <c r="D701" s="77"/>
      <c r="E701" s="80" t="s">
        <v>192</v>
      </c>
      <c r="F701" s="65"/>
      <c r="G701" s="76"/>
      <c r="H701" s="76"/>
      <c r="I701" s="76"/>
    </row>
    <row r="702" spans="1:9" ht="18">
      <c r="A702" s="79"/>
      <c r="B702" s="78"/>
      <c r="C702" s="77"/>
      <c r="D702" s="77"/>
      <c r="E702" s="80" t="s">
        <v>421</v>
      </c>
      <c r="F702" s="65"/>
      <c r="G702" s="76"/>
      <c r="H702" s="76"/>
      <c r="I702" s="76"/>
    </row>
    <row r="703" spans="1:9" ht="36">
      <c r="A703" s="156"/>
      <c r="B703" s="157"/>
      <c r="C703" s="158"/>
      <c r="D703" s="158"/>
      <c r="E703" s="150" t="s">
        <v>474</v>
      </c>
      <c r="F703" s="65">
        <v>5113</v>
      </c>
      <c r="G703" s="76"/>
      <c r="H703" s="76"/>
      <c r="I703" s="76"/>
    </row>
    <row r="704" spans="1:9" ht="18">
      <c r="A704" s="156"/>
      <c r="B704" s="157"/>
      <c r="C704" s="158"/>
      <c r="D704" s="158"/>
      <c r="E704" s="59" t="s">
        <v>475</v>
      </c>
      <c r="F704" s="65">
        <v>5134</v>
      </c>
      <c r="G704" s="76"/>
      <c r="H704" s="76"/>
      <c r="I704" s="76"/>
    </row>
    <row r="705" spans="1:9" ht="72">
      <c r="A705" s="77">
        <v>2400</v>
      </c>
      <c r="B705" s="78" t="s">
        <v>476</v>
      </c>
      <c r="C705" s="77">
        <v>0</v>
      </c>
      <c r="D705" s="77">
        <v>0</v>
      </c>
      <c r="E705" s="75" t="s">
        <v>477</v>
      </c>
      <c r="F705" s="65"/>
      <c r="G705" s="76">
        <f>G715+G1009+G1173+G1366</f>
        <v>1238437.9100000001</v>
      </c>
      <c r="H705" s="76">
        <f>H715+H1009+H1173+H1366</f>
        <v>201990.3</v>
      </c>
      <c r="I705" s="76">
        <f>I715+I1009+I1173+I1366</f>
        <v>1036447.6100000001</v>
      </c>
    </row>
    <row r="706" spans="1:9" ht="18">
      <c r="A706" s="79"/>
      <c r="B706" s="78"/>
      <c r="C706" s="77"/>
      <c r="D706" s="77"/>
      <c r="E706" s="80" t="s">
        <v>188</v>
      </c>
      <c r="F706" s="65"/>
      <c r="G706" s="76"/>
      <c r="H706" s="76"/>
      <c r="I706" s="76"/>
    </row>
    <row r="707" spans="1:9" ht="75">
      <c r="A707" s="79">
        <v>2410</v>
      </c>
      <c r="B707" s="78" t="s">
        <v>476</v>
      </c>
      <c r="C707" s="77">
        <v>1</v>
      </c>
      <c r="D707" s="77">
        <v>0</v>
      </c>
      <c r="E707" s="81" t="s">
        <v>478</v>
      </c>
      <c r="F707" s="82"/>
      <c r="G707" s="76"/>
      <c r="H707" s="76"/>
      <c r="I707" s="76"/>
    </row>
    <row r="708" spans="1:9" ht="18">
      <c r="A708" s="79"/>
      <c r="B708" s="78"/>
      <c r="C708" s="77"/>
      <c r="D708" s="77"/>
      <c r="E708" s="80" t="s">
        <v>190</v>
      </c>
      <c r="F708" s="65"/>
      <c r="G708" s="76"/>
      <c r="H708" s="76"/>
      <c r="I708" s="76"/>
    </row>
    <row r="709" spans="1:9" ht="54">
      <c r="A709" s="79">
        <v>2411</v>
      </c>
      <c r="B709" s="78" t="s">
        <v>476</v>
      </c>
      <c r="C709" s="77">
        <v>1</v>
      </c>
      <c r="D709" s="77">
        <v>1</v>
      </c>
      <c r="E709" s="80" t="s">
        <v>479</v>
      </c>
      <c r="F709" s="65"/>
      <c r="G709" s="76"/>
      <c r="H709" s="76"/>
      <c r="I709" s="76"/>
    </row>
    <row r="710" spans="1:9" ht="72">
      <c r="A710" s="79"/>
      <c r="B710" s="78"/>
      <c r="C710" s="77"/>
      <c r="D710" s="77"/>
      <c r="E710" s="80" t="s">
        <v>192</v>
      </c>
      <c r="F710" s="65"/>
      <c r="G710" s="76"/>
      <c r="H710" s="76"/>
      <c r="I710" s="76"/>
    </row>
    <row r="711" spans="1:9" ht="18">
      <c r="A711" s="79"/>
      <c r="B711" s="78"/>
      <c r="C711" s="77"/>
      <c r="D711" s="77"/>
      <c r="E711" s="80" t="s">
        <v>421</v>
      </c>
      <c r="F711" s="65"/>
      <c r="G711" s="76"/>
      <c r="H711" s="76"/>
      <c r="I711" s="76"/>
    </row>
    <row r="712" spans="1:9" ht="54">
      <c r="A712" s="79">
        <v>2412</v>
      </c>
      <c r="B712" s="78" t="s">
        <v>476</v>
      </c>
      <c r="C712" s="77">
        <v>1</v>
      </c>
      <c r="D712" s="77">
        <v>2</v>
      </c>
      <c r="E712" s="80" t="s">
        <v>480</v>
      </c>
      <c r="F712" s="65"/>
      <c r="G712" s="76"/>
      <c r="H712" s="76"/>
      <c r="I712" s="76"/>
    </row>
    <row r="713" spans="1:9" ht="72">
      <c r="A713" s="79"/>
      <c r="B713" s="78"/>
      <c r="C713" s="77"/>
      <c r="D713" s="77"/>
      <c r="E713" s="80" t="s">
        <v>192</v>
      </c>
      <c r="F713" s="65"/>
      <c r="G713" s="76"/>
      <c r="H713" s="76"/>
      <c r="I713" s="76"/>
    </row>
    <row r="714" spans="1:9" ht="18">
      <c r="A714" s="79"/>
      <c r="B714" s="78"/>
      <c r="C714" s="77"/>
      <c r="D714" s="77"/>
      <c r="E714" s="80" t="s">
        <v>421</v>
      </c>
      <c r="F714" s="65"/>
      <c r="G714" s="76"/>
      <c r="H714" s="76"/>
      <c r="I714" s="76"/>
    </row>
    <row r="715" spans="1:9" ht="75">
      <c r="A715" s="79">
        <v>2420</v>
      </c>
      <c r="B715" s="78" t="s">
        <v>476</v>
      </c>
      <c r="C715" s="77">
        <v>2</v>
      </c>
      <c r="D715" s="77">
        <v>0</v>
      </c>
      <c r="E715" s="81" t="s">
        <v>481</v>
      </c>
      <c r="F715" s="82"/>
      <c r="G715" s="76">
        <f>G717+G866</f>
        <v>191049.71000000002</v>
      </c>
      <c r="H715" s="76">
        <f>H717+H866</f>
        <v>100144</v>
      </c>
      <c r="I715" s="76">
        <f>I717+I866</f>
        <v>90905.71</v>
      </c>
    </row>
    <row r="716" spans="1:9" ht="18">
      <c r="A716" s="79"/>
      <c r="B716" s="78"/>
      <c r="C716" s="77"/>
      <c r="D716" s="77"/>
      <c r="E716" s="80" t="s">
        <v>190</v>
      </c>
      <c r="F716" s="65"/>
      <c r="G716" s="76"/>
      <c r="H716" s="76"/>
      <c r="I716" s="76"/>
    </row>
    <row r="717" spans="1:9" ht="18">
      <c r="A717" s="79">
        <v>2421</v>
      </c>
      <c r="B717" s="206" t="s">
        <v>476</v>
      </c>
      <c r="C717" s="207">
        <v>2</v>
      </c>
      <c r="D717" s="207">
        <v>1</v>
      </c>
      <c r="E717" s="80" t="s">
        <v>482</v>
      </c>
      <c r="F717" s="65"/>
      <c r="G717" s="76">
        <f>G719+G727+G763+G772+G777+G800+G816+G836</f>
        <v>37644</v>
      </c>
      <c r="H717" s="76">
        <f>H719+H727+H763+H772+H777+H800+H816+H836</f>
        <v>37644</v>
      </c>
      <c r="I717" s="76">
        <f>I719+I727+I763+I772+I777+I800+I816+I836</f>
        <v>0</v>
      </c>
    </row>
    <row r="718" spans="1:9" ht="18">
      <c r="A718" s="79"/>
      <c r="B718" s="78"/>
      <c r="C718" s="77"/>
      <c r="D718" s="77"/>
      <c r="E718" s="80"/>
      <c r="F718" s="65"/>
      <c r="G718" s="76"/>
      <c r="H718" s="76"/>
      <c r="I718" s="76"/>
    </row>
    <row r="719" spans="1:9" ht="18">
      <c r="A719" s="79"/>
      <c r="B719" s="78"/>
      <c r="C719" s="77"/>
      <c r="D719" s="77"/>
      <c r="E719" s="85" t="s">
        <v>193</v>
      </c>
      <c r="F719" s="117" t="s">
        <v>194</v>
      </c>
      <c r="G719" s="76">
        <f>H719</f>
        <v>9432</v>
      </c>
      <c r="H719" s="76">
        <f>H720+H721+H722+H723+H725+H724+H726</f>
        <v>9432</v>
      </c>
      <c r="I719" s="76"/>
    </row>
    <row r="720" spans="1:9" ht="27">
      <c r="A720" s="79"/>
      <c r="B720" s="78"/>
      <c r="C720" s="77"/>
      <c r="D720" s="77"/>
      <c r="E720" s="149" t="s">
        <v>195</v>
      </c>
      <c r="F720" s="99" t="s">
        <v>196</v>
      </c>
      <c r="G720" s="76">
        <f t="shared" ref="G720:G783" si="12">H720</f>
        <v>9432</v>
      </c>
      <c r="H720" s="76">
        <v>9432</v>
      </c>
      <c r="I720" s="76"/>
    </row>
    <row r="721" spans="1:9" ht="1.1499999999999999" customHeight="1" thickBot="1">
      <c r="A721" s="79"/>
      <c r="B721" s="78"/>
      <c r="C721" s="77"/>
      <c r="D721" s="77"/>
      <c r="E721" s="89" t="s">
        <v>197</v>
      </c>
      <c r="F721" s="90" t="s">
        <v>198</v>
      </c>
      <c r="G721" s="76">
        <f t="shared" si="12"/>
        <v>0</v>
      </c>
      <c r="H721" s="76"/>
      <c r="I721" s="76"/>
    </row>
    <row r="722" spans="1:9" ht="27.75" hidden="1" thickBot="1">
      <c r="A722" s="79"/>
      <c r="B722" s="78"/>
      <c r="C722" s="77"/>
      <c r="D722" s="77"/>
      <c r="E722" s="89" t="s">
        <v>199</v>
      </c>
      <c r="F722" s="90" t="s">
        <v>200</v>
      </c>
      <c r="G722" s="76">
        <f t="shared" si="12"/>
        <v>0</v>
      </c>
      <c r="H722" s="76"/>
      <c r="I722" s="76"/>
    </row>
    <row r="723" spans="1:9" ht="27.75" hidden="1" thickBot="1">
      <c r="A723" s="79"/>
      <c r="B723" s="78"/>
      <c r="C723" s="77"/>
      <c r="D723" s="77"/>
      <c r="E723" s="89" t="s">
        <v>201</v>
      </c>
      <c r="F723" s="90" t="s">
        <v>202</v>
      </c>
      <c r="G723" s="76">
        <f t="shared" si="12"/>
        <v>0</v>
      </c>
      <c r="H723" s="76"/>
      <c r="I723" s="76"/>
    </row>
    <row r="724" spans="1:9" ht="18.75" hidden="1" thickBot="1">
      <c r="A724" s="79"/>
      <c r="B724" s="78"/>
      <c r="C724" s="77"/>
      <c r="D724" s="77"/>
      <c r="E724" s="89" t="s">
        <v>203</v>
      </c>
      <c r="F724" s="90" t="s">
        <v>204</v>
      </c>
      <c r="G724" s="76">
        <f t="shared" si="12"/>
        <v>0</v>
      </c>
      <c r="H724" s="76"/>
      <c r="I724" s="76"/>
    </row>
    <row r="725" spans="1:9" ht="18.75" hidden="1" thickBot="1">
      <c r="A725" s="79"/>
      <c r="B725" s="78"/>
      <c r="C725" s="77"/>
      <c r="D725" s="77"/>
      <c r="E725" s="89" t="s">
        <v>205</v>
      </c>
      <c r="F725" s="90" t="s">
        <v>206</v>
      </c>
      <c r="G725" s="76">
        <f t="shared" si="12"/>
        <v>0</v>
      </c>
      <c r="H725" s="76"/>
      <c r="I725" s="76"/>
    </row>
    <row r="726" spans="1:9" ht="18.75" hidden="1" thickBot="1">
      <c r="A726" s="79"/>
      <c r="B726" s="78"/>
      <c r="C726" s="77"/>
      <c r="D726" s="77"/>
      <c r="E726" s="91" t="s">
        <v>207</v>
      </c>
      <c r="F726" s="92" t="s">
        <v>208</v>
      </c>
      <c r="G726" s="76">
        <f t="shared" si="12"/>
        <v>0</v>
      </c>
      <c r="H726" s="76"/>
      <c r="I726" s="76"/>
    </row>
    <row r="727" spans="1:9" ht="33.75" thickBot="1">
      <c r="A727" s="79"/>
      <c r="B727" s="78"/>
      <c r="C727" s="77"/>
      <c r="D727" s="77"/>
      <c r="E727" s="93" t="s">
        <v>209</v>
      </c>
      <c r="F727" s="94" t="s">
        <v>194</v>
      </c>
      <c r="G727" s="76">
        <f t="shared" si="12"/>
        <v>800</v>
      </c>
      <c r="H727" s="76">
        <f>H728+H736+H740+H749+H751+H754</f>
        <v>800</v>
      </c>
      <c r="I727" s="76"/>
    </row>
    <row r="728" spans="1:9" ht="0.6" customHeight="1">
      <c r="A728" s="79"/>
      <c r="B728" s="78"/>
      <c r="C728" s="77"/>
      <c r="D728" s="77"/>
      <c r="E728" s="95" t="s">
        <v>210</v>
      </c>
      <c r="F728" s="96"/>
      <c r="G728" s="76">
        <f t="shared" si="12"/>
        <v>0</v>
      </c>
      <c r="H728" s="76">
        <f>H729+H730+H731+H732+H733+H734+H735</f>
        <v>0</v>
      </c>
      <c r="I728" s="76"/>
    </row>
    <row r="729" spans="1:9" ht="27" hidden="1">
      <c r="A729" s="79"/>
      <c r="B729" s="78"/>
      <c r="C729" s="77"/>
      <c r="D729" s="77"/>
      <c r="E729" s="89" t="s">
        <v>211</v>
      </c>
      <c r="F729" s="90" t="s">
        <v>212</v>
      </c>
      <c r="G729" s="76">
        <f t="shared" si="12"/>
        <v>0</v>
      </c>
      <c r="H729" s="76"/>
      <c r="I729" s="76"/>
    </row>
    <row r="730" spans="1:9" ht="18" hidden="1">
      <c r="A730" s="79"/>
      <c r="B730" s="78"/>
      <c r="C730" s="77"/>
      <c r="D730" s="77"/>
      <c r="E730" s="89" t="s">
        <v>213</v>
      </c>
      <c r="F730" s="90" t="s">
        <v>214</v>
      </c>
      <c r="G730" s="76">
        <f t="shared" si="12"/>
        <v>0</v>
      </c>
      <c r="H730" s="76"/>
      <c r="I730" s="76"/>
    </row>
    <row r="731" spans="1:9" ht="18" hidden="1">
      <c r="A731" s="79"/>
      <c r="B731" s="78"/>
      <c r="C731" s="77"/>
      <c r="D731" s="77"/>
      <c r="E731" s="89" t="s">
        <v>215</v>
      </c>
      <c r="F731" s="90" t="s">
        <v>216</v>
      </c>
      <c r="G731" s="76">
        <f t="shared" si="12"/>
        <v>0</v>
      </c>
      <c r="H731" s="76"/>
      <c r="I731" s="76"/>
    </row>
    <row r="732" spans="1:9" ht="18" hidden="1">
      <c r="A732" s="79"/>
      <c r="B732" s="78"/>
      <c r="C732" s="77"/>
      <c r="D732" s="77"/>
      <c r="E732" s="89" t="s">
        <v>217</v>
      </c>
      <c r="F732" s="90" t="s">
        <v>218</v>
      </c>
      <c r="G732" s="76">
        <f t="shared" si="12"/>
        <v>0</v>
      </c>
      <c r="H732" s="76"/>
      <c r="I732" s="76"/>
    </row>
    <row r="733" spans="1:9" ht="18" hidden="1">
      <c r="A733" s="79"/>
      <c r="B733" s="78"/>
      <c r="C733" s="77"/>
      <c r="D733" s="77"/>
      <c r="E733" s="89" t="s">
        <v>219</v>
      </c>
      <c r="F733" s="90" t="s">
        <v>220</v>
      </c>
      <c r="G733" s="76">
        <f t="shared" si="12"/>
        <v>0</v>
      </c>
      <c r="H733" s="76"/>
      <c r="I733" s="76"/>
    </row>
    <row r="734" spans="1:9" ht="18" hidden="1">
      <c r="A734" s="79"/>
      <c r="B734" s="78"/>
      <c r="C734" s="77"/>
      <c r="D734" s="77"/>
      <c r="E734" s="89" t="s">
        <v>221</v>
      </c>
      <c r="F734" s="90" t="s">
        <v>222</v>
      </c>
      <c r="G734" s="76">
        <f t="shared" si="12"/>
        <v>0</v>
      </c>
      <c r="H734" s="76"/>
      <c r="I734" s="76"/>
    </row>
    <row r="735" spans="1:9" ht="18.75" hidden="1" thickBot="1">
      <c r="A735" s="79"/>
      <c r="B735" s="78"/>
      <c r="C735" s="77"/>
      <c r="D735" s="77"/>
      <c r="E735" s="91" t="s">
        <v>223</v>
      </c>
      <c r="F735" s="92" t="s">
        <v>224</v>
      </c>
      <c r="G735" s="76">
        <f t="shared" si="12"/>
        <v>0</v>
      </c>
      <c r="H735" s="76"/>
      <c r="I735" s="76"/>
    </row>
    <row r="736" spans="1:9" ht="33" hidden="1">
      <c r="A736" s="79"/>
      <c r="B736" s="78"/>
      <c r="C736" s="77"/>
      <c r="D736" s="77"/>
      <c r="E736" s="132" t="s">
        <v>225</v>
      </c>
      <c r="F736" s="98" t="s">
        <v>194</v>
      </c>
      <c r="G736" s="76">
        <f t="shared" si="12"/>
        <v>0</v>
      </c>
      <c r="H736" s="76">
        <f>H737+H738+H739</f>
        <v>0</v>
      </c>
      <c r="I736" s="76"/>
    </row>
    <row r="737" spans="1:9" ht="18" hidden="1">
      <c r="A737" s="79"/>
      <c r="B737" s="78"/>
      <c r="C737" s="77"/>
      <c r="D737" s="77"/>
      <c r="E737" s="89" t="s">
        <v>226</v>
      </c>
      <c r="F737" s="99" t="s">
        <v>227</v>
      </c>
      <c r="G737" s="76">
        <f t="shared" si="12"/>
        <v>0</v>
      </c>
      <c r="H737" s="76"/>
      <c r="I737" s="76"/>
    </row>
    <row r="738" spans="1:9" ht="27" hidden="1">
      <c r="A738" s="79"/>
      <c r="B738" s="78"/>
      <c r="C738" s="77"/>
      <c r="D738" s="77"/>
      <c r="E738" s="89" t="s">
        <v>228</v>
      </c>
      <c r="F738" s="90" t="s">
        <v>229</v>
      </c>
      <c r="G738" s="76">
        <f t="shared" si="12"/>
        <v>0</v>
      </c>
      <c r="H738" s="76"/>
      <c r="I738" s="76"/>
    </row>
    <row r="739" spans="1:9" ht="18.75" hidden="1" thickBot="1">
      <c r="A739" s="79"/>
      <c r="B739" s="78"/>
      <c r="C739" s="77"/>
      <c r="D739" s="77"/>
      <c r="E739" s="91" t="s">
        <v>230</v>
      </c>
      <c r="F739" s="92" t="s">
        <v>231</v>
      </c>
      <c r="G739" s="76">
        <f t="shared" si="12"/>
        <v>0</v>
      </c>
      <c r="H739" s="76"/>
      <c r="I739" s="76"/>
    </row>
    <row r="740" spans="1:9" ht="33" hidden="1">
      <c r="A740" s="79"/>
      <c r="B740" s="78"/>
      <c r="C740" s="77"/>
      <c r="D740" s="77"/>
      <c r="E740" s="132" t="s">
        <v>232</v>
      </c>
      <c r="F740" s="98" t="s">
        <v>194</v>
      </c>
      <c r="G740" s="76">
        <f t="shared" si="12"/>
        <v>0</v>
      </c>
      <c r="H740" s="76">
        <f>H741+H742+H743+H744+H745+H746+H747+H748</f>
        <v>0</v>
      </c>
      <c r="I740" s="76"/>
    </row>
    <row r="741" spans="1:9" ht="18" hidden="1">
      <c r="A741" s="79"/>
      <c r="B741" s="78"/>
      <c r="C741" s="77"/>
      <c r="D741" s="77"/>
      <c r="E741" s="89" t="s">
        <v>233</v>
      </c>
      <c r="F741" s="99" t="s">
        <v>234</v>
      </c>
      <c r="G741" s="76">
        <f t="shared" si="12"/>
        <v>0</v>
      </c>
      <c r="H741" s="76"/>
      <c r="I741" s="76"/>
    </row>
    <row r="742" spans="1:9" ht="18" hidden="1">
      <c r="A742" s="79"/>
      <c r="B742" s="78"/>
      <c r="C742" s="77"/>
      <c r="D742" s="77"/>
      <c r="E742" s="89" t="s">
        <v>235</v>
      </c>
      <c r="F742" s="90" t="s">
        <v>236</v>
      </c>
      <c r="G742" s="76">
        <f t="shared" si="12"/>
        <v>0</v>
      </c>
      <c r="H742" s="76"/>
      <c r="I742" s="76"/>
    </row>
    <row r="743" spans="1:9" ht="27" hidden="1">
      <c r="A743" s="79"/>
      <c r="B743" s="78"/>
      <c r="C743" s="77"/>
      <c r="D743" s="77"/>
      <c r="E743" s="89" t="s">
        <v>237</v>
      </c>
      <c r="F743" s="90" t="s">
        <v>238</v>
      </c>
      <c r="G743" s="76">
        <f t="shared" si="12"/>
        <v>0</v>
      </c>
      <c r="H743" s="76"/>
      <c r="I743" s="76"/>
    </row>
    <row r="744" spans="1:9" ht="18" hidden="1">
      <c r="A744" s="79"/>
      <c r="B744" s="78"/>
      <c r="C744" s="77"/>
      <c r="D744" s="77"/>
      <c r="E744" s="89" t="s">
        <v>239</v>
      </c>
      <c r="F744" s="90" t="s">
        <v>240</v>
      </c>
      <c r="G744" s="76">
        <f t="shared" si="12"/>
        <v>0</v>
      </c>
      <c r="H744" s="76"/>
      <c r="I744" s="76"/>
    </row>
    <row r="745" spans="1:9" ht="18" hidden="1">
      <c r="A745" s="79"/>
      <c r="B745" s="78"/>
      <c r="C745" s="77"/>
      <c r="D745" s="77"/>
      <c r="E745" s="107" t="s">
        <v>241</v>
      </c>
      <c r="F745" s="108">
        <v>423500</v>
      </c>
      <c r="G745" s="76">
        <f t="shared" si="12"/>
        <v>0</v>
      </c>
      <c r="H745" s="76"/>
      <c r="I745" s="76"/>
    </row>
    <row r="746" spans="1:9" ht="27" hidden="1">
      <c r="A746" s="79"/>
      <c r="B746" s="78"/>
      <c r="C746" s="77"/>
      <c r="D746" s="77"/>
      <c r="E746" s="89" t="s">
        <v>242</v>
      </c>
      <c r="F746" s="90" t="s">
        <v>243</v>
      </c>
      <c r="G746" s="76">
        <f t="shared" si="12"/>
        <v>0</v>
      </c>
      <c r="H746" s="76"/>
      <c r="I746" s="76"/>
    </row>
    <row r="747" spans="1:9" ht="18" hidden="1">
      <c r="A747" s="79"/>
      <c r="B747" s="78"/>
      <c r="C747" s="77"/>
      <c r="D747" s="77"/>
      <c r="E747" s="89" t="s">
        <v>244</v>
      </c>
      <c r="F747" s="90" t="s">
        <v>245</v>
      </c>
      <c r="G747" s="76">
        <f t="shared" si="12"/>
        <v>0</v>
      </c>
      <c r="H747" s="76"/>
      <c r="I747" s="76"/>
    </row>
    <row r="748" spans="1:9" ht="18.75" hidden="1" thickBot="1">
      <c r="A748" s="79"/>
      <c r="B748" s="78"/>
      <c r="C748" s="77"/>
      <c r="D748" s="77"/>
      <c r="E748" s="91" t="s">
        <v>246</v>
      </c>
      <c r="F748" s="92" t="s">
        <v>247</v>
      </c>
      <c r="G748" s="76">
        <f t="shared" si="12"/>
        <v>0</v>
      </c>
      <c r="H748" s="76"/>
      <c r="I748" s="76"/>
    </row>
    <row r="749" spans="1:9" ht="33" hidden="1">
      <c r="A749" s="79"/>
      <c r="B749" s="78"/>
      <c r="C749" s="77"/>
      <c r="D749" s="77"/>
      <c r="E749" s="132" t="s">
        <v>248</v>
      </c>
      <c r="F749" s="98" t="s">
        <v>194</v>
      </c>
      <c r="G749" s="76">
        <f t="shared" si="12"/>
        <v>0</v>
      </c>
      <c r="H749" s="76">
        <f>H750</f>
        <v>0</v>
      </c>
      <c r="I749" s="76"/>
    </row>
    <row r="750" spans="1:9" ht="18.75" thickBot="1">
      <c r="A750" s="79"/>
      <c r="B750" s="78"/>
      <c r="C750" s="77"/>
      <c r="D750" s="77"/>
      <c r="E750" s="91" t="s">
        <v>249</v>
      </c>
      <c r="F750" s="92" t="s">
        <v>250</v>
      </c>
      <c r="G750" s="76">
        <f t="shared" si="12"/>
        <v>0</v>
      </c>
      <c r="H750" s="76"/>
      <c r="I750" s="76"/>
    </row>
    <row r="751" spans="1:9" ht="49.5">
      <c r="A751" s="79"/>
      <c r="B751" s="78"/>
      <c r="C751" s="77"/>
      <c r="D751" s="77"/>
      <c r="E751" s="132" t="s">
        <v>251</v>
      </c>
      <c r="F751" s="98" t="s">
        <v>194</v>
      </c>
      <c r="G751" s="76">
        <f t="shared" si="12"/>
        <v>0</v>
      </c>
      <c r="H751" s="76">
        <f>H752+H753</f>
        <v>0</v>
      </c>
      <c r="I751" s="76"/>
    </row>
    <row r="752" spans="1:9" ht="27">
      <c r="A752" s="79"/>
      <c r="B752" s="78"/>
      <c r="C752" s="77"/>
      <c r="D752" s="77"/>
      <c r="E752" s="89" t="s">
        <v>252</v>
      </c>
      <c r="F752" s="99" t="s">
        <v>253</v>
      </c>
      <c r="G752" s="76">
        <f t="shared" si="12"/>
        <v>0</v>
      </c>
      <c r="H752" s="76"/>
      <c r="I752" s="76"/>
    </row>
    <row r="753" spans="1:9" ht="27.75" thickBot="1">
      <c r="A753" s="79"/>
      <c r="B753" s="78"/>
      <c r="C753" s="77"/>
      <c r="D753" s="77"/>
      <c r="E753" s="91" t="s">
        <v>254</v>
      </c>
      <c r="F753" s="92" t="s">
        <v>255</v>
      </c>
      <c r="G753" s="76">
        <f t="shared" si="12"/>
        <v>0</v>
      </c>
      <c r="H753" s="76"/>
      <c r="I753" s="76"/>
    </row>
    <row r="754" spans="1:9" ht="18">
      <c r="A754" s="79"/>
      <c r="B754" s="78"/>
      <c r="C754" s="77"/>
      <c r="D754" s="77"/>
      <c r="E754" s="132" t="s">
        <v>256</v>
      </c>
      <c r="F754" s="98" t="s">
        <v>194</v>
      </c>
      <c r="G754" s="76">
        <f t="shared" si="12"/>
        <v>800</v>
      </c>
      <c r="H754" s="76">
        <f>H755+H756+H757+H758+H759+H760+H761+H762</f>
        <v>800</v>
      </c>
      <c r="I754" s="76"/>
    </row>
    <row r="755" spans="1:9" ht="16.899999999999999" customHeight="1">
      <c r="A755" s="79"/>
      <c r="B755" s="78"/>
      <c r="C755" s="77"/>
      <c r="D755" s="77"/>
      <c r="E755" s="89" t="s">
        <v>257</v>
      </c>
      <c r="F755" s="99" t="s">
        <v>258</v>
      </c>
      <c r="G755" s="76">
        <f t="shared" si="12"/>
        <v>0</v>
      </c>
      <c r="H755" s="76"/>
      <c r="I755" s="76"/>
    </row>
    <row r="756" spans="1:9" ht="18" hidden="1">
      <c r="A756" s="79"/>
      <c r="B756" s="78"/>
      <c r="C756" s="77"/>
      <c r="D756" s="77"/>
      <c r="E756" s="89" t="s">
        <v>259</v>
      </c>
      <c r="F756" s="90" t="s">
        <v>260</v>
      </c>
      <c r="G756" s="76">
        <f t="shared" si="12"/>
        <v>0</v>
      </c>
      <c r="H756" s="76"/>
      <c r="I756" s="76"/>
    </row>
    <row r="757" spans="1:9" ht="18" hidden="1">
      <c r="A757" s="79"/>
      <c r="B757" s="78"/>
      <c r="C757" s="77"/>
      <c r="D757" s="77"/>
      <c r="E757" s="89" t="s">
        <v>261</v>
      </c>
      <c r="F757" s="90" t="s">
        <v>262</v>
      </c>
      <c r="G757" s="76">
        <f t="shared" si="12"/>
        <v>0</v>
      </c>
      <c r="H757" s="76"/>
      <c r="I757" s="76"/>
    </row>
    <row r="758" spans="1:9" ht="18" hidden="1">
      <c r="A758" s="79"/>
      <c r="B758" s="78"/>
      <c r="C758" s="77"/>
      <c r="D758" s="77"/>
      <c r="E758" s="109" t="s">
        <v>263</v>
      </c>
      <c r="F758" s="90" t="s">
        <v>264</v>
      </c>
      <c r="G758" s="76">
        <f t="shared" si="12"/>
        <v>0</v>
      </c>
      <c r="H758" s="152"/>
      <c r="I758" s="76"/>
    </row>
    <row r="759" spans="1:9" ht="27" hidden="1">
      <c r="A759" s="79"/>
      <c r="B759" s="78"/>
      <c r="C759" s="77"/>
      <c r="D759" s="77"/>
      <c r="E759" s="110" t="s">
        <v>265</v>
      </c>
      <c r="F759" s="90" t="s">
        <v>266</v>
      </c>
      <c r="G759" s="76">
        <f t="shared" si="12"/>
        <v>0</v>
      </c>
      <c r="H759" s="76"/>
      <c r="I759" s="76"/>
    </row>
    <row r="760" spans="1:9" ht="18">
      <c r="A760" s="79"/>
      <c r="B760" s="78"/>
      <c r="C760" s="77"/>
      <c r="D760" s="77"/>
      <c r="E760" s="109" t="s">
        <v>267</v>
      </c>
      <c r="F760" s="90" t="s">
        <v>268</v>
      </c>
      <c r="G760" s="76">
        <f t="shared" si="12"/>
        <v>0</v>
      </c>
      <c r="H760" s="76"/>
      <c r="I760" s="76"/>
    </row>
    <row r="761" spans="1:9" ht="18">
      <c r="A761" s="79"/>
      <c r="B761" s="78"/>
      <c r="C761" s="77"/>
      <c r="D761" s="77"/>
      <c r="E761" s="109" t="s">
        <v>269</v>
      </c>
      <c r="F761" s="90" t="s">
        <v>270</v>
      </c>
      <c r="G761" s="76">
        <f t="shared" si="12"/>
        <v>0</v>
      </c>
      <c r="H761" s="76"/>
      <c r="I761" s="76"/>
    </row>
    <row r="762" spans="1:9" ht="18.75" thickBot="1">
      <c r="A762" s="79"/>
      <c r="B762" s="78"/>
      <c r="C762" s="77"/>
      <c r="D762" s="77"/>
      <c r="E762" s="111" t="s">
        <v>271</v>
      </c>
      <c r="F762" s="92" t="s">
        <v>272</v>
      </c>
      <c r="G762" s="76">
        <f t="shared" si="12"/>
        <v>800</v>
      </c>
      <c r="H762" s="76">
        <v>800</v>
      </c>
      <c r="I762" s="76"/>
    </row>
    <row r="763" spans="1:9" ht="18">
      <c r="A763" s="79"/>
      <c r="B763" s="78"/>
      <c r="C763" s="77"/>
      <c r="D763" s="77"/>
      <c r="E763" s="130" t="s">
        <v>273</v>
      </c>
      <c r="F763" s="98" t="s">
        <v>194</v>
      </c>
      <c r="G763" s="76">
        <f t="shared" si="12"/>
        <v>0</v>
      </c>
      <c r="H763" s="76">
        <f>H764+H765+H766+H767</f>
        <v>0</v>
      </c>
      <c r="I763" s="76"/>
    </row>
    <row r="764" spans="1:9" ht="18">
      <c r="A764" s="79"/>
      <c r="B764" s="78"/>
      <c r="C764" s="77"/>
      <c r="D764" s="77"/>
      <c r="E764" s="109" t="s">
        <v>274</v>
      </c>
      <c r="F764" s="99" t="s">
        <v>275</v>
      </c>
      <c r="G764" s="76">
        <f t="shared" si="12"/>
        <v>0</v>
      </c>
      <c r="H764" s="76"/>
      <c r="I764" s="76"/>
    </row>
    <row r="765" spans="1:9" ht="18">
      <c r="A765" s="79"/>
      <c r="B765" s="78"/>
      <c r="C765" s="77"/>
      <c r="D765" s="77"/>
      <c r="E765" s="109" t="s">
        <v>276</v>
      </c>
      <c r="F765" s="90" t="s">
        <v>277</v>
      </c>
      <c r="G765" s="76">
        <f t="shared" si="12"/>
        <v>0</v>
      </c>
      <c r="H765" s="76"/>
      <c r="I765" s="76"/>
    </row>
    <row r="766" spans="1:9" ht="0.6" customHeight="1">
      <c r="A766" s="79"/>
      <c r="B766" s="78"/>
      <c r="C766" s="77"/>
      <c r="D766" s="77"/>
      <c r="E766" s="109" t="s">
        <v>278</v>
      </c>
      <c r="F766" s="90" t="s">
        <v>279</v>
      </c>
      <c r="G766" s="76">
        <f t="shared" si="12"/>
        <v>0</v>
      </c>
      <c r="H766" s="76"/>
      <c r="I766" s="76"/>
    </row>
    <row r="767" spans="1:9" ht="18" hidden="1">
      <c r="A767" s="79"/>
      <c r="B767" s="78"/>
      <c r="C767" s="77"/>
      <c r="D767" s="77"/>
      <c r="E767" s="113" t="s">
        <v>280</v>
      </c>
      <c r="F767" s="114" t="s">
        <v>281</v>
      </c>
      <c r="G767" s="76">
        <f t="shared" si="12"/>
        <v>0</v>
      </c>
      <c r="H767" s="76"/>
      <c r="I767" s="76"/>
    </row>
    <row r="768" spans="1:9" ht="18" hidden="1">
      <c r="A768" s="79"/>
      <c r="B768" s="78"/>
      <c r="C768" s="77"/>
      <c r="D768" s="77"/>
      <c r="E768" s="113" t="s">
        <v>282</v>
      </c>
      <c r="F768" s="115" t="s">
        <v>194</v>
      </c>
      <c r="G768" s="76">
        <f t="shared" si="12"/>
        <v>0</v>
      </c>
      <c r="H768" s="76">
        <f>H769+H770+H771</f>
        <v>0</v>
      </c>
      <c r="I768" s="76"/>
    </row>
    <row r="769" spans="1:9" ht="27" hidden="1">
      <c r="A769" s="79"/>
      <c r="B769" s="78"/>
      <c r="C769" s="77"/>
      <c r="D769" s="77"/>
      <c r="E769" s="113" t="s">
        <v>283</v>
      </c>
      <c r="F769" s="99" t="s">
        <v>284</v>
      </c>
      <c r="G769" s="76">
        <f t="shared" si="12"/>
        <v>0</v>
      </c>
      <c r="H769" s="76"/>
      <c r="I769" s="76"/>
    </row>
    <row r="770" spans="1:9" ht="18" hidden="1">
      <c r="A770" s="79"/>
      <c r="B770" s="78"/>
      <c r="C770" s="77"/>
      <c r="D770" s="77"/>
      <c r="E770" s="109" t="s">
        <v>285</v>
      </c>
      <c r="F770" s="90" t="s">
        <v>286</v>
      </c>
      <c r="G770" s="76">
        <f t="shared" si="12"/>
        <v>0</v>
      </c>
      <c r="H770" s="76"/>
      <c r="I770" s="76"/>
    </row>
    <row r="771" spans="1:9" ht="18.75" hidden="1" thickBot="1">
      <c r="A771" s="79"/>
      <c r="B771" s="78"/>
      <c r="C771" s="77"/>
      <c r="D771" s="77"/>
      <c r="E771" s="111" t="s">
        <v>287</v>
      </c>
      <c r="F771" s="92" t="s">
        <v>288</v>
      </c>
      <c r="G771" s="76">
        <f t="shared" si="12"/>
        <v>0</v>
      </c>
      <c r="H771" s="76"/>
      <c r="I771" s="76"/>
    </row>
    <row r="772" spans="1:9" ht="18" hidden="1">
      <c r="A772" s="79"/>
      <c r="B772" s="78"/>
      <c r="C772" s="77"/>
      <c r="D772" s="77"/>
      <c r="E772" s="130" t="s">
        <v>289</v>
      </c>
      <c r="F772" s="98" t="s">
        <v>194</v>
      </c>
      <c r="G772" s="76">
        <f t="shared" si="12"/>
        <v>0</v>
      </c>
      <c r="H772" s="76">
        <f>H773+H774+H775+H776</f>
        <v>0</v>
      </c>
      <c r="I772" s="76"/>
    </row>
    <row r="773" spans="1:9" ht="27" hidden="1">
      <c r="A773" s="79"/>
      <c r="B773" s="78"/>
      <c r="C773" s="77"/>
      <c r="D773" s="77"/>
      <c r="E773" s="109" t="s">
        <v>290</v>
      </c>
      <c r="F773" s="99" t="s">
        <v>291</v>
      </c>
      <c r="G773" s="76">
        <f t="shared" si="12"/>
        <v>0</v>
      </c>
      <c r="H773" s="76"/>
      <c r="I773" s="76"/>
    </row>
    <row r="774" spans="1:9" ht="27" hidden="1">
      <c r="A774" s="79"/>
      <c r="B774" s="78"/>
      <c r="C774" s="77"/>
      <c r="D774" s="77"/>
      <c r="E774" s="109" t="s">
        <v>292</v>
      </c>
      <c r="F774" s="90" t="s">
        <v>293</v>
      </c>
      <c r="G774" s="76">
        <f t="shared" si="12"/>
        <v>0</v>
      </c>
      <c r="H774" s="76"/>
      <c r="I774" s="76"/>
    </row>
    <row r="775" spans="1:9" ht="27" hidden="1">
      <c r="A775" s="79"/>
      <c r="B775" s="78"/>
      <c r="C775" s="77"/>
      <c r="D775" s="77"/>
      <c r="E775" s="109" t="s">
        <v>294</v>
      </c>
      <c r="F775" s="90" t="s">
        <v>295</v>
      </c>
      <c r="G775" s="76">
        <f t="shared" si="12"/>
        <v>0</v>
      </c>
      <c r="H775" s="76"/>
      <c r="I775" s="76"/>
    </row>
    <row r="776" spans="1:9" ht="27.75" thickBot="1">
      <c r="A776" s="79"/>
      <c r="B776" s="78"/>
      <c r="C776" s="77"/>
      <c r="D776" s="77"/>
      <c r="E776" s="111" t="s">
        <v>296</v>
      </c>
      <c r="F776" s="92" t="s">
        <v>297</v>
      </c>
      <c r="G776" s="76">
        <f t="shared" si="12"/>
        <v>0</v>
      </c>
      <c r="H776" s="76"/>
      <c r="I776" s="76"/>
    </row>
    <row r="777" spans="1:9" ht="18">
      <c r="A777" s="79"/>
      <c r="B777" s="78"/>
      <c r="C777" s="77"/>
      <c r="D777" s="77"/>
      <c r="E777" s="116" t="s">
        <v>298</v>
      </c>
      <c r="F777" s="117" t="s">
        <v>194</v>
      </c>
      <c r="G777" s="76">
        <f t="shared" si="12"/>
        <v>27412</v>
      </c>
      <c r="H777" s="76">
        <f>H778+H781+H784</f>
        <v>27412</v>
      </c>
      <c r="I777" s="76"/>
    </row>
    <row r="778" spans="1:9" ht="28.5">
      <c r="A778" s="79"/>
      <c r="B778" s="78"/>
      <c r="C778" s="77"/>
      <c r="D778" s="77"/>
      <c r="E778" s="118" t="s">
        <v>299</v>
      </c>
      <c r="F778" s="117" t="s">
        <v>194</v>
      </c>
      <c r="G778" s="76">
        <f t="shared" si="12"/>
        <v>0</v>
      </c>
      <c r="H778" s="76">
        <f>H779+H780</f>
        <v>0</v>
      </c>
      <c r="I778" s="76"/>
    </row>
    <row r="779" spans="1:9" ht="27">
      <c r="A779" s="79"/>
      <c r="B779" s="78"/>
      <c r="C779" s="77"/>
      <c r="D779" s="77"/>
      <c r="E779" s="119" t="s">
        <v>300</v>
      </c>
      <c r="F779" s="120">
        <v>461100</v>
      </c>
      <c r="G779" s="76">
        <f t="shared" si="12"/>
        <v>0</v>
      </c>
      <c r="H779" s="76"/>
      <c r="I779" s="76"/>
    </row>
    <row r="780" spans="1:9" ht="27">
      <c r="A780" s="79"/>
      <c r="B780" s="78"/>
      <c r="C780" s="77"/>
      <c r="D780" s="77"/>
      <c r="E780" s="119" t="s">
        <v>301</v>
      </c>
      <c r="F780" s="120">
        <v>461200</v>
      </c>
      <c r="G780" s="76">
        <f t="shared" si="12"/>
        <v>0</v>
      </c>
      <c r="H780" s="76"/>
      <c r="I780" s="76"/>
    </row>
    <row r="781" spans="1:9" ht="28.5">
      <c r="A781" s="79"/>
      <c r="B781" s="78"/>
      <c r="C781" s="77"/>
      <c r="D781" s="77"/>
      <c r="E781" s="121" t="s">
        <v>302</v>
      </c>
      <c r="F781" s="122" t="s">
        <v>194</v>
      </c>
      <c r="G781" s="76">
        <f t="shared" si="12"/>
        <v>0</v>
      </c>
      <c r="H781" s="76">
        <f>H782+H783</f>
        <v>0</v>
      </c>
      <c r="I781" s="76"/>
    </row>
    <row r="782" spans="1:9" ht="27">
      <c r="A782" s="79"/>
      <c r="B782" s="78"/>
      <c r="C782" s="77"/>
      <c r="D782" s="77"/>
      <c r="E782" s="123" t="s">
        <v>303</v>
      </c>
      <c r="F782" s="120">
        <v>462100</v>
      </c>
      <c r="G782" s="76">
        <f t="shared" si="12"/>
        <v>0</v>
      </c>
      <c r="H782" s="76"/>
      <c r="I782" s="76"/>
    </row>
    <row r="783" spans="1:9" ht="27.75" thickBot="1">
      <c r="A783" s="79"/>
      <c r="B783" s="78"/>
      <c r="C783" s="77"/>
      <c r="D783" s="77"/>
      <c r="E783" s="124" t="s">
        <v>304</v>
      </c>
      <c r="F783" s="125">
        <v>462200</v>
      </c>
      <c r="G783" s="76">
        <f t="shared" si="12"/>
        <v>0</v>
      </c>
      <c r="H783" s="76"/>
      <c r="I783" s="76"/>
    </row>
    <row r="784" spans="1:9" ht="28.5">
      <c r="A784" s="79"/>
      <c r="B784" s="78"/>
      <c r="C784" s="77"/>
      <c r="D784" s="77"/>
      <c r="E784" s="126" t="s">
        <v>305</v>
      </c>
      <c r="F784" s="117" t="s">
        <v>194</v>
      </c>
      <c r="G784" s="76">
        <f t="shared" ref="G784:G835" si="13">H784</f>
        <v>27412</v>
      </c>
      <c r="H784" s="76">
        <f>H785+H786+H787+H788+H789+H790+H791+H792</f>
        <v>27412</v>
      </c>
      <c r="I784" s="76"/>
    </row>
    <row r="785" spans="1:9" ht="27">
      <c r="A785" s="79"/>
      <c r="B785" s="78"/>
      <c r="C785" s="77"/>
      <c r="D785" s="77"/>
      <c r="E785" s="123" t="s">
        <v>306</v>
      </c>
      <c r="F785" s="120">
        <v>463100</v>
      </c>
      <c r="G785" s="76">
        <f t="shared" si="13"/>
        <v>0</v>
      </c>
      <c r="H785" s="76"/>
      <c r="I785" s="76"/>
    </row>
    <row r="786" spans="1:9" ht="18">
      <c r="A786" s="79"/>
      <c r="B786" s="78"/>
      <c r="C786" s="77"/>
      <c r="D786" s="77"/>
      <c r="E786" s="123" t="s">
        <v>307</v>
      </c>
      <c r="F786" s="120">
        <v>463200</v>
      </c>
      <c r="G786" s="76">
        <f t="shared" si="13"/>
        <v>0</v>
      </c>
      <c r="H786" s="76"/>
      <c r="I786" s="76"/>
    </row>
    <row r="787" spans="1:9" ht="40.5">
      <c r="A787" s="79"/>
      <c r="B787" s="78"/>
      <c r="C787" s="77"/>
      <c r="D787" s="77"/>
      <c r="E787" s="123" t="s">
        <v>308</v>
      </c>
      <c r="F787" s="120">
        <v>463300</v>
      </c>
      <c r="G787" s="76">
        <f t="shared" si="13"/>
        <v>0</v>
      </c>
      <c r="H787" s="76"/>
      <c r="I787" s="76"/>
    </row>
    <row r="788" spans="1:9" ht="40.5">
      <c r="A788" s="79"/>
      <c r="B788" s="78"/>
      <c r="C788" s="77"/>
      <c r="D788" s="77"/>
      <c r="E788" s="123" t="s">
        <v>309</v>
      </c>
      <c r="F788" s="120">
        <v>463400</v>
      </c>
      <c r="G788" s="76">
        <f t="shared" si="13"/>
        <v>0</v>
      </c>
      <c r="H788" s="76"/>
      <c r="I788" s="76"/>
    </row>
    <row r="789" spans="1:9" ht="18">
      <c r="A789" s="79"/>
      <c r="B789" s="78"/>
      <c r="C789" s="77"/>
      <c r="D789" s="77"/>
      <c r="E789" s="127" t="s">
        <v>310</v>
      </c>
      <c r="F789" s="120">
        <v>463500</v>
      </c>
      <c r="G789" s="76">
        <f t="shared" si="13"/>
        <v>0</v>
      </c>
      <c r="H789" s="76"/>
      <c r="I789" s="76"/>
    </row>
    <row r="790" spans="1:9" ht="40.5">
      <c r="A790" s="79"/>
      <c r="B790" s="78"/>
      <c r="C790" s="77"/>
      <c r="D790" s="77"/>
      <c r="E790" s="127" t="s">
        <v>311</v>
      </c>
      <c r="F790" s="120">
        <v>463700</v>
      </c>
      <c r="G790" s="76">
        <f t="shared" si="13"/>
        <v>27412</v>
      </c>
      <c r="H790" s="208">
        <v>27412</v>
      </c>
      <c r="I790" s="76"/>
    </row>
    <row r="791" spans="1:9" ht="40.5">
      <c r="A791" s="79"/>
      <c r="B791" s="78"/>
      <c r="C791" s="77"/>
      <c r="D791" s="77"/>
      <c r="E791" s="127" t="s">
        <v>312</v>
      </c>
      <c r="F791" s="120">
        <v>463800</v>
      </c>
      <c r="G791" s="76">
        <f t="shared" si="13"/>
        <v>0</v>
      </c>
      <c r="H791" s="76"/>
      <c r="I791" s="76"/>
    </row>
    <row r="792" spans="1:9" ht="18">
      <c r="A792" s="79"/>
      <c r="B792" s="78"/>
      <c r="C792" s="77"/>
      <c r="D792" s="77"/>
      <c r="E792" s="127" t="s">
        <v>313</v>
      </c>
      <c r="F792" s="120">
        <v>463900</v>
      </c>
      <c r="G792" s="76">
        <f t="shared" si="13"/>
        <v>0</v>
      </c>
      <c r="H792" s="76"/>
      <c r="I792" s="76"/>
    </row>
    <row r="793" spans="1:9" ht="28.5">
      <c r="A793" s="79"/>
      <c r="B793" s="78"/>
      <c r="C793" s="77"/>
      <c r="D793" s="77"/>
      <c r="E793" s="128" t="s">
        <v>314</v>
      </c>
      <c r="F793" s="122" t="s">
        <v>194</v>
      </c>
      <c r="G793" s="76">
        <f t="shared" si="13"/>
        <v>0</v>
      </c>
      <c r="H793" s="76">
        <f>H794+H795+H796+H797+H798</f>
        <v>0</v>
      </c>
      <c r="I793" s="76"/>
    </row>
    <row r="794" spans="1:9" ht="27">
      <c r="A794" s="79"/>
      <c r="B794" s="78"/>
      <c r="C794" s="77"/>
      <c r="D794" s="77"/>
      <c r="E794" s="127" t="s">
        <v>315</v>
      </c>
      <c r="F794" s="120">
        <v>465100</v>
      </c>
      <c r="G794" s="76">
        <f t="shared" si="13"/>
        <v>0</v>
      </c>
      <c r="H794" s="76"/>
      <c r="I794" s="76"/>
    </row>
    <row r="795" spans="1:9" ht="18">
      <c r="A795" s="79"/>
      <c r="B795" s="78"/>
      <c r="C795" s="77"/>
      <c r="D795" s="77"/>
      <c r="E795" s="127" t="s">
        <v>316</v>
      </c>
      <c r="F795" s="120">
        <v>465200</v>
      </c>
      <c r="G795" s="76">
        <f t="shared" si="13"/>
        <v>0</v>
      </c>
      <c r="H795" s="76"/>
      <c r="I795" s="76"/>
    </row>
    <row r="796" spans="1:9" ht="18">
      <c r="A796" s="79"/>
      <c r="B796" s="78"/>
      <c r="C796" s="77"/>
      <c r="D796" s="77"/>
      <c r="E796" s="127" t="s">
        <v>317</v>
      </c>
      <c r="F796" s="120">
        <v>465300</v>
      </c>
      <c r="G796" s="76">
        <f t="shared" si="13"/>
        <v>0</v>
      </c>
      <c r="H796" s="76"/>
      <c r="I796" s="76"/>
    </row>
    <row r="797" spans="1:9" ht="43.9" customHeight="1">
      <c r="A797" s="79"/>
      <c r="B797" s="78"/>
      <c r="C797" s="77"/>
      <c r="D797" s="77"/>
      <c r="E797" s="127" t="s">
        <v>318</v>
      </c>
      <c r="F797" s="120">
        <v>465500</v>
      </c>
      <c r="G797" s="76">
        <f t="shared" si="13"/>
        <v>0</v>
      </c>
      <c r="H797" s="76"/>
      <c r="I797" s="76"/>
    </row>
    <row r="798" spans="1:9" ht="40.5" hidden="1">
      <c r="A798" s="79"/>
      <c r="B798" s="78"/>
      <c r="C798" s="77"/>
      <c r="D798" s="77"/>
      <c r="E798" s="127" t="s">
        <v>319</v>
      </c>
      <c r="F798" s="120">
        <v>465600</v>
      </c>
      <c r="G798" s="76">
        <f t="shared" si="13"/>
        <v>0</v>
      </c>
      <c r="H798" s="76"/>
      <c r="I798" s="76"/>
    </row>
    <row r="799" spans="1:9" ht="18.75" hidden="1" thickBot="1">
      <c r="A799" s="79"/>
      <c r="B799" s="78"/>
      <c r="C799" s="77"/>
      <c r="D799" s="77"/>
      <c r="E799" s="129" t="s">
        <v>320</v>
      </c>
      <c r="F799" s="92" t="s">
        <v>321</v>
      </c>
      <c r="G799" s="76">
        <f t="shared" si="13"/>
        <v>0</v>
      </c>
      <c r="H799" s="76"/>
      <c r="I799" s="76"/>
    </row>
    <row r="800" spans="1:9" ht="33" hidden="1">
      <c r="A800" s="79"/>
      <c r="B800" s="78"/>
      <c r="C800" s="77"/>
      <c r="D800" s="77"/>
      <c r="E800" s="130" t="s">
        <v>322</v>
      </c>
      <c r="F800" s="98" t="s">
        <v>194</v>
      </c>
      <c r="G800" s="76">
        <f t="shared" si="13"/>
        <v>0</v>
      </c>
      <c r="H800" s="76">
        <f>H801+H804+H814</f>
        <v>0</v>
      </c>
      <c r="I800" s="76"/>
    </row>
    <row r="801" spans="1:9" ht="28.5" hidden="1">
      <c r="A801" s="79"/>
      <c r="B801" s="78"/>
      <c r="C801" s="77"/>
      <c r="D801" s="77"/>
      <c r="E801" s="131" t="s">
        <v>323</v>
      </c>
      <c r="F801" s="122" t="s">
        <v>194</v>
      </c>
      <c r="G801" s="76">
        <f t="shared" si="13"/>
        <v>0</v>
      </c>
      <c r="H801" s="76">
        <f>H802+H803</f>
        <v>0</v>
      </c>
      <c r="I801" s="76"/>
    </row>
    <row r="802" spans="1:9" ht="40.5" hidden="1">
      <c r="A802" s="79"/>
      <c r="B802" s="78"/>
      <c r="C802" s="77"/>
      <c r="D802" s="77"/>
      <c r="E802" s="89" t="s">
        <v>324</v>
      </c>
      <c r="F802" s="108">
        <v>471100</v>
      </c>
      <c r="G802" s="76">
        <f t="shared" si="13"/>
        <v>0</v>
      </c>
      <c r="H802" s="76"/>
      <c r="I802" s="76"/>
    </row>
    <row r="803" spans="1:9" ht="27" hidden="1">
      <c r="A803" s="79"/>
      <c r="B803" s="78"/>
      <c r="C803" s="77"/>
      <c r="D803" s="77"/>
      <c r="E803" s="109" t="s">
        <v>325</v>
      </c>
      <c r="F803" s="108">
        <v>471200</v>
      </c>
      <c r="G803" s="76">
        <f t="shared" si="13"/>
        <v>0</v>
      </c>
      <c r="H803" s="76"/>
      <c r="I803" s="76"/>
    </row>
    <row r="804" spans="1:9" ht="42.75" hidden="1">
      <c r="A804" s="79"/>
      <c r="B804" s="78"/>
      <c r="C804" s="77"/>
      <c r="D804" s="77"/>
      <c r="E804" s="131" t="s">
        <v>326</v>
      </c>
      <c r="F804" s="122" t="s">
        <v>194</v>
      </c>
      <c r="G804" s="76">
        <f t="shared" si="13"/>
        <v>0</v>
      </c>
      <c r="H804" s="76">
        <f>H805+H806+H807+H808+H809+H810+H811+H812+H813</f>
        <v>0</v>
      </c>
      <c r="I804" s="76"/>
    </row>
    <row r="805" spans="1:9" ht="27" hidden="1">
      <c r="A805" s="79"/>
      <c r="B805" s="78"/>
      <c r="C805" s="77"/>
      <c r="D805" s="77"/>
      <c r="E805" s="109" t="s">
        <v>327</v>
      </c>
      <c r="F805" s="90" t="s">
        <v>328</v>
      </c>
      <c r="G805" s="76">
        <f t="shared" si="13"/>
        <v>0</v>
      </c>
      <c r="H805" s="76"/>
      <c r="I805" s="76"/>
    </row>
    <row r="806" spans="1:9" ht="18" hidden="1">
      <c r="A806" s="79"/>
      <c r="B806" s="78"/>
      <c r="C806" s="77"/>
      <c r="D806" s="77"/>
      <c r="E806" s="109" t="s">
        <v>329</v>
      </c>
      <c r="F806" s="90" t="s">
        <v>330</v>
      </c>
      <c r="G806" s="76">
        <f t="shared" si="13"/>
        <v>0</v>
      </c>
      <c r="H806" s="76"/>
      <c r="I806" s="76"/>
    </row>
    <row r="807" spans="1:9" ht="27" hidden="1">
      <c r="A807" s="79"/>
      <c r="B807" s="78"/>
      <c r="C807" s="77"/>
      <c r="D807" s="77"/>
      <c r="E807" s="109" t="s">
        <v>331</v>
      </c>
      <c r="F807" s="90" t="s">
        <v>332</v>
      </c>
      <c r="G807" s="76">
        <f t="shared" si="13"/>
        <v>0</v>
      </c>
      <c r="H807" s="76"/>
      <c r="I807" s="76"/>
    </row>
    <row r="808" spans="1:9" ht="1.1499999999999999" hidden="1" customHeight="1">
      <c r="A808" s="79"/>
      <c r="B808" s="78"/>
      <c r="C808" s="77"/>
      <c r="D808" s="77"/>
      <c r="E808" s="109" t="s">
        <v>333</v>
      </c>
      <c r="F808" s="90" t="s">
        <v>334</v>
      </c>
      <c r="G808" s="76">
        <f t="shared" si="13"/>
        <v>0</v>
      </c>
      <c r="H808" s="76"/>
      <c r="I808" s="76"/>
    </row>
    <row r="809" spans="1:9" ht="27" hidden="1">
      <c r="A809" s="79"/>
      <c r="B809" s="78"/>
      <c r="C809" s="77"/>
      <c r="D809" s="77"/>
      <c r="E809" s="109" t="s">
        <v>335</v>
      </c>
      <c r="F809" s="90" t="s">
        <v>336</v>
      </c>
      <c r="G809" s="76">
        <f t="shared" si="13"/>
        <v>0</v>
      </c>
      <c r="H809" s="76"/>
      <c r="I809" s="76"/>
    </row>
    <row r="810" spans="1:9" ht="18" hidden="1">
      <c r="A810" s="79"/>
      <c r="B810" s="78"/>
      <c r="C810" s="77"/>
      <c r="D810" s="77"/>
      <c r="E810" s="109" t="s">
        <v>337</v>
      </c>
      <c r="F810" s="90" t="s">
        <v>338</v>
      </c>
      <c r="G810" s="76">
        <f t="shared" si="13"/>
        <v>0</v>
      </c>
      <c r="H810" s="76"/>
      <c r="I810" s="76"/>
    </row>
    <row r="811" spans="1:9" ht="27" hidden="1">
      <c r="A811" s="79"/>
      <c r="B811" s="78"/>
      <c r="C811" s="77"/>
      <c r="D811" s="77"/>
      <c r="E811" s="89" t="s">
        <v>339</v>
      </c>
      <c r="F811" s="90" t="s">
        <v>340</v>
      </c>
      <c r="G811" s="76">
        <f t="shared" si="13"/>
        <v>0</v>
      </c>
      <c r="H811" s="76"/>
      <c r="I811" s="76"/>
    </row>
    <row r="812" spans="1:9" ht="18" hidden="1">
      <c r="A812" s="79"/>
      <c r="B812" s="78"/>
      <c r="C812" s="77"/>
      <c r="D812" s="77"/>
      <c r="E812" s="109" t="s">
        <v>341</v>
      </c>
      <c r="F812" s="90" t="s">
        <v>342</v>
      </c>
      <c r="G812" s="76">
        <f t="shared" si="13"/>
        <v>0</v>
      </c>
      <c r="H812" s="76"/>
      <c r="I812" s="76"/>
    </row>
    <row r="813" spans="1:9" ht="18" hidden="1">
      <c r="A813" s="79"/>
      <c r="B813" s="78"/>
      <c r="C813" s="77"/>
      <c r="D813" s="77"/>
      <c r="E813" s="109" t="s">
        <v>343</v>
      </c>
      <c r="F813" s="90" t="s">
        <v>344</v>
      </c>
      <c r="G813" s="76">
        <f t="shared" si="13"/>
        <v>0</v>
      </c>
      <c r="H813" s="76"/>
      <c r="I813" s="76"/>
    </row>
    <row r="814" spans="1:9" ht="18" hidden="1">
      <c r="A814" s="79"/>
      <c r="B814" s="78"/>
      <c r="C814" s="77"/>
      <c r="D814" s="77"/>
      <c r="E814" s="131" t="s">
        <v>345</v>
      </c>
      <c r="F814" s="122" t="s">
        <v>194</v>
      </c>
      <c r="G814" s="76">
        <f t="shared" si="13"/>
        <v>0</v>
      </c>
      <c r="H814" s="76"/>
      <c r="I814" s="76"/>
    </row>
    <row r="815" spans="1:9" ht="18.75" hidden="1" thickBot="1">
      <c r="A815" s="79"/>
      <c r="B815" s="78"/>
      <c r="C815" s="77"/>
      <c r="D815" s="77"/>
      <c r="E815" s="111" t="s">
        <v>346</v>
      </c>
      <c r="F815" s="92" t="s">
        <v>347</v>
      </c>
      <c r="G815" s="76">
        <f t="shared" si="13"/>
        <v>0</v>
      </c>
      <c r="H815" s="76"/>
      <c r="I815" s="76"/>
    </row>
    <row r="816" spans="1:9" ht="18" hidden="1">
      <c r="A816" s="79"/>
      <c r="B816" s="78"/>
      <c r="C816" s="77"/>
      <c r="D816" s="77"/>
      <c r="E816" s="132" t="s">
        <v>348</v>
      </c>
      <c r="F816" s="98" t="s">
        <v>194</v>
      </c>
      <c r="G816" s="76">
        <f t="shared" si="13"/>
        <v>0</v>
      </c>
      <c r="H816" s="76"/>
      <c r="I816" s="76"/>
    </row>
    <row r="817" spans="1:9" ht="42.75" hidden="1">
      <c r="A817" s="79"/>
      <c r="B817" s="78"/>
      <c r="C817" s="77"/>
      <c r="D817" s="77"/>
      <c r="E817" s="133" t="s">
        <v>349</v>
      </c>
      <c r="F817" s="117" t="s">
        <v>194</v>
      </c>
      <c r="G817" s="76">
        <f t="shared" si="13"/>
        <v>0</v>
      </c>
      <c r="H817" s="76">
        <f>H818+H819</f>
        <v>0</v>
      </c>
      <c r="I817" s="76"/>
    </row>
    <row r="818" spans="1:9" ht="54" hidden="1">
      <c r="A818" s="79"/>
      <c r="B818" s="78"/>
      <c r="C818" s="77"/>
      <c r="D818" s="77"/>
      <c r="E818" s="89" t="s">
        <v>350</v>
      </c>
      <c r="F818" s="99" t="s">
        <v>351</v>
      </c>
      <c r="G818" s="76">
        <f t="shared" si="13"/>
        <v>0</v>
      </c>
      <c r="H818" s="76"/>
      <c r="I818" s="76"/>
    </row>
    <row r="819" spans="1:9" ht="27" hidden="1">
      <c r="A819" s="79"/>
      <c r="B819" s="78"/>
      <c r="C819" s="77"/>
      <c r="D819" s="77"/>
      <c r="E819" s="109" t="s">
        <v>352</v>
      </c>
      <c r="F819" s="134" t="s">
        <v>353</v>
      </c>
      <c r="G819" s="76">
        <f t="shared" si="13"/>
        <v>0</v>
      </c>
      <c r="H819" s="76"/>
      <c r="I819" s="76"/>
    </row>
    <row r="820" spans="1:9" ht="57" hidden="1">
      <c r="A820" s="79"/>
      <c r="B820" s="78"/>
      <c r="C820" s="77"/>
      <c r="D820" s="77"/>
      <c r="E820" s="135" t="s">
        <v>354</v>
      </c>
      <c r="F820" s="122" t="s">
        <v>194</v>
      </c>
      <c r="G820" s="76">
        <f t="shared" si="13"/>
        <v>0</v>
      </c>
      <c r="H820" s="76">
        <f>H821+H822+H823+H824</f>
        <v>0</v>
      </c>
      <c r="I820" s="76"/>
    </row>
    <row r="821" spans="1:9" ht="18" hidden="1">
      <c r="A821" s="79"/>
      <c r="B821" s="78"/>
      <c r="C821" s="77"/>
      <c r="D821" s="77"/>
      <c r="E821" s="109" t="s">
        <v>355</v>
      </c>
      <c r="F821" s="99" t="s">
        <v>356</v>
      </c>
      <c r="G821" s="76">
        <f t="shared" si="13"/>
        <v>0</v>
      </c>
      <c r="H821" s="76"/>
      <c r="I821" s="76"/>
    </row>
    <row r="822" spans="1:9" ht="18" hidden="1">
      <c r="A822" s="79"/>
      <c r="B822" s="78"/>
      <c r="C822" s="77"/>
      <c r="D822" s="77"/>
      <c r="E822" s="109" t="s">
        <v>357</v>
      </c>
      <c r="F822" s="136">
        <v>482200</v>
      </c>
      <c r="G822" s="76">
        <f t="shared" si="13"/>
        <v>0</v>
      </c>
      <c r="H822" s="76"/>
      <c r="I822" s="76"/>
    </row>
    <row r="823" spans="1:9" ht="18" hidden="1">
      <c r="A823" s="79"/>
      <c r="B823" s="78"/>
      <c r="C823" s="77"/>
      <c r="D823" s="77"/>
      <c r="E823" s="109" t="s">
        <v>358</v>
      </c>
      <c r="F823" s="90" t="s">
        <v>359</v>
      </c>
      <c r="G823" s="76">
        <f t="shared" si="13"/>
        <v>0</v>
      </c>
      <c r="H823" s="76"/>
      <c r="I823" s="76"/>
    </row>
    <row r="824" spans="1:9" ht="40.5" hidden="1">
      <c r="A824" s="79"/>
      <c r="B824" s="78"/>
      <c r="C824" s="77"/>
      <c r="D824" s="77"/>
      <c r="E824" s="137" t="s">
        <v>360</v>
      </c>
      <c r="F824" s="90" t="s">
        <v>361</v>
      </c>
      <c r="G824" s="76">
        <f t="shared" si="13"/>
        <v>0</v>
      </c>
      <c r="H824" s="76"/>
      <c r="I824" s="76"/>
    </row>
    <row r="825" spans="1:9" ht="28.5" hidden="1">
      <c r="A825" s="79"/>
      <c r="B825" s="78"/>
      <c r="C825" s="77"/>
      <c r="D825" s="77"/>
      <c r="E825" s="135" t="s">
        <v>362</v>
      </c>
      <c r="F825" s="122" t="s">
        <v>194</v>
      </c>
      <c r="G825" s="76">
        <f t="shared" si="13"/>
        <v>0</v>
      </c>
      <c r="H825" s="76">
        <f>H826</f>
        <v>0</v>
      </c>
      <c r="I825" s="76"/>
    </row>
    <row r="826" spans="1:9" ht="27" hidden="1">
      <c r="A826" s="79"/>
      <c r="B826" s="78"/>
      <c r="C826" s="77"/>
      <c r="D826" s="77"/>
      <c r="E826" s="137" t="s">
        <v>363</v>
      </c>
      <c r="F826" s="90" t="s">
        <v>364</v>
      </c>
      <c r="G826" s="76">
        <f t="shared" si="13"/>
        <v>0</v>
      </c>
      <c r="H826" s="76"/>
      <c r="I826" s="76"/>
    </row>
    <row r="827" spans="1:9" ht="57" hidden="1">
      <c r="A827" s="79"/>
      <c r="B827" s="78"/>
      <c r="C827" s="77"/>
      <c r="D827" s="77"/>
      <c r="E827" s="135" t="s">
        <v>365</v>
      </c>
      <c r="F827" s="122" t="s">
        <v>194</v>
      </c>
      <c r="G827" s="76">
        <f t="shared" si="13"/>
        <v>0</v>
      </c>
      <c r="H827" s="76">
        <f>H828+H829</f>
        <v>0</v>
      </c>
      <c r="I827" s="76"/>
    </row>
    <row r="828" spans="1:9" ht="27" hidden="1">
      <c r="A828" s="79"/>
      <c r="B828" s="78"/>
      <c r="C828" s="77"/>
      <c r="D828" s="77"/>
      <c r="E828" s="137" t="s">
        <v>366</v>
      </c>
      <c r="F828" s="90" t="s">
        <v>367</v>
      </c>
      <c r="G828" s="76">
        <f t="shared" si="13"/>
        <v>0</v>
      </c>
      <c r="H828" s="76"/>
      <c r="I828" s="76"/>
    </row>
    <row r="829" spans="1:9" ht="27">
      <c r="A829" s="79"/>
      <c r="B829" s="78"/>
      <c r="C829" s="77"/>
      <c r="D829" s="77"/>
      <c r="E829" s="137" t="s">
        <v>368</v>
      </c>
      <c r="F829" s="90" t="s">
        <v>369</v>
      </c>
      <c r="G829" s="76">
        <f t="shared" si="13"/>
        <v>0</v>
      </c>
      <c r="H829" s="76"/>
      <c r="I829" s="76"/>
    </row>
    <row r="830" spans="1:9" ht="57">
      <c r="A830" s="79"/>
      <c r="B830" s="78"/>
      <c r="C830" s="77"/>
      <c r="D830" s="77"/>
      <c r="E830" s="135" t="s">
        <v>370</v>
      </c>
      <c r="F830" s="122" t="s">
        <v>194</v>
      </c>
      <c r="G830" s="76">
        <f t="shared" si="13"/>
        <v>0</v>
      </c>
      <c r="H830" s="76">
        <f>H831</f>
        <v>0</v>
      </c>
      <c r="I830" s="76"/>
    </row>
    <row r="831" spans="1:9" ht="40.5">
      <c r="A831" s="79"/>
      <c r="B831" s="78"/>
      <c r="C831" s="77"/>
      <c r="D831" s="77"/>
      <c r="E831" s="137" t="s">
        <v>371</v>
      </c>
      <c r="F831" s="90" t="s">
        <v>372</v>
      </c>
      <c r="G831" s="76">
        <f t="shared" si="13"/>
        <v>0</v>
      </c>
      <c r="H831" s="76"/>
      <c r="I831" s="76"/>
    </row>
    <row r="832" spans="1:9" ht="18">
      <c r="A832" s="79"/>
      <c r="B832" s="78"/>
      <c r="C832" s="77"/>
      <c r="D832" s="77"/>
      <c r="E832" s="135" t="s">
        <v>373</v>
      </c>
      <c r="F832" s="122" t="s">
        <v>194</v>
      </c>
      <c r="G832" s="76">
        <f t="shared" si="13"/>
        <v>0</v>
      </c>
      <c r="H832" s="76">
        <f>H833</f>
        <v>0</v>
      </c>
      <c r="I832" s="76"/>
    </row>
    <row r="833" spans="1:9" ht="18">
      <c r="A833" s="79"/>
      <c r="B833" s="78"/>
      <c r="C833" s="77"/>
      <c r="D833" s="77"/>
      <c r="E833" s="137" t="s">
        <v>374</v>
      </c>
      <c r="F833" s="90" t="s">
        <v>375</v>
      </c>
      <c r="G833" s="76">
        <f t="shared" si="13"/>
        <v>0</v>
      </c>
      <c r="H833" s="76"/>
      <c r="I833" s="76"/>
    </row>
    <row r="834" spans="1:9" ht="18">
      <c r="A834" s="79"/>
      <c r="B834" s="78"/>
      <c r="C834" s="77"/>
      <c r="D834" s="77"/>
      <c r="E834" s="135" t="s">
        <v>376</v>
      </c>
      <c r="F834" s="122" t="s">
        <v>194</v>
      </c>
      <c r="G834" s="76">
        <f t="shared" si="13"/>
        <v>0</v>
      </c>
      <c r="H834" s="76">
        <f>H835</f>
        <v>0</v>
      </c>
      <c r="I834" s="76"/>
    </row>
    <row r="835" spans="1:9" ht="18.75" thickBot="1">
      <c r="A835" s="79"/>
      <c r="B835" s="78"/>
      <c r="C835" s="77"/>
      <c r="D835" s="77"/>
      <c r="E835" s="138" t="s">
        <v>377</v>
      </c>
      <c r="F835" s="92" t="s">
        <v>378</v>
      </c>
      <c r="G835" s="76">
        <f t="shared" si="13"/>
        <v>0</v>
      </c>
      <c r="H835" s="76"/>
      <c r="I835" s="76"/>
    </row>
    <row r="836" spans="1:9" ht="0.6" customHeight="1" thickBot="1">
      <c r="A836" s="79"/>
      <c r="B836" s="78"/>
      <c r="C836" s="77"/>
      <c r="D836" s="77"/>
      <c r="E836" s="139" t="s">
        <v>379</v>
      </c>
      <c r="F836" s="140" t="s">
        <v>194</v>
      </c>
      <c r="G836" s="76">
        <f>I836</f>
        <v>0</v>
      </c>
      <c r="H836" s="76"/>
      <c r="I836" s="76">
        <f>I837+I848+I853+I855</f>
        <v>0</v>
      </c>
    </row>
    <row r="837" spans="1:9" ht="18" hidden="1">
      <c r="A837" s="79"/>
      <c r="B837" s="78"/>
      <c r="C837" s="77"/>
      <c r="D837" s="77"/>
      <c r="E837" s="141" t="s">
        <v>380</v>
      </c>
      <c r="F837" s="117" t="s">
        <v>194</v>
      </c>
      <c r="G837" s="76">
        <f t="shared" ref="G837:G859" si="14">I837</f>
        <v>0</v>
      </c>
      <c r="H837" s="76"/>
      <c r="I837" s="76">
        <f>I838+I839+I840+I841+I842+I843+I844+I845+I846+I847</f>
        <v>0</v>
      </c>
    </row>
    <row r="838" spans="1:9" ht="18" hidden="1">
      <c r="A838" s="79"/>
      <c r="B838" s="78"/>
      <c r="C838" s="77"/>
      <c r="D838" s="77"/>
      <c r="E838" s="137" t="s">
        <v>381</v>
      </c>
      <c r="F838" s="142" t="s">
        <v>382</v>
      </c>
      <c r="G838" s="76">
        <f t="shared" si="14"/>
        <v>0</v>
      </c>
      <c r="H838" s="76"/>
      <c r="I838" s="76"/>
    </row>
    <row r="839" spans="1:9" ht="18" hidden="1">
      <c r="A839" s="79"/>
      <c r="B839" s="78"/>
      <c r="C839" s="77"/>
      <c r="D839" s="77"/>
      <c r="E839" s="137" t="s">
        <v>383</v>
      </c>
      <c r="F839" s="142" t="s">
        <v>384</v>
      </c>
      <c r="G839" s="76">
        <f t="shared" si="14"/>
        <v>0</v>
      </c>
      <c r="H839" s="76"/>
      <c r="I839" s="76"/>
    </row>
    <row r="840" spans="1:9" ht="27" hidden="1">
      <c r="A840" s="79"/>
      <c r="B840" s="78"/>
      <c r="C840" s="77"/>
      <c r="D840" s="77"/>
      <c r="E840" s="137" t="s">
        <v>385</v>
      </c>
      <c r="F840" s="142" t="s">
        <v>386</v>
      </c>
      <c r="G840" s="76">
        <f t="shared" si="14"/>
        <v>0</v>
      </c>
      <c r="H840" s="76"/>
      <c r="I840" s="76"/>
    </row>
    <row r="841" spans="1:9" ht="18" hidden="1">
      <c r="A841" s="79"/>
      <c r="B841" s="78"/>
      <c r="C841" s="77"/>
      <c r="D841" s="77"/>
      <c r="E841" s="137" t="s">
        <v>387</v>
      </c>
      <c r="F841" s="142" t="s">
        <v>388</v>
      </c>
      <c r="G841" s="76">
        <f t="shared" si="14"/>
        <v>0</v>
      </c>
      <c r="H841" s="76"/>
      <c r="I841" s="76"/>
    </row>
    <row r="842" spans="1:9" ht="18" hidden="1">
      <c r="A842" s="79"/>
      <c r="B842" s="78"/>
      <c r="C842" s="77"/>
      <c r="D842" s="77"/>
      <c r="E842" s="137" t="s">
        <v>389</v>
      </c>
      <c r="F842" s="142" t="s">
        <v>390</v>
      </c>
      <c r="G842" s="76">
        <f t="shared" si="14"/>
        <v>0</v>
      </c>
      <c r="H842" s="76"/>
      <c r="I842" s="76"/>
    </row>
    <row r="843" spans="1:9" ht="18" hidden="1">
      <c r="A843" s="79"/>
      <c r="B843" s="78"/>
      <c r="C843" s="77"/>
      <c r="D843" s="77"/>
      <c r="E843" s="137" t="s">
        <v>391</v>
      </c>
      <c r="F843" s="142" t="s">
        <v>392</v>
      </c>
      <c r="G843" s="76">
        <f t="shared" si="14"/>
        <v>0</v>
      </c>
      <c r="H843" s="76"/>
      <c r="I843" s="76"/>
    </row>
    <row r="844" spans="1:9" ht="18" hidden="1">
      <c r="A844" s="79"/>
      <c r="B844" s="78"/>
      <c r="C844" s="77"/>
      <c r="D844" s="77"/>
      <c r="E844" s="137" t="s">
        <v>393</v>
      </c>
      <c r="F844" s="142" t="s">
        <v>394</v>
      </c>
      <c r="G844" s="76">
        <f t="shared" si="14"/>
        <v>0</v>
      </c>
      <c r="H844" s="76"/>
      <c r="I844" s="76"/>
    </row>
    <row r="845" spans="1:9" ht="18" hidden="1">
      <c r="A845" s="79"/>
      <c r="B845" s="78"/>
      <c r="C845" s="77"/>
      <c r="D845" s="77"/>
      <c r="E845" s="143" t="s">
        <v>395</v>
      </c>
      <c r="F845" s="144" t="s">
        <v>396</v>
      </c>
      <c r="G845" s="76">
        <f t="shared" si="14"/>
        <v>0</v>
      </c>
      <c r="H845" s="76"/>
      <c r="I845" s="76"/>
    </row>
    <row r="846" spans="1:9" ht="18" hidden="1">
      <c r="A846" s="79"/>
      <c r="B846" s="78"/>
      <c r="C846" s="77"/>
      <c r="D846" s="77"/>
      <c r="E846" s="143" t="s">
        <v>397</v>
      </c>
      <c r="F846" s="120">
        <v>513300</v>
      </c>
      <c r="G846" s="76">
        <f t="shared" si="14"/>
        <v>0</v>
      </c>
      <c r="H846" s="76"/>
      <c r="I846" s="76"/>
    </row>
    <row r="847" spans="1:9" ht="18" hidden="1">
      <c r="A847" s="79"/>
      <c r="B847" s="78"/>
      <c r="C847" s="77"/>
      <c r="D847" s="77"/>
      <c r="E847" s="109" t="s">
        <v>398</v>
      </c>
      <c r="F847" s="120">
        <v>513400</v>
      </c>
      <c r="G847" s="76">
        <f t="shared" si="14"/>
        <v>0</v>
      </c>
      <c r="H847" s="76"/>
      <c r="I847" s="76"/>
    </row>
    <row r="848" spans="1:9" ht="18" hidden="1">
      <c r="A848" s="79"/>
      <c r="B848" s="78"/>
      <c r="C848" s="77"/>
      <c r="D848" s="77"/>
      <c r="E848" s="130" t="s">
        <v>399</v>
      </c>
      <c r="F848" s="117" t="s">
        <v>194</v>
      </c>
      <c r="G848" s="76">
        <f t="shared" si="14"/>
        <v>0</v>
      </c>
      <c r="H848" s="76"/>
      <c r="I848" s="76">
        <f>I849+I850+I851+I852</f>
        <v>0</v>
      </c>
    </row>
    <row r="849" spans="1:9" ht="18" hidden="1">
      <c r="A849" s="79"/>
      <c r="B849" s="78"/>
      <c r="C849" s="77"/>
      <c r="D849" s="77"/>
      <c r="E849" s="137" t="s">
        <v>400</v>
      </c>
      <c r="F849" s="142" t="s">
        <v>401</v>
      </c>
      <c r="G849" s="76">
        <f t="shared" si="14"/>
        <v>0</v>
      </c>
      <c r="H849" s="76"/>
      <c r="I849" s="76"/>
    </row>
    <row r="850" spans="1:9" ht="18" hidden="1">
      <c r="A850" s="79"/>
      <c r="B850" s="78"/>
      <c r="C850" s="77"/>
      <c r="D850" s="77"/>
      <c r="E850" s="137" t="s">
        <v>402</v>
      </c>
      <c r="F850" s="142" t="s">
        <v>403</v>
      </c>
      <c r="G850" s="76">
        <f t="shared" si="14"/>
        <v>0</v>
      </c>
      <c r="H850" s="76"/>
      <c r="I850" s="76"/>
    </row>
    <row r="851" spans="1:9" ht="27" hidden="1">
      <c r="A851" s="79"/>
      <c r="B851" s="78"/>
      <c r="C851" s="77"/>
      <c r="D851" s="77"/>
      <c r="E851" s="137" t="s">
        <v>404</v>
      </c>
      <c r="F851" s="142" t="s">
        <v>405</v>
      </c>
      <c r="G851" s="76">
        <f t="shared" si="14"/>
        <v>0</v>
      </c>
      <c r="H851" s="76"/>
      <c r="I851" s="76"/>
    </row>
    <row r="852" spans="1:9" ht="18">
      <c r="A852" s="79"/>
      <c r="B852" s="78"/>
      <c r="C852" s="77"/>
      <c r="D852" s="77"/>
      <c r="E852" s="137" t="s">
        <v>406</v>
      </c>
      <c r="F852" s="142" t="s">
        <v>407</v>
      </c>
      <c r="G852" s="76">
        <f t="shared" si="14"/>
        <v>0</v>
      </c>
      <c r="H852" s="76"/>
      <c r="I852" s="76"/>
    </row>
    <row r="853" spans="1:9" ht="18">
      <c r="A853" s="79"/>
      <c r="B853" s="78"/>
      <c r="C853" s="77"/>
      <c r="D853" s="77"/>
      <c r="E853" s="145" t="s">
        <v>408</v>
      </c>
      <c r="F853" s="122" t="s">
        <v>194</v>
      </c>
      <c r="G853" s="76">
        <f t="shared" si="14"/>
        <v>0</v>
      </c>
      <c r="H853" s="76"/>
      <c r="I853" s="76">
        <f>I854</f>
        <v>0</v>
      </c>
    </row>
    <row r="854" spans="1:9" ht="18">
      <c r="A854" s="79"/>
      <c r="B854" s="78"/>
      <c r="C854" s="77"/>
      <c r="D854" s="77"/>
      <c r="E854" s="137" t="s">
        <v>409</v>
      </c>
      <c r="F854" s="142" t="s">
        <v>410</v>
      </c>
      <c r="G854" s="76">
        <f t="shared" si="14"/>
        <v>0</v>
      </c>
      <c r="H854" s="76"/>
      <c r="I854" s="76"/>
    </row>
    <row r="855" spans="1:9" ht="18">
      <c r="A855" s="79"/>
      <c r="B855" s="78"/>
      <c r="C855" s="77"/>
      <c r="D855" s="77"/>
      <c r="E855" s="145" t="s">
        <v>411</v>
      </c>
      <c r="F855" s="122" t="s">
        <v>194</v>
      </c>
      <c r="G855" s="76">
        <f t="shared" si="14"/>
        <v>0</v>
      </c>
      <c r="H855" s="76"/>
      <c r="I855" s="76">
        <f>I856+I857+I858+I859</f>
        <v>0</v>
      </c>
    </row>
    <row r="856" spans="1:9" ht="18">
      <c r="A856" s="79"/>
      <c r="B856" s="78"/>
      <c r="C856" s="77"/>
      <c r="D856" s="77"/>
      <c r="E856" s="137" t="s">
        <v>412</v>
      </c>
      <c r="F856" s="142" t="s">
        <v>413</v>
      </c>
      <c r="G856" s="76">
        <f t="shared" si="14"/>
        <v>0</v>
      </c>
      <c r="H856" s="76"/>
      <c r="I856" s="76"/>
    </row>
    <row r="857" spans="1:9" ht="18">
      <c r="A857" s="79"/>
      <c r="B857" s="78"/>
      <c r="C857" s="77"/>
      <c r="D857" s="77"/>
      <c r="E857" s="137" t="s">
        <v>414</v>
      </c>
      <c r="F857" s="142" t="s">
        <v>415</v>
      </c>
      <c r="G857" s="76">
        <f t="shared" si="14"/>
        <v>0</v>
      </c>
      <c r="H857" s="76"/>
      <c r="I857" s="76"/>
    </row>
    <row r="858" spans="1:9" ht="18">
      <c r="A858" s="103"/>
      <c r="B858" s="104"/>
      <c r="C858" s="105"/>
      <c r="D858" s="105"/>
      <c r="E858" s="137" t="s">
        <v>416</v>
      </c>
      <c r="F858" s="142" t="s">
        <v>417</v>
      </c>
      <c r="G858" s="76">
        <f t="shared" si="14"/>
        <v>0</v>
      </c>
      <c r="H858" s="76"/>
      <c r="I858" s="76"/>
    </row>
    <row r="859" spans="1:9" ht="18.75" thickBot="1">
      <c r="A859" s="79">
        <v>2422</v>
      </c>
      <c r="B859" s="78" t="s">
        <v>476</v>
      </c>
      <c r="C859" s="77">
        <v>2</v>
      </c>
      <c r="D859" s="77">
        <v>2</v>
      </c>
      <c r="E859" s="146" t="s">
        <v>418</v>
      </c>
      <c r="F859" s="147" t="s">
        <v>419</v>
      </c>
      <c r="G859" s="76">
        <f t="shared" si="14"/>
        <v>0</v>
      </c>
      <c r="H859" s="76"/>
      <c r="I859" s="76"/>
    </row>
    <row r="860" spans="1:9" ht="72">
      <c r="A860" s="79"/>
      <c r="B860" s="78"/>
      <c r="C860" s="77"/>
      <c r="D860" s="77"/>
      <c r="E860" s="80" t="s">
        <v>192</v>
      </c>
      <c r="F860" s="65"/>
      <c r="G860" s="76"/>
      <c r="H860" s="76"/>
      <c r="I860" s="76"/>
    </row>
    <row r="861" spans="1:9" ht="18">
      <c r="A861" s="79"/>
      <c r="B861" s="78"/>
      <c r="C861" s="77"/>
      <c r="D861" s="77"/>
      <c r="E861" s="80" t="s">
        <v>421</v>
      </c>
      <c r="F861" s="65"/>
      <c r="G861" s="76"/>
      <c r="H861" s="76"/>
      <c r="I861" s="76"/>
    </row>
    <row r="862" spans="1:9" ht="36">
      <c r="A862" s="79">
        <v>2423</v>
      </c>
      <c r="B862" s="78" t="s">
        <v>476</v>
      </c>
      <c r="C862" s="77">
        <v>2</v>
      </c>
      <c r="D862" s="77">
        <v>3</v>
      </c>
      <c r="E862" s="80" t="s">
        <v>483</v>
      </c>
      <c r="F862" s="65"/>
      <c r="G862" s="76"/>
      <c r="H862" s="76"/>
      <c r="I862" s="76"/>
    </row>
    <row r="863" spans="1:9" ht="72">
      <c r="A863" s="79"/>
      <c r="B863" s="78"/>
      <c r="C863" s="77"/>
      <c r="D863" s="77"/>
      <c r="E863" s="80" t="s">
        <v>192</v>
      </c>
      <c r="F863" s="65"/>
      <c r="G863" s="76"/>
      <c r="H863" s="76"/>
      <c r="I863" s="76"/>
    </row>
    <row r="864" spans="1:9" ht="18">
      <c r="A864" s="79"/>
      <c r="B864" s="78"/>
      <c r="C864" s="77"/>
      <c r="D864" s="77"/>
      <c r="E864" s="80" t="s">
        <v>421</v>
      </c>
      <c r="F864" s="65"/>
      <c r="G864" s="76"/>
      <c r="H864" s="76"/>
      <c r="I864" s="76"/>
    </row>
    <row r="865" spans="1:9" ht="18">
      <c r="A865" s="79"/>
      <c r="B865" s="78"/>
      <c r="C865" s="77"/>
      <c r="D865" s="77"/>
      <c r="E865" s="80" t="s">
        <v>484</v>
      </c>
      <c r="F865" s="154">
        <v>4729</v>
      </c>
      <c r="G865" s="76"/>
      <c r="H865" s="76"/>
      <c r="I865" s="76"/>
    </row>
    <row r="866" spans="1:9" ht="18">
      <c r="A866" s="79">
        <v>2424</v>
      </c>
      <c r="B866" s="206" t="s">
        <v>476</v>
      </c>
      <c r="C866" s="207">
        <v>2</v>
      </c>
      <c r="D866" s="207">
        <v>4</v>
      </c>
      <c r="E866" s="80" t="s">
        <v>485</v>
      </c>
      <c r="F866" s="65"/>
      <c r="G866" s="76">
        <f>G868+G876+G912+G921+G926+G949+G965+G985</f>
        <v>153405.71000000002</v>
      </c>
      <c r="H866" s="76">
        <f>H868+H876+H912+H921+H926+H949+H965+H985</f>
        <v>62500</v>
      </c>
      <c r="I866" s="76">
        <f>I868+I876+I912+I921+I926+I949+I965+I985</f>
        <v>90905.71</v>
      </c>
    </row>
    <row r="867" spans="1:9" ht="72">
      <c r="A867" s="79"/>
      <c r="B867" s="78"/>
      <c r="C867" s="77"/>
      <c r="D867" s="77"/>
      <c r="E867" s="80" t="s">
        <v>192</v>
      </c>
      <c r="F867" s="65"/>
      <c r="G867" s="76"/>
      <c r="H867" s="76"/>
      <c r="I867" s="76"/>
    </row>
    <row r="868" spans="1:9" ht="18">
      <c r="A868" s="79"/>
      <c r="B868" s="78"/>
      <c r="C868" s="77"/>
      <c r="D868" s="77"/>
      <c r="E868" s="85" t="s">
        <v>193</v>
      </c>
      <c r="F868" s="117" t="s">
        <v>194</v>
      </c>
      <c r="G868" s="76">
        <f>H868</f>
        <v>0</v>
      </c>
      <c r="H868" s="76">
        <f>H869+H870+H871+H872+H874+H873+H875</f>
        <v>0</v>
      </c>
      <c r="I868" s="76"/>
    </row>
    <row r="869" spans="1:9" ht="27">
      <c r="A869" s="79"/>
      <c r="B869" s="78"/>
      <c r="C869" s="77"/>
      <c r="D869" s="77"/>
      <c r="E869" s="149" t="s">
        <v>195</v>
      </c>
      <c r="F869" s="99" t="s">
        <v>196</v>
      </c>
      <c r="G869" s="76">
        <f t="shared" ref="G869:G932" si="15">H869</f>
        <v>0</v>
      </c>
      <c r="H869" s="76"/>
      <c r="I869" s="76"/>
    </row>
    <row r="870" spans="1:9" ht="27">
      <c r="A870" s="79"/>
      <c r="B870" s="78"/>
      <c r="C870" s="77"/>
      <c r="D870" s="77"/>
      <c r="E870" s="89" t="s">
        <v>197</v>
      </c>
      <c r="F870" s="90" t="s">
        <v>198</v>
      </c>
      <c r="G870" s="76">
        <f t="shared" si="15"/>
        <v>0</v>
      </c>
      <c r="H870" s="76"/>
      <c r="I870" s="76"/>
    </row>
    <row r="871" spans="1:9" ht="27">
      <c r="A871" s="79"/>
      <c r="B871" s="78"/>
      <c r="C871" s="77"/>
      <c r="D871" s="77"/>
      <c r="E871" s="89" t="s">
        <v>199</v>
      </c>
      <c r="F871" s="90" t="s">
        <v>200</v>
      </c>
      <c r="G871" s="76">
        <f t="shared" si="15"/>
        <v>0</v>
      </c>
      <c r="H871" s="76"/>
      <c r="I871" s="76"/>
    </row>
    <row r="872" spans="1:9" ht="27">
      <c r="A872" s="79"/>
      <c r="B872" s="78"/>
      <c r="C872" s="77"/>
      <c r="D872" s="77"/>
      <c r="E872" s="89" t="s">
        <v>201</v>
      </c>
      <c r="F872" s="90" t="s">
        <v>202</v>
      </c>
      <c r="G872" s="76">
        <f t="shared" si="15"/>
        <v>0</v>
      </c>
      <c r="H872" s="76"/>
      <c r="I872" s="76"/>
    </row>
    <row r="873" spans="1:9" ht="31.9" customHeight="1">
      <c r="A873" s="79"/>
      <c r="B873" s="78"/>
      <c r="C873" s="77"/>
      <c r="D873" s="77"/>
      <c r="E873" s="89" t="s">
        <v>203</v>
      </c>
      <c r="F873" s="90" t="s">
        <v>204</v>
      </c>
      <c r="G873" s="76">
        <f t="shared" si="15"/>
        <v>0</v>
      </c>
      <c r="H873" s="76"/>
      <c r="I873" s="76"/>
    </row>
    <row r="874" spans="1:9" ht="18" hidden="1">
      <c r="A874" s="79"/>
      <c r="B874" s="78"/>
      <c r="C874" s="77"/>
      <c r="D874" s="77"/>
      <c r="E874" s="89" t="s">
        <v>205</v>
      </c>
      <c r="F874" s="90" t="s">
        <v>206</v>
      </c>
      <c r="G874" s="76">
        <f t="shared" si="15"/>
        <v>0</v>
      </c>
      <c r="H874" s="76"/>
      <c r="I874" s="76"/>
    </row>
    <row r="875" spans="1:9" ht="16.149999999999999" hidden="1" customHeight="1">
      <c r="A875" s="79"/>
      <c r="B875" s="78"/>
      <c r="C875" s="77"/>
      <c r="D875" s="77"/>
      <c r="E875" s="91" t="s">
        <v>207</v>
      </c>
      <c r="F875" s="92" t="s">
        <v>208</v>
      </c>
      <c r="G875" s="76">
        <f t="shared" si="15"/>
        <v>0</v>
      </c>
      <c r="H875" s="76"/>
      <c r="I875" s="76"/>
    </row>
    <row r="876" spans="1:9" ht="33.75" hidden="1" thickBot="1">
      <c r="A876" s="79"/>
      <c r="B876" s="78"/>
      <c r="C876" s="77"/>
      <c r="D876" s="77"/>
      <c r="E876" s="93" t="s">
        <v>209</v>
      </c>
      <c r="F876" s="94" t="s">
        <v>194</v>
      </c>
      <c r="G876" s="76">
        <f t="shared" si="15"/>
        <v>62500</v>
      </c>
      <c r="H876" s="76">
        <f>H877+H885+H889+H898+H900+H903</f>
        <v>62500</v>
      </c>
      <c r="I876" s="76"/>
    </row>
    <row r="877" spans="1:9" ht="18" hidden="1">
      <c r="A877" s="79"/>
      <c r="B877" s="78"/>
      <c r="C877" s="77"/>
      <c r="D877" s="77"/>
      <c r="E877" s="95" t="s">
        <v>210</v>
      </c>
      <c r="F877" s="96"/>
      <c r="G877" s="76">
        <f t="shared" si="15"/>
        <v>0</v>
      </c>
      <c r="H877" s="76">
        <f>H878+H879+H880+H881+H882+H883+H884</f>
        <v>0</v>
      </c>
      <c r="I877" s="76"/>
    </row>
    <row r="878" spans="1:9" ht="27" hidden="1">
      <c r="A878" s="79"/>
      <c r="B878" s="78"/>
      <c r="C878" s="77"/>
      <c r="D878" s="77"/>
      <c r="E878" s="89" t="s">
        <v>211</v>
      </c>
      <c r="F878" s="90" t="s">
        <v>212</v>
      </c>
      <c r="G878" s="76">
        <f t="shared" si="15"/>
        <v>0</v>
      </c>
      <c r="H878" s="76"/>
      <c r="I878" s="76"/>
    </row>
    <row r="879" spans="1:9" ht="18" hidden="1">
      <c r="A879" s="79"/>
      <c r="B879" s="78"/>
      <c r="C879" s="77"/>
      <c r="D879" s="77"/>
      <c r="E879" s="89" t="s">
        <v>213</v>
      </c>
      <c r="F879" s="90" t="s">
        <v>214</v>
      </c>
      <c r="G879" s="76">
        <f t="shared" si="15"/>
        <v>0</v>
      </c>
      <c r="H879" s="76"/>
      <c r="I879" s="76"/>
    </row>
    <row r="880" spans="1:9" ht="18" hidden="1">
      <c r="A880" s="79"/>
      <c r="B880" s="78"/>
      <c r="C880" s="77"/>
      <c r="D880" s="77"/>
      <c r="E880" s="89" t="s">
        <v>215</v>
      </c>
      <c r="F880" s="90" t="s">
        <v>216</v>
      </c>
      <c r="G880" s="76">
        <f t="shared" si="15"/>
        <v>0</v>
      </c>
      <c r="H880" s="76"/>
      <c r="I880" s="76"/>
    </row>
    <row r="881" spans="1:9" ht="18" hidden="1">
      <c r="A881" s="79"/>
      <c r="B881" s="78"/>
      <c r="C881" s="77"/>
      <c r="D881" s="77"/>
      <c r="E881" s="89" t="s">
        <v>217</v>
      </c>
      <c r="F881" s="90" t="s">
        <v>218</v>
      </c>
      <c r="G881" s="76">
        <f t="shared" si="15"/>
        <v>0</v>
      </c>
      <c r="H881" s="76"/>
      <c r="I881" s="76"/>
    </row>
    <row r="882" spans="1:9" ht="18" hidden="1">
      <c r="A882" s="79"/>
      <c r="B882" s="78"/>
      <c r="C882" s="77"/>
      <c r="D882" s="77"/>
      <c r="E882" s="89" t="s">
        <v>219</v>
      </c>
      <c r="F882" s="90" t="s">
        <v>220</v>
      </c>
      <c r="G882" s="76">
        <f t="shared" si="15"/>
        <v>0</v>
      </c>
      <c r="H882" s="76"/>
      <c r="I882" s="76"/>
    </row>
    <row r="883" spans="1:9" ht="18" hidden="1">
      <c r="A883" s="79"/>
      <c r="B883" s="78"/>
      <c r="C883" s="77"/>
      <c r="D883" s="77"/>
      <c r="E883" s="89" t="s">
        <v>221</v>
      </c>
      <c r="F883" s="90" t="s">
        <v>222</v>
      </c>
      <c r="G883" s="76">
        <f t="shared" si="15"/>
        <v>0</v>
      </c>
      <c r="H883" s="76"/>
      <c r="I883" s="76"/>
    </row>
    <row r="884" spans="1:9" ht="18.75" hidden="1" thickBot="1">
      <c r="A884" s="79"/>
      <c r="B884" s="78"/>
      <c r="C884" s="77"/>
      <c r="D884" s="77"/>
      <c r="E884" s="91" t="s">
        <v>223</v>
      </c>
      <c r="F884" s="92" t="s">
        <v>224</v>
      </c>
      <c r="G884" s="76">
        <f t="shared" si="15"/>
        <v>0</v>
      </c>
      <c r="H884" s="76"/>
      <c r="I884" s="76"/>
    </row>
    <row r="885" spans="1:9" ht="1.1499999999999999" hidden="1" customHeight="1">
      <c r="A885" s="79"/>
      <c r="B885" s="78"/>
      <c r="C885" s="77"/>
      <c r="D885" s="77"/>
      <c r="E885" s="132" t="s">
        <v>225</v>
      </c>
      <c r="F885" s="98" t="s">
        <v>194</v>
      </c>
      <c r="G885" s="76">
        <f t="shared" si="15"/>
        <v>0</v>
      </c>
      <c r="H885" s="76">
        <f>H886+H887+H888</f>
        <v>0</v>
      </c>
      <c r="I885" s="76"/>
    </row>
    <row r="886" spans="1:9" ht="18" hidden="1">
      <c r="A886" s="79"/>
      <c r="B886" s="78"/>
      <c r="C886" s="77"/>
      <c r="D886" s="77"/>
      <c r="E886" s="89" t="s">
        <v>226</v>
      </c>
      <c r="F886" s="99" t="s">
        <v>227</v>
      </c>
      <c r="G886" s="76">
        <f t="shared" si="15"/>
        <v>0</v>
      </c>
      <c r="H886" s="76"/>
      <c r="I886" s="76"/>
    </row>
    <row r="887" spans="1:9" ht="27" hidden="1">
      <c r="A887" s="79"/>
      <c r="B887" s="78"/>
      <c r="C887" s="77"/>
      <c r="D887" s="77"/>
      <c r="E887" s="89" t="s">
        <v>228</v>
      </c>
      <c r="F887" s="90" t="s">
        <v>229</v>
      </c>
      <c r="G887" s="76">
        <f t="shared" si="15"/>
        <v>0</v>
      </c>
      <c r="H887" s="76"/>
      <c r="I887" s="76"/>
    </row>
    <row r="888" spans="1:9" ht="18.75" hidden="1" thickBot="1">
      <c r="A888" s="79"/>
      <c r="B888" s="78"/>
      <c r="C888" s="77"/>
      <c r="D888" s="77"/>
      <c r="E888" s="91" t="s">
        <v>230</v>
      </c>
      <c r="F888" s="92" t="s">
        <v>231</v>
      </c>
      <c r="G888" s="76">
        <f t="shared" si="15"/>
        <v>0</v>
      </c>
      <c r="H888" s="76"/>
      <c r="I888" s="76"/>
    </row>
    <row r="889" spans="1:9" ht="33" hidden="1">
      <c r="A889" s="79"/>
      <c r="B889" s="78"/>
      <c r="C889" s="77"/>
      <c r="D889" s="77"/>
      <c r="E889" s="132" t="s">
        <v>232</v>
      </c>
      <c r="F889" s="98" t="s">
        <v>194</v>
      </c>
      <c r="G889" s="76">
        <f t="shared" si="15"/>
        <v>0</v>
      </c>
      <c r="H889" s="76">
        <f>H890+H891+H892+H893+H894+H895+H896+H897</f>
        <v>0</v>
      </c>
      <c r="I889" s="76"/>
    </row>
    <row r="890" spans="1:9" ht="18" hidden="1">
      <c r="A890" s="79"/>
      <c r="B890" s="78"/>
      <c r="C890" s="77"/>
      <c r="D890" s="77"/>
      <c r="E890" s="89" t="s">
        <v>233</v>
      </c>
      <c r="F890" s="99" t="s">
        <v>234</v>
      </c>
      <c r="G890" s="76">
        <f t="shared" si="15"/>
        <v>0</v>
      </c>
      <c r="H890" s="76"/>
      <c r="I890" s="76"/>
    </row>
    <row r="891" spans="1:9" ht="18" hidden="1">
      <c r="A891" s="79"/>
      <c r="B891" s="78"/>
      <c r="C891" s="77"/>
      <c r="D891" s="77"/>
      <c r="E891" s="89" t="s">
        <v>235</v>
      </c>
      <c r="F891" s="90" t="s">
        <v>236</v>
      </c>
      <c r="G891" s="76">
        <f t="shared" si="15"/>
        <v>0</v>
      </c>
      <c r="H891" s="76"/>
      <c r="I891" s="76"/>
    </row>
    <row r="892" spans="1:9" ht="27" hidden="1">
      <c r="A892" s="79"/>
      <c r="B892" s="78"/>
      <c r="C892" s="77"/>
      <c r="D892" s="77"/>
      <c r="E892" s="89" t="s">
        <v>237</v>
      </c>
      <c r="F892" s="90" t="s">
        <v>238</v>
      </c>
      <c r="G892" s="76">
        <f t="shared" si="15"/>
        <v>0</v>
      </c>
      <c r="H892" s="76"/>
      <c r="I892" s="76"/>
    </row>
    <row r="893" spans="1:9" ht="18" hidden="1">
      <c r="A893" s="79"/>
      <c r="B893" s="78"/>
      <c r="C893" s="77"/>
      <c r="D893" s="77"/>
      <c r="E893" s="89" t="s">
        <v>239</v>
      </c>
      <c r="F893" s="90" t="s">
        <v>240</v>
      </c>
      <c r="G893" s="76">
        <f t="shared" si="15"/>
        <v>0</v>
      </c>
      <c r="H893" s="76"/>
      <c r="I893" s="76"/>
    </row>
    <row r="894" spans="1:9" ht="18" hidden="1">
      <c r="A894" s="79"/>
      <c r="B894" s="78"/>
      <c r="C894" s="77"/>
      <c r="D894" s="77"/>
      <c r="E894" s="107" t="s">
        <v>241</v>
      </c>
      <c r="F894" s="108">
        <v>423500</v>
      </c>
      <c r="G894" s="76">
        <f t="shared" si="15"/>
        <v>0</v>
      </c>
      <c r="H894" s="76"/>
      <c r="I894" s="76"/>
    </row>
    <row r="895" spans="1:9" ht="27" hidden="1">
      <c r="A895" s="79"/>
      <c r="B895" s="78"/>
      <c r="C895" s="77"/>
      <c r="D895" s="77"/>
      <c r="E895" s="89" t="s">
        <v>242</v>
      </c>
      <c r="F895" s="90" t="s">
        <v>243</v>
      </c>
      <c r="G895" s="76">
        <f t="shared" si="15"/>
        <v>0</v>
      </c>
      <c r="H895" s="76"/>
      <c r="I895" s="76"/>
    </row>
    <row r="896" spans="1:9" ht="18" hidden="1">
      <c r="A896" s="79"/>
      <c r="B896" s="78"/>
      <c r="C896" s="77"/>
      <c r="D896" s="77"/>
      <c r="E896" s="89" t="s">
        <v>244</v>
      </c>
      <c r="F896" s="90" t="s">
        <v>245</v>
      </c>
      <c r="G896" s="76">
        <f t="shared" si="15"/>
        <v>0</v>
      </c>
      <c r="H896" s="76"/>
      <c r="I896" s="76"/>
    </row>
    <row r="897" spans="1:9" ht="18.75" hidden="1" thickBot="1">
      <c r="A897" s="79"/>
      <c r="B897" s="78"/>
      <c r="C897" s="77"/>
      <c r="D897" s="77"/>
      <c r="E897" s="91" t="s">
        <v>246</v>
      </c>
      <c r="F897" s="92" t="s">
        <v>247</v>
      </c>
      <c r="G897" s="76">
        <f t="shared" si="15"/>
        <v>0</v>
      </c>
      <c r="H897" s="76"/>
      <c r="I897" s="76"/>
    </row>
    <row r="898" spans="1:9" ht="33" hidden="1">
      <c r="A898" s="79"/>
      <c r="B898" s="78"/>
      <c r="C898" s="77"/>
      <c r="D898" s="77"/>
      <c r="E898" s="132" t="s">
        <v>248</v>
      </c>
      <c r="F898" s="98" t="s">
        <v>194</v>
      </c>
      <c r="G898" s="76">
        <f t="shared" si="15"/>
        <v>0</v>
      </c>
      <c r="H898" s="76">
        <f>H899</f>
        <v>0</v>
      </c>
      <c r="I898" s="76"/>
    </row>
    <row r="899" spans="1:9" ht="18.75" hidden="1" thickBot="1">
      <c r="A899" s="79"/>
      <c r="B899" s="78"/>
      <c r="C899" s="77"/>
      <c r="D899" s="77"/>
      <c r="E899" s="91" t="s">
        <v>249</v>
      </c>
      <c r="F899" s="92" t="s">
        <v>250</v>
      </c>
      <c r="G899" s="76">
        <f t="shared" si="15"/>
        <v>0</v>
      </c>
      <c r="H899" s="76"/>
      <c r="I899" s="76"/>
    </row>
    <row r="900" spans="1:9" ht="49.5" hidden="1">
      <c r="A900" s="79"/>
      <c r="B900" s="78"/>
      <c r="C900" s="77"/>
      <c r="D900" s="77"/>
      <c r="E900" s="132" t="s">
        <v>251</v>
      </c>
      <c r="F900" s="98" t="s">
        <v>194</v>
      </c>
      <c r="G900" s="76">
        <f t="shared" si="15"/>
        <v>62500</v>
      </c>
      <c r="H900" s="76">
        <f>H901+H902</f>
        <v>62500</v>
      </c>
      <c r="I900" s="76"/>
    </row>
    <row r="901" spans="1:9" ht="21" customHeight="1">
      <c r="A901" s="79"/>
      <c r="B901" s="78"/>
      <c r="C901" s="77"/>
      <c r="D901" s="77"/>
      <c r="E901" s="89" t="s">
        <v>252</v>
      </c>
      <c r="F901" s="99" t="s">
        <v>253</v>
      </c>
      <c r="G901" s="76">
        <f t="shared" si="15"/>
        <v>62500</v>
      </c>
      <c r="H901" s="76">
        <v>62500</v>
      </c>
      <c r="I901" s="76"/>
    </row>
    <row r="902" spans="1:9" ht="22.15" customHeight="1" thickBot="1">
      <c r="A902" s="79"/>
      <c r="B902" s="78"/>
      <c r="C902" s="77"/>
      <c r="D902" s="77"/>
      <c r="E902" s="91" t="s">
        <v>254</v>
      </c>
      <c r="F902" s="92" t="s">
        <v>255</v>
      </c>
      <c r="G902" s="76">
        <f t="shared" si="15"/>
        <v>0</v>
      </c>
      <c r="H902" s="76"/>
      <c r="I902" s="76"/>
    </row>
    <row r="903" spans="1:9" ht="28.15" customHeight="1">
      <c r="A903" s="79"/>
      <c r="B903" s="78"/>
      <c r="C903" s="77"/>
      <c r="D903" s="77"/>
      <c r="E903" s="132" t="s">
        <v>256</v>
      </c>
      <c r="F903" s="98" t="s">
        <v>194</v>
      </c>
      <c r="G903" s="76">
        <f t="shared" si="15"/>
        <v>0</v>
      </c>
      <c r="H903" s="76">
        <f>H904+H905+H906+H907+H908+H909+H910+H911</f>
        <v>0</v>
      </c>
      <c r="I903" s="76"/>
    </row>
    <row r="904" spans="1:9" ht="23.45" customHeight="1">
      <c r="A904" s="79"/>
      <c r="B904" s="78"/>
      <c r="C904" s="77"/>
      <c r="D904" s="77"/>
      <c r="E904" s="89" t="s">
        <v>257</v>
      </c>
      <c r="F904" s="99" t="s">
        <v>258</v>
      </c>
      <c r="G904" s="76">
        <f t="shared" si="15"/>
        <v>0</v>
      </c>
      <c r="H904" s="76"/>
      <c r="I904" s="76"/>
    </row>
    <row r="905" spans="1:9" ht="16.899999999999999" customHeight="1">
      <c r="A905" s="79"/>
      <c r="B905" s="78"/>
      <c r="C905" s="77"/>
      <c r="D905" s="77"/>
      <c r="E905" s="89" t="s">
        <v>259</v>
      </c>
      <c r="F905" s="90" t="s">
        <v>260</v>
      </c>
      <c r="G905" s="76">
        <f t="shared" si="15"/>
        <v>0</v>
      </c>
      <c r="H905" s="76"/>
      <c r="I905" s="76"/>
    </row>
    <row r="906" spans="1:9" ht="22.9" customHeight="1">
      <c r="A906" s="79"/>
      <c r="B906" s="78"/>
      <c r="C906" s="77"/>
      <c r="D906" s="77"/>
      <c r="E906" s="89" t="s">
        <v>261</v>
      </c>
      <c r="F906" s="90" t="s">
        <v>262</v>
      </c>
      <c r="G906" s="76">
        <f t="shared" si="15"/>
        <v>0</v>
      </c>
      <c r="H906" s="76"/>
      <c r="I906" s="76"/>
    </row>
    <row r="907" spans="1:9" ht="21.6" customHeight="1">
      <c r="A907" s="79"/>
      <c r="B907" s="78"/>
      <c r="C907" s="77"/>
      <c r="D907" s="77"/>
      <c r="E907" s="109" t="s">
        <v>263</v>
      </c>
      <c r="F907" s="90" t="s">
        <v>264</v>
      </c>
      <c r="G907" s="76">
        <f t="shared" si="15"/>
        <v>0</v>
      </c>
      <c r="H907" s="76"/>
      <c r="I907" s="76"/>
    </row>
    <row r="908" spans="1:9" ht="32.450000000000003" customHeight="1">
      <c r="A908" s="79"/>
      <c r="B908" s="78"/>
      <c r="C908" s="77"/>
      <c r="D908" s="77"/>
      <c r="E908" s="110" t="s">
        <v>265</v>
      </c>
      <c r="F908" s="90" t="s">
        <v>266</v>
      </c>
      <c r="G908" s="76">
        <f t="shared" si="15"/>
        <v>0</v>
      </c>
      <c r="H908" s="76"/>
      <c r="I908" s="76"/>
    </row>
    <row r="909" spans="1:9" ht="21" customHeight="1">
      <c r="A909" s="79"/>
      <c r="B909" s="78"/>
      <c r="C909" s="77"/>
      <c r="D909" s="77"/>
      <c r="E909" s="109" t="s">
        <v>267</v>
      </c>
      <c r="F909" s="90" t="s">
        <v>268</v>
      </c>
      <c r="G909" s="76">
        <f t="shared" si="15"/>
        <v>0</v>
      </c>
      <c r="H909" s="76"/>
      <c r="I909" s="76"/>
    </row>
    <row r="910" spans="1:9" ht="22.15" customHeight="1">
      <c r="A910" s="79"/>
      <c r="B910" s="78"/>
      <c r="C910" s="77"/>
      <c r="D910" s="77"/>
      <c r="E910" s="109" t="s">
        <v>269</v>
      </c>
      <c r="F910" s="90" t="s">
        <v>270</v>
      </c>
      <c r="G910" s="76">
        <f t="shared" si="15"/>
        <v>0</v>
      </c>
      <c r="H910" s="76"/>
      <c r="I910" s="76"/>
    </row>
    <row r="911" spans="1:9" ht="18" customHeight="1" thickBot="1">
      <c r="A911" s="79"/>
      <c r="B911" s="78"/>
      <c r="C911" s="77"/>
      <c r="D911" s="77"/>
      <c r="E911" s="111" t="s">
        <v>271</v>
      </c>
      <c r="F911" s="92" t="s">
        <v>272</v>
      </c>
      <c r="G911" s="76">
        <f t="shared" si="15"/>
        <v>0</v>
      </c>
      <c r="H911" s="76"/>
      <c r="I911" s="76"/>
    </row>
    <row r="912" spans="1:9" ht="25.15" customHeight="1">
      <c r="A912" s="79"/>
      <c r="B912" s="78"/>
      <c r="C912" s="77"/>
      <c r="D912" s="77"/>
      <c r="E912" s="130" t="s">
        <v>273</v>
      </c>
      <c r="F912" s="98" t="s">
        <v>194</v>
      </c>
      <c r="G912" s="76">
        <f t="shared" si="15"/>
        <v>0</v>
      </c>
      <c r="H912" s="76">
        <f>H913+H914+H915+H916</f>
        <v>0</v>
      </c>
      <c r="I912" s="76"/>
    </row>
    <row r="913" spans="1:9" ht="19.899999999999999" customHeight="1">
      <c r="A913" s="79"/>
      <c r="B913" s="78"/>
      <c r="C913" s="77"/>
      <c r="D913" s="77"/>
      <c r="E913" s="109" t="s">
        <v>274</v>
      </c>
      <c r="F913" s="99" t="s">
        <v>275</v>
      </c>
      <c r="G913" s="76">
        <f t="shared" si="15"/>
        <v>0</v>
      </c>
      <c r="H913" s="76"/>
      <c r="I913" s="76"/>
    </row>
    <row r="914" spans="1:9" ht="13.9" customHeight="1">
      <c r="A914" s="79"/>
      <c r="B914" s="78"/>
      <c r="C914" s="77"/>
      <c r="D914" s="77"/>
      <c r="E914" s="109" t="s">
        <v>276</v>
      </c>
      <c r="F914" s="90" t="s">
        <v>277</v>
      </c>
      <c r="G914" s="76">
        <f t="shared" si="15"/>
        <v>0</v>
      </c>
      <c r="H914" s="76"/>
      <c r="I914" s="76"/>
    </row>
    <row r="915" spans="1:9" ht="24.6" customHeight="1">
      <c r="A915" s="79"/>
      <c r="B915" s="78"/>
      <c r="C915" s="77"/>
      <c r="D915" s="77"/>
      <c r="E915" s="109" t="s">
        <v>278</v>
      </c>
      <c r="F915" s="90" t="s">
        <v>279</v>
      </c>
      <c r="G915" s="76">
        <f t="shared" si="15"/>
        <v>0</v>
      </c>
      <c r="H915" s="76"/>
      <c r="I915" s="76"/>
    </row>
    <row r="916" spans="1:9" ht="25.15" customHeight="1">
      <c r="A916" s="79"/>
      <c r="B916" s="78"/>
      <c r="C916" s="77"/>
      <c r="D916" s="77"/>
      <c r="E916" s="113" t="s">
        <v>280</v>
      </c>
      <c r="F916" s="114" t="s">
        <v>281</v>
      </c>
      <c r="G916" s="76">
        <f t="shared" si="15"/>
        <v>0</v>
      </c>
      <c r="H916" s="76"/>
      <c r="I916" s="76"/>
    </row>
    <row r="917" spans="1:9" ht="19.899999999999999" customHeight="1">
      <c r="A917" s="79"/>
      <c r="B917" s="78"/>
      <c r="C917" s="77"/>
      <c r="D917" s="77"/>
      <c r="E917" s="113" t="s">
        <v>282</v>
      </c>
      <c r="F917" s="115" t="s">
        <v>194</v>
      </c>
      <c r="G917" s="76">
        <f t="shared" si="15"/>
        <v>0</v>
      </c>
      <c r="H917" s="76">
        <f>H918+H919+H920</f>
        <v>0</v>
      </c>
      <c r="I917" s="76"/>
    </row>
    <row r="918" spans="1:9" ht="28.15" customHeight="1">
      <c r="A918" s="79"/>
      <c r="B918" s="78"/>
      <c r="C918" s="77"/>
      <c r="D918" s="77"/>
      <c r="E918" s="113" t="s">
        <v>283</v>
      </c>
      <c r="F918" s="99" t="s">
        <v>284</v>
      </c>
      <c r="G918" s="76">
        <f t="shared" si="15"/>
        <v>0</v>
      </c>
      <c r="H918" s="76"/>
      <c r="I918" s="76"/>
    </row>
    <row r="919" spans="1:9" ht="24" customHeight="1">
      <c r="A919" s="79"/>
      <c r="B919" s="78"/>
      <c r="C919" s="77"/>
      <c r="D919" s="77"/>
      <c r="E919" s="109" t="s">
        <v>285</v>
      </c>
      <c r="F919" s="90" t="s">
        <v>286</v>
      </c>
      <c r="G919" s="76">
        <f t="shared" si="15"/>
        <v>0</v>
      </c>
      <c r="H919" s="76"/>
      <c r="I919" s="76"/>
    </row>
    <row r="920" spans="1:9" ht="22.15" customHeight="1" thickBot="1">
      <c r="A920" s="79"/>
      <c r="B920" s="78"/>
      <c r="C920" s="77"/>
      <c r="D920" s="77"/>
      <c r="E920" s="111" t="s">
        <v>287</v>
      </c>
      <c r="F920" s="92" t="s">
        <v>288</v>
      </c>
      <c r="G920" s="76">
        <f t="shared" si="15"/>
        <v>0</v>
      </c>
      <c r="H920" s="76"/>
      <c r="I920" s="76"/>
    </row>
    <row r="921" spans="1:9" ht="22.15" customHeight="1">
      <c r="A921" s="79"/>
      <c r="B921" s="78"/>
      <c r="C921" s="77"/>
      <c r="D921" s="77"/>
      <c r="E921" s="130" t="s">
        <v>289</v>
      </c>
      <c r="F921" s="98" t="s">
        <v>194</v>
      </c>
      <c r="G921" s="76">
        <f t="shared" si="15"/>
        <v>0</v>
      </c>
      <c r="H921" s="76">
        <f>H922+H923+H924+H925</f>
        <v>0</v>
      </c>
      <c r="I921" s="76"/>
    </row>
    <row r="922" spans="1:9" ht="30" customHeight="1">
      <c r="A922" s="79"/>
      <c r="B922" s="78"/>
      <c r="C922" s="77"/>
      <c r="D922" s="77"/>
      <c r="E922" s="109" t="s">
        <v>290</v>
      </c>
      <c r="F922" s="99" t="s">
        <v>291</v>
      </c>
      <c r="G922" s="76">
        <f t="shared" si="15"/>
        <v>0</v>
      </c>
      <c r="H922" s="76"/>
      <c r="I922" s="76"/>
    </row>
    <row r="923" spans="1:9" ht="24" customHeight="1">
      <c r="A923" s="79"/>
      <c r="B923" s="78"/>
      <c r="C923" s="77"/>
      <c r="D923" s="77"/>
      <c r="E923" s="109" t="s">
        <v>292</v>
      </c>
      <c r="F923" s="90" t="s">
        <v>293</v>
      </c>
      <c r="G923" s="76">
        <f t="shared" si="15"/>
        <v>0</v>
      </c>
      <c r="H923" s="76"/>
      <c r="I923" s="76"/>
    </row>
    <row r="924" spans="1:9" ht="29.45" customHeight="1">
      <c r="A924" s="79"/>
      <c r="B924" s="78"/>
      <c r="C924" s="77"/>
      <c r="D924" s="77"/>
      <c r="E924" s="109" t="s">
        <v>294</v>
      </c>
      <c r="F924" s="90" t="s">
        <v>295</v>
      </c>
      <c r="G924" s="76">
        <f t="shared" si="15"/>
        <v>0</v>
      </c>
      <c r="H924" s="76"/>
      <c r="I924" s="76"/>
    </row>
    <row r="925" spans="1:9" ht="21.6" customHeight="1" thickBot="1">
      <c r="A925" s="79"/>
      <c r="B925" s="78"/>
      <c r="C925" s="77"/>
      <c r="D925" s="77"/>
      <c r="E925" s="111" t="s">
        <v>296</v>
      </c>
      <c r="F925" s="92" t="s">
        <v>297</v>
      </c>
      <c r="G925" s="76">
        <f t="shared" si="15"/>
        <v>0</v>
      </c>
      <c r="H925" s="76"/>
      <c r="I925" s="76"/>
    </row>
    <row r="926" spans="1:9" ht="19.899999999999999" customHeight="1">
      <c r="A926" s="79"/>
      <c r="B926" s="78"/>
      <c r="C926" s="77"/>
      <c r="D926" s="77"/>
      <c r="E926" s="116" t="s">
        <v>298</v>
      </c>
      <c r="F926" s="117" t="s">
        <v>194</v>
      </c>
      <c r="G926" s="76">
        <f t="shared" si="15"/>
        <v>0</v>
      </c>
      <c r="H926" s="76"/>
      <c r="I926" s="76"/>
    </row>
    <row r="927" spans="1:9" ht="24.6" customHeight="1">
      <c r="A927" s="79"/>
      <c r="B927" s="78"/>
      <c r="C927" s="77"/>
      <c r="D927" s="77"/>
      <c r="E927" s="118" t="s">
        <v>299</v>
      </c>
      <c r="F927" s="117" t="s">
        <v>194</v>
      </c>
      <c r="G927" s="76">
        <f t="shared" si="15"/>
        <v>0</v>
      </c>
      <c r="H927" s="76">
        <f>H928+H929</f>
        <v>0</v>
      </c>
      <c r="I927" s="76"/>
    </row>
    <row r="928" spans="1:9" ht="15.6" customHeight="1">
      <c r="A928" s="79"/>
      <c r="B928" s="78"/>
      <c r="C928" s="77"/>
      <c r="D928" s="77"/>
      <c r="E928" s="119" t="s">
        <v>300</v>
      </c>
      <c r="F928" s="120">
        <v>461100</v>
      </c>
      <c r="G928" s="76">
        <f t="shared" si="15"/>
        <v>0</v>
      </c>
      <c r="H928" s="76"/>
      <c r="I928" s="76"/>
    </row>
    <row r="929" spans="1:9" ht="22.9" customHeight="1">
      <c r="A929" s="79"/>
      <c r="B929" s="78"/>
      <c r="C929" s="77"/>
      <c r="D929" s="77"/>
      <c r="E929" s="119" t="s">
        <v>301</v>
      </c>
      <c r="F929" s="120">
        <v>461200</v>
      </c>
      <c r="G929" s="76">
        <f t="shared" si="15"/>
        <v>0</v>
      </c>
      <c r="H929" s="76"/>
      <c r="I929" s="76"/>
    </row>
    <row r="930" spans="1:9" ht="22.9" customHeight="1">
      <c r="A930" s="79"/>
      <c r="B930" s="78"/>
      <c r="C930" s="77"/>
      <c r="D930" s="77"/>
      <c r="E930" s="121" t="s">
        <v>302</v>
      </c>
      <c r="F930" s="122" t="s">
        <v>194</v>
      </c>
      <c r="G930" s="76">
        <f t="shared" si="15"/>
        <v>0</v>
      </c>
      <c r="H930" s="76">
        <f>H931+H932</f>
        <v>0</v>
      </c>
      <c r="I930" s="76"/>
    </row>
    <row r="931" spans="1:9" ht="22.15" customHeight="1">
      <c r="A931" s="79"/>
      <c r="B931" s="78"/>
      <c r="C931" s="77"/>
      <c r="D931" s="77"/>
      <c r="E931" s="123" t="s">
        <v>303</v>
      </c>
      <c r="F931" s="120">
        <v>462100</v>
      </c>
      <c r="G931" s="76">
        <f t="shared" si="15"/>
        <v>0</v>
      </c>
      <c r="H931" s="76"/>
      <c r="I931" s="76"/>
    </row>
    <row r="932" spans="1:9" ht="27.6" customHeight="1" thickBot="1">
      <c r="A932" s="79"/>
      <c r="B932" s="78"/>
      <c r="C932" s="77"/>
      <c r="D932" s="77"/>
      <c r="E932" s="124" t="s">
        <v>304</v>
      </c>
      <c r="F932" s="125">
        <v>462200</v>
      </c>
      <c r="G932" s="76">
        <f t="shared" si="15"/>
        <v>0</v>
      </c>
      <c r="H932" s="76"/>
      <c r="I932" s="76"/>
    </row>
    <row r="933" spans="1:9" ht="17.45" customHeight="1">
      <c r="A933" s="79"/>
      <c r="B933" s="78"/>
      <c r="C933" s="77"/>
      <c r="D933" s="77"/>
      <c r="E933" s="126" t="s">
        <v>305</v>
      </c>
      <c r="F933" s="117" t="s">
        <v>194</v>
      </c>
      <c r="G933" s="76">
        <f t="shared" ref="G933:G984" si="16">H933</f>
        <v>0</v>
      </c>
      <c r="H933" s="76">
        <f>H934+H935+H936+H937+H938+H939+H940+H941</f>
        <v>0</v>
      </c>
      <c r="I933" s="76"/>
    </row>
    <row r="934" spans="1:9" ht="19.149999999999999" customHeight="1">
      <c r="A934" s="79"/>
      <c r="B934" s="78"/>
      <c r="C934" s="77"/>
      <c r="D934" s="77"/>
      <c r="E934" s="123" t="s">
        <v>306</v>
      </c>
      <c r="F934" s="120">
        <v>463100</v>
      </c>
      <c r="G934" s="76">
        <f t="shared" si="16"/>
        <v>0</v>
      </c>
      <c r="H934" s="76"/>
      <c r="I934" s="76"/>
    </row>
    <row r="935" spans="1:9" ht="22.15" customHeight="1">
      <c r="A935" s="79"/>
      <c r="B935" s="78"/>
      <c r="C935" s="77"/>
      <c r="D935" s="77"/>
      <c r="E935" s="123" t="s">
        <v>307</v>
      </c>
      <c r="F935" s="120">
        <v>463200</v>
      </c>
      <c r="G935" s="76">
        <f t="shared" si="16"/>
        <v>0</v>
      </c>
      <c r="H935" s="76"/>
      <c r="I935" s="76"/>
    </row>
    <row r="936" spans="1:9" ht="19.899999999999999" customHeight="1">
      <c r="A936" s="79"/>
      <c r="B936" s="78"/>
      <c r="C936" s="77"/>
      <c r="D936" s="77"/>
      <c r="E936" s="123" t="s">
        <v>308</v>
      </c>
      <c r="F936" s="120">
        <v>463300</v>
      </c>
      <c r="G936" s="76">
        <f t="shared" si="16"/>
        <v>0</v>
      </c>
      <c r="H936" s="76"/>
      <c r="I936" s="76"/>
    </row>
    <row r="937" spans="1:9" ht="21" customHeight="1">
      <c r="A937" s="79"/>
      <c r="B937" s="78"/>
      <c r="C937" s="77"/>
      <c r="D937" s="77"/>
      <c r="E937" s="123" t="s">
        <v>309</v>
      </c>
      <c r="F937" s="120">
        <v>463400</v>
      </c>
      <c r="G937" s="76">
        <f t="shared" si="16"/>
        <v>0</v>
      </c>
      <c r="H937" s="76"/>
      <c r="I937" s="76"/>
    </row>
    <row r="938" spans="1:9" ht="23.45" customHeight="1">
      <c r="A938" s="79"/>
      <c r="B938" s="78"/>
      <c r="C938" s="77"/>
      <c r="D938" s="77"/>
      <c r="E938" s="127" t="s">
        <v>310</v>
      </c>
      <c r="F938" s="120">
        <v>463500</v>
      </c>
      <c r="G938" s="76">
        <f t="shared" si="16"/>
        <v>0</v>
      </c>
      <c r="H938" s="76"/>
      <c r="I938" s="76"/>
    </row>
    <row r="939" spans="1:9" ht="25.9" customHeight="1">
      <c r="A939" s="79"/>
      <c r="B939" s="78"/>
      <c r="C939" s="77"/>
      <c r="D939" s="77"/>
      <c r="E939" s="127" t="s">
        <v>311</v>
      </c>
      <c r="F939" s="120">
        <v>463700</v>
      </c>
      <c r="G939" s="76">
        <f t="shared" si="16"/>
        <v>0</v>
      </c>
      <c r="H939" s="76"/>
      <c r="I939" s="76"/>
    </row>
    <row r="940" spans="1:9" ht="23.45" customHeight="1">
      <c r="A940" s="79"/>
      <c r="B940" s="78"/>
      <c r="C940" s="77"/>
      <c r="D940" s="77"/>
      <c r="E940" s="127" t="s">
        <v>312</v>
      </c>
      <c r="F940" s="120">
        <v>463800</v>
      </c>
      <c r="G940" s="76">
        <f t="shared" si="16"/>
        <v>0</v>
      </c>
      <c r="H940" s="76"/>
      <c r="I940" s="76"/>
    </row>
    <row r="941" spans="1:9" ht="18" customHeight="1">
      <c r="A941" s="79"/>
      <c r="B941" s="78"/>
      <c r="C941" s="77"/>
      <c r="D941" s="77"/>
      <c r="E941" s="127" t="s">
        <v>313</v>
      </c>
      <c r="F941" s="120">
        <v>463900</v>
      </c>
      <c r="G941" s="76">
        <f t="shared" si="16"/>
        <v>0</v>
      </c>
      <c r="H941" s="76"/>
      <c r="I941" s="76"/>
    </row>
    <row r="942" spans="1:9" ht="19.149999999999999" customHeight="1">
      <c r="A942" s="79"/>
      <c r="B942" s="78"/>
      <c r="C942" s="77"/>
      <c r="D942" s="77"/>
      <c r="E942" s="128" t="s">
        <v>314</v>
      </c>
      <c r="F942" s="122" t="s">
        <v>194</v>
      </c>
      <c r="G942" s="76">
        <f t="shared" si="16"/>
        <v>0</v>
      </c>
      <c r="H942" s="76">
        <f>H943+H944+H945+H946+H947</f>
        <v>0</v>
      </c>
      <c r="I942" s="76"/>
    </row>
    <row r="943" spans="1:9" ht="19.899999999999999" customHeight="1">
      <c r="A943" s="79"/>
      <c r="B943" s="78"/>
      <c r="C943" s="77"/>
      <c r="D943" s="77"/>
      <c r="E943" s="127" t="s">
        <v>315</v>
      </c>
      <c r="F943" s="120">
        <v>465100</v>
      </c>
      <c r="G943" s="76">
        <f t="shared" si="16"/>
        <v>0</v>
      </c>
      <c r="H943" s="76"/>
      <c r="I943" s="76"/>
    </row>
    <row r="944" spans="1:9" ht="30.6" customHeight="1">
      <c r="A944" s="79"/>
      <c r="B944" s="78"/>
      <c r="C944" s="77"/>
      <c r="D944" s="77"/>
      <c r="E944" s="127" t="s">
        <v>316</v>
      </c>
      <c r="F944" s="120">
        <v>465200</v>
      </c>
      <c r="G944" s="76">
        <f t="shared" si="16"/>
        <v>0</v>
      </c>
      <c r="H944" s="76"/>
      <c r="I944" s="76"/>
    </row>
    <row r="945" spans="1:9" ht="23.45" customHeight="1">
      <c r="A945" s="79"/>
      <c r="B945" s="78"/>
      <c r="C945" s="77"/>
      <c r="D945" s="77"/>
      <c r="E945" s="127" t="s">
        <v>317</v>
      </c>
      <c r="F945" s="120">
        <v>465300</v>
      </c>
      <c r="G945" s="76">
        <f t="shared" si="16"/>
        <v>0</v>
      </c>
      <c r="H945" s="76"/>
      <c r="I945" s="76"/>
    </row>
    <row r="946" spans="1:9" ht="24.6" customHeight="1">
      <c r="A946" s="79"/>
      <c r="B946" s="78"/>
      <c r="C946" s="77"/>
      <c r="D946" s="77"/>
      <c r="E946" s="127" t="s">
        <v>318</v>
      </c>
      <c r="F946" s="120">
        <v>465500</v>
      </c>
      <c r="G946" s="76">
        <f t="shared" si="16"/>
        <v>0</v>
      </c>
      <c r="H946" s="76"/>
      <c r="I946" s="76"/>
    </row>
    <row r="947" spans="1:9" ht="28.9" customHeight="1">
      <c r="A947" s="79"/>
      <c r="B947" s="78"/>
      <c r="C947" s="77"/>
      <c r="D947" s="77"/>
      <c r="E947" s="127" t="s">
        <v>319</v>
      </c>
      <c r="F947" s="120">
        <v>465600</v>
      </c>
      <c r="G947" s="76">
        <f t="shared" si="16"/>
        <v>0</v>
      </c>
      <c r="H947" s="76"/>
      <c r="I947" s="76"/>
    </row>
    <row r="948" spans="1:9" ht="32.450000000000003" customHeight="1" thickBot="1">
      <c r="A948" s="79"/>
      <c r="B948" s="78"/>
      <c r="C948" s="77"/>
      <c r="D948" s="77"/>
      <c r="E948" s="129" t="s">
        <v>320</v>
      </c>
      <c r="F948" s="92" t="s">
        <v>321</v>
      </c>
      <c r="G948" s="76">
        <f t="shared" si="16"/>
        <v>0</v>
      </c>
      <c r="H948" s="76"/>
      <c r="I948" s="76"/>
    </row>
    <row r="949" spans="1:9" ht="31.15" customHeight="1">
      <c r="A949" s="79"/>
      <c r="B949" s="78"/>
      <c r="C949" s="77"/>
      <c r="D949" s="77"/>
      <c r="E949" s="130" t="s">
        <v>322</v>
      </c>
      <c r="F949" s="98" t="s">
        <v>194</v>
      </c>
      <c r="G949" s="76">
        <f t="shared" si="16"/>
        <v>0</v>
      </c>
      <c r="H949" s="76">
        <f>H950+H953+H963</f>
        <v>0</v>
      </c>
      <c r="I949" s="76"/>
    </row>
    <row r="950" spans="1:9" ht="27.6" customHeight="1">
      <c r="A950" s="79"/>
      <c r="B950" s="78"/>
      <c r="C950" s="77"/>
      <c r="D950" s="77"/>
      <c r="E950" s="131" t="s">
        <v>323</v>
      </c>
      <c r="F950" s="122" t="s">
        <v>194</v>
      </c>
      <c r="G950" s="76">
        <f t="shared" si="16"/>
        <v>0</v>
      </c>
      <c r="H950" s="76">
        <f>H951+H952</f>
        <v>0</v>
      </c>
      <c r="I950" s="76"/>
    </row>
    <row r="951" spans="1:9" ht="24.6" customHeight="1">
      <c r="A951" s="79"/>
      <c r="B951" s="78"/>
      <c r="C951" s="77"/>
      <c r="D951" s="77"/>
      <c r="E951" s="89" t="s">
        <v>324</v>
      </c>
      <c r="F951" s="108">
        <v>471100</v>
      </c>
      <c r="G951" s="76">
        <f t="shared" si="16"/>
        <v>0</v>
      </c>
      <c r="H951" s="76"/>
      <c r="I951" s="76"/>
    </row>
    <row r="952" spans="1:9" ht="29.45" customHeight="1">
      <c r="A952" s="79"/>
      <c r="B952" s="78"/>
      <c r="C952" s="77"/>
      <c r="D952" s="77"/>
      <c r="E952" s="109" t="s">
        <v>325</v>
      </c>
      <c r="F952" s="108">
        <v>471200</v>
      </c>
      <c r="G952" s="76">
        <f t="shared" si="16"/>
        <v>0</v>
      </c>
      <c r="H952" s="76"/>
      <c r="I952" s="76"/>
    </row>
    <row r="953" spans="1:9" ht="25.15" customHeight="1">
      <c r="A953" s="79"/>
      <c r="B953" s="78"/>
      <c r="C953" s="77"/>
      <c r="D953" s="77"/>
      <c r="E953" s="131" t="s">
        <v>326</v>
      </c>
      <c r="F953" s="122" t="s">
        <v>194</v>
      </c>
      <c r="G953" s="76">
        <f t="shared" si="16"/>
        <v>0</v>
      </c>
      <c r="H953" s="76">
        <f>H954+H955+H956+H957+H958+H959+H960+H961+H962</f>
        <v>0</v>
      </c>
      <c r="I953" s="76"/>
    </row>
    <row r="954" spans="1:9" ht="22.9" customHeight="1">
      <c r="A954" s="79"/>
      <c r="B954" s="78"/>
      <c r="C954" s="77"/>
      <c r="D954" s="77"/>
      <c r="E954" s="109" t="s">
        <v>327</v>
      </c>
      <c r="F954" s="90" t="s">
        <v>328</v>
      </c>
      <c r="G954" s="76">
        <f t="shared" si="16"/>
        <v>0</v>
      </c>
      <c r="H954" s="76"/>
      <c r="I954" s="76"/>
    </row>
    <row r="955" spans="1:9" ht="27.6" customHeight="1">
      <c r="A955" s="79"/>
      <c r="B955" s="78"/>
      <c r="C955" s="77"/>
      <c r="D955" s="77"/>
      <c r="E955" s="109" t="s">
        <v>329</v>
      </c>
      <c r="F955" s="90" t="s">
        <v>330</v>
      </c>
      <c r="G955" s="76">
        <f t="shared" si="16"/>
        <v>0</v>
      </c>
      <c r="H955" s="76"/>
      <c r="I955" s="76"/>
    </row>
    <row r="956" spans="1:9" ht="27" customHeight="1">
      <c r="A956" s="79"/>
      <c r="B956" s="78"/>
      <c r="C956" s="77"/>
      <c r="D956" s="77"/>
      <c r="E956" s="109" t="s">
        <v>331</v>
      </c>
      <c r="F956" s="90" t="s">
        <v>332</v>
      </c>
      <c r="G956" s="76">
        <f t="shared" si="16"/>
        <v>0</v>
      </c>
      <c r="H956" s="76"/>
      <c r="I956" s="76"/>
    </row>
    <row r="957" spans="1:9" ht="21.6" customHeight="1">
      <c r="A957" s="79"/>
      <c r="B957" s="78"/>
      <c r="C957" s="77"/>
      <c r="D957" s="77"/>
      <c r="E957" s="109" t="s">
        <v>333</v>
      </c>
      <c r="F957" s="90" t="s">
        <v>334</v>
      </c>
      <c r="G957" s="76">
        <f t="shared" si="16"/>
        <v>0</v>
      </c>
      <c r="H957" s="76"/>
      <c r="I957" s="76"/>
    </row>
    <row r="958" spans="1:9" ht="29.45" customHeight="1">
      <c r="A958" s="79"/>
      <c r="B958" s="78"/>
      <c r="C958" s="77"/>
      <c r="D958" s="77"/>
      <c r="E958" s="109" t="s">
        <v>335</v>
      </c>
      <c r="F958" s="90" t="s">
        <v>336</v>
      </c>
      <c r="G958" s="76">
        <f t="shared" si="16"/>
        <v>0</v>
      </c>
      <c r="H958" s="76"/>
      <c r="I958" s="76"/>
    </row>
    <row r="959" spans="1:9" ht="34.15" customHeight="1">
      <c r="A959" s="79"/>
      <c r="B959" s="78"/>
      <c r="C959" s="77"/>
      <c r="D959" s="77"/>
      <c r="E959" s="109" t="s">
        <v>337</v>
      </c>
      <c r="F959" s="90" t="s">
        <v>338</v>
      </c>
      <c r="G959" s="76">
        <f t="shared" si="16"/>
        <v>0</v>
      </c>
      <c r="H959" s="76"/>
      <c r="I959" s="76"/>
    </row>
    <row r="960" spans="1:9" ht="34.9" customHeight="1">
      <c r="A960" s="79"/>
      <c r="B960" s="78"/>
      <c r="C960" s="77"/>
      <c r="D960" s="77"/>
      <c r="E960" s="89" t="s">
        <v>339</v>
      </c>
      <c r="F960" s="90" t="s">
        <v>340</v>
      </c>
      <c r="G960" s="76">
        <f t="shared" si="16"/>
        <v>0</v>
      </c>
      <c r="H960" s="76"/>
      <c r="I960" s="76"/>
    </row>
    <row r="961" spans="1:9" ht="28.9" customHeight="1">
      <c r="A961" s="79"/>
      <c r="B961" s="78"/>
      <c r="C961" s="77"/>
      <c r="D961" s="77"/>
      <c r="E961" s="109" t="s">
        <v>341</v>
      </c>
      <c r="F961" s="90" t="s">
        <v>342</v>
      </c>
      <c r="G961" s="76">
        <f t="shared" si="16"/>
        <v>0</v>
      </c>
      <c r="H961" s="76"/>
      <c r="I961" s="76"/>
    </row>
    <row r="962" spans="1:9" ht="28.15" customHeight="1">
      <c r="A962" s="79"/>
      <c r="B962" s="78"/>
      <c r="C962" s="77"/>
      <c r="D962" s="77"/>
      <c r="E962" s="109" t="s">
        <v>343</v>
      </c>
      <c r="F962" s="90" t="s">
        <v>344</v>
      </c>
      <c r="G962" s="76">
        <f t="shared" si="16"/>
        <v>0</v>
      </c>
      <c r="H962" s="76"/>
      <c r="I962" s="76"/>
    </row>
    <row r="963" spans="1:9" ht="27" customHeight="1">
      <c r="A963" s="79"/>
      <c r="B963" s="78"/>
      <c r="C963" s="77"/>
      <c r="D963" s="77"/>
      <c r="E963" s="131" t="s">
        <v>345</v>
      </c>
      <c r="F963" s="122" t="s">
        <v>194</v>
      </c>
      <c r="G963" s="76">
        <f t="shared" si="16"/>
        <v>0</v>
      </c>
      <c r="H963" s="76"/>
      <c r="I963" s="76"/>
    </row>
    <row r="964" spans="1:9" ht="14.45" customHeight="1" thickBot="1">
      <c r="A964" s="79"/>
      <c r="B964" s="78"/>
      <c r="C964" s="77"/>
      <c r="D964" s="77"/>
      <c r="E964" s="111" t="s">
        <v>346</v>
      </c>
      <c r="F964" s="92" t="s">
        <v>347</v>
      </c>
      <c r="G964" s="76">
        <f t="shared" si="16"/>
        <v>0</v>
      </c>
      <c r="H964" s="76"/>
      <c r="I964" s="76"/>
    </row>
    <row r="965" spans="1:9" ht="22.9" customHeight="1">
      <c r="A965" s="79"/>
      <c r="B965" s="78"/>
      <c r="C965" s="77"/>
      <c r="D965" s="77"/>
      <c r="E965" s="132" t="s">
        <v>348</v>
      </c>
      <c r="F965" s="98" t="s">
        <v>194</v>
      </c>
      <c r="G965" s="76">
        <f t="shared" si="16"/>
        <v>0</v>
      </c>
      <c r="H965" s="76"/>
      <c r="I965" s="76"/>
    </row>
    <row r="966" spans="1:9" ht="24.6" customHeight="1">
      <c r="A966" s="79"/>
      <c r="B966" s="78"/>
      <c r="C966" s="77"/>
      <c r="D966" s="77"/>
      <c r="E966" s="133" t="s">
        <v>349</v>
      </c>
      <c r="F966" s="117" t="s">
        <v>194</v>
      </c>
      <c r="G966" s="76">
        <f t="shared" si="16"/>
        <v>0</v>
      </c>
      <c r="H966" s="76">
        <f>H967+H968</f>
        <v>0</v>
      </c>
      <c r="I966" s="76"/>
    </row>
    <row r="967" spans="1:9" ht="43.15" customHeight="1">
      <c r="A967" s="79"/>
      <c r="B967" s="78"/>
      <c r="C967" s="77"/>
      <c r="D967" s="77"/>
      <c r="E967" s="89" t="s">
        <v>350</v>
      </c>
      <c r="F967" s="99" t="s">
        <v>351</v>
      </c>
      <c r="G967" s="76">
        <f t="shared" si="16"/>
        <v>0</v>
      </c>
      <c r="H967" s="76"/>
      <c r="I967" s="76"/>
    </row>
    <row r="968" spans="1:9" ht="18.600000000000001" customHeight="1">
      <c r="A968" s="79"/>
      <c r="B968" s="78"/>
      <c r="C968" s="77"/>
      <c r="D968" s="77"/>
      <c r="E968" s="109" t="s">
        <v>352</v>
      </c>
      <c r="F968" s="134" t="s">
        <v>353</v>
      </c>
      <c r="G968" s="76">
        <f t="shared" si="16"/>
        <v>0</v>
      </c>
      <c r="H968" s="76"/>
      <c r="I968" s="76"/>
    </row>
    <row r="969" spans="1:9" ht="16.149999999999999" customHeight="1">
      <c r="A969" s="79"/>
      <c r="B969" s="78"/>
      <c r="C969" s="77"/>
      <c r="D969" s="77"/>
      <c r="E969" s="135" t="s">
        <v>354</v>
      </c>
      <c r="F969" s="122" t="s">
        <v>194</v>
      </c>
      <c r="G969" s="76">
        <f t="shared" si="16"/>
        <v>0</v>
      </c>
      <c r="H969" s="76">
        <f>H970+H971+H972+H973</f>
        <v>0</v>
      </c>
      <c r="I969" s="76"/>
    </row>
    <row r="970" spans="1:9" ht="30" customHeight="1">
      <c r="A970" s="79"/>
      <c r="B970" s="78"/>
      <c r="C970" s="77"/>
      <c r="D970" s="77"/>
      <c r="E970" s="109" t="s">
        <v>355</v>
      </c>
      <c r="F970" s="99" t="s">
        <v>356</v>
      </c>
      <c r="G970" s="76">
        <f t="shared" si="16"/>
        <v>0</v>
      </c>
      <c r="H970" s="76"/>
      <c r="I970" s="76"/>
    </row>
    <row r="971" spans="1:9" ht="28.9" customHeight="1">
      <c r="A971" s="79"/>
      <c r="B971" s="78"/>
      <c r="C971" s="77"/>
      <c r="D971" s="77"/>
      <c r="E971" s="109" t="s">
        <v>357</v>
      </c>
      <c r="F971" s="136">
        <v>482200</v>
      </c>
      <c r="G971" s="76">
        <f t="shared" si="16"/>
        <v>0</v>
      </c>
      <c r="H971" s="76"/>
      <c r="I971" s="76"/>
    </row>
    <row r="972" spans="1:9" ht="24" customHeight="1">
      <c r="A972" s="79"/>
      <c r="B972" s="78"/>
      <c r="C972" s="77"/>
      <c r="D972" s="77"/>
      <c r="E972" s="109" t="s">
        <v>358</v>
      </c>
      <c r="F972" s="90" t="s">
        <v>359</v>
      </c>
      <c r="G972" s="76">
        <f t="shared" si="16"/>
        <v>0</v>
      </c>
      <c r="H972" s="76"/>
      <c r="I972" s="76"/>
    </row>
    <row r="973" spans="1:9" ht="22.9" customHeight="1">
      <c r="A973" s="79"/>
      <c r="B973" s="78"/>
      <c r="C973" s="77"/>
      <c r="D973" s="77"/>
      <c r="E973" s="137" t="s">
        <v>360</v>
      </c>
      <c r="F973" s="90" t="s">
        <v>361</v>
      </c>
      <c r="G973" s="76">
        <f t="shared" si="16"/>
        <v>0</v>
      </c>
      <c r="H973" s="76"/>
      <c r="I973" s="76"/>
    </row>
    <row r="974" spans="1:9" ht="30" customHeight="1">
      <c r="A974" s="79"/>
      <c r="B974" s="78"/>
      <c r="C974" s="77"/>
      <c r="D974" s="77"/>
      <c r="E974" s="135" t="s">
        <v>362</v>
      </c>
      <c r="F974" s="122" t="s">
        <v>194</v>
      </c>
      <c r="G974" s="76">
        <f t="shared" si="16"/>
        <v>0</v>
      </c>
      <c r="H974" s="76">
        <f>H975</f>
        <v>0</v>
      </c>
      <c r="I974" s="76"/>
    </row>
    <row r="975" spans="1:9" ht="24" customHeight="1">
      <c r="A975" s="79"/>
      <c r="B975" s="78"/>
      <c r="C975" s="77"/>
      <c r="D975" s="77"/>
      <c r="E975" s="137" t="s">
        <v>363</v>
      </c>
      <c r="F975" s="90" t="s">
        <v>364</v>
      </c>
      <c r="G975" s="76">
        <f t="shared" si="16"/>
        <v>0</v>
      </c>
      <c r="H975" s="76"/>
      <c r="I975" s="76"/>
    </row>
    <row r="976" spans="1:9" ht="9.6" customHeight="1">
      <c r="A976" s="79"/>
      <c r="B976" s="78"/>
      <c r="C976" s="77"/>
      <c r="D976" s="77"/>
      <c r="E976" s="135" t="s">
        <v>365</v>
      </c>
      <c r="F976" s="122" t="s">
        <v>194</v>
      </c>
      <c r="G976" s="76">
        <f t="shared" si="16"/>
        <v>0</v>
      </c>
      <c r="H976" s="76">
        <f>H977+H978</f>
        <v>0</v>
      </c>
      <c r="I976" s="76"/>
    </row>
    <row r="977" spans="1:9" ht="14.45" customHeight="1">
      <c r="A977" s="79"/>
      <c r="B977" s="78"/>
      <c r="C977" s="77"/>
      <c r="D977" s="77"/>
      <c r="E977" s="137" t="s">
        <v>366</v>
      </c>
      <c r="F977" s="90" t="s">
        <v>367</v>
      </c>
      <c r="G977" s="76">
        <f t="shared" si="16"/>
        <v>0</v>
      </c>
      <c r="H977" s="76"/>
      <c r="I977" s="76"/>
    </row>
    <row r="978" spans="1:9" ht="18.600000000000001" customHeight="1">
      <c r="A978" s="79"/>
      <c r="B978" s="78"/>
      <c r="C978" s="77"/>
      <c r="D978" s="77"/>
      <c r="E978" s="137" t="s">
        <v>368</v>
      </c>
      <c r="F978" s="90" t="s">
        <v>369</v>
      </c>
      <c r="G978" s="76">
        <f t="shared" si="16"/>
        <v>0</v>
      </c>
      <c r="H978" s="76"/>
      <c r="I978" s="76"/>
    </row>
    <row r="979" spans="1:9" ht="57">
      <c r="A979" s="79"/>
      <c r="B979" s="78"/>
      <c r="C979" s="77"/>
      <c r="D979" s="77"/>
      <c r="E979" s="135" t="s">
        <v>370</v>
      </c>
      <c r="F979" s="122" t="s">
        <v>194</v>
      </c>
      <c r="G979" s="76">
        <f t="shared" si="16"/>
        <v>0</v>
      </c>
      <c r="H979" s="76">
        <f>H980</f>
        <v>0</v>
      </c>
      <c r="I979" s="76"/>
    </row>
    <row r="980" spans="1:9" ht="40.5">
      <c r="A980" s="79"/>
      <c r="B980" s="78"/>
      <c r="C980" s="77"/>
      <c r="D980" s="77"/>
      <c r="E980" s="137" t="s">
        <v>371</v>
      </c>
      <c r="F980" s="90" t="s">
        <v>372</v>
      </c>
      <c r="G980" s="76">
        <f t="shared" si="16"/>
        <v>0</v>
      </c>
      <c r="H980" s="76"/>
      <c r="I980" s="76"/>
    </row>
    <row r="981" spans="1:9" ht="18">
      <c r="A981" s="79"/>
      <c r="B981" s="78"/>
      <c r="C981" s="77"/>
      <c r="D981" s="77"/>
      <c r="E981" s="135" t="s">
        <v>373</v>
      </c>
      <c r="F981" s="122" t="s">
        <v>194</v>
      </c>
      <c r="G981" s="76">
        <f t="shared" si="16"/>
        <v>0</v>
      </c>
      <c r="H981" s="76">
        <f>H982</f>
        <v>0</v>
      </c>
      <c r="I981" s="76"/>
    </row>
    <row r="982" spans="1:9" ht="18">
      <c r="A982" s="79"/>
      <c r="B982" s="78"/>
      <c r="C982" s="77"/>
      <c r="D982" s="77"/>
      <c r="E982" s="137" t="s">
        <v>374</v>
      </c>
      <c r="F982" s="90" t="s">
        <v>375</v>
      </c>
      <c r="G982" s="76">
        <f t="shared" si="16"/>
        <v>0</v>
      </c>
      <c r="H982" s="76"/>
      <c r="I982" s="76"/>
    </row>
    <row r="983" spans="1:9" ht="18">
      <c r="A983" s="79"/>
      <c r="B983" s="78"/>
      <c r="C983" s="77"/>
      <c r="D983" s="77"/>
      <c r="E983" s="135" t="s">
        <v>376</v>
      </c>
      <c r="F983" s="122" t="s">
        <v>194</v>
      </c>
      <c r="G983" s="76">
        <f t="shared" si="16"/>
        <v>0</v>
      </c>
      <c r="H983" s="76">
        <f>H984</f>
        <v>0</v>
      </c>
      <c r="I983" s="76"/>
    </row>
    <row r="984" spans="1:9" ht="18.75" thickBot="1">
      <c r="A984" s="79"/>
      <c r="B984" s="78"/>
      <c r="C984" s="77"/>
      <c r="D984" s="77"/>
      <c r="E984" s="138" t="s">
        <v>377</v>
      </c>
      <c r="F984" s="92" t="s">
        <v>378</v>
      </c>
      <c r="G984" s="76">
        <f t="shared" si="16"/>
        <v>0</v>
      </c>
      <c r="H984" s="76"/>
      <c r="I984" s="76"/>
    </row>
    <row r="985" spans="1:9" ht="33.75" thickBot="1">
      <c r="A985" s="79"/>
      <c r="B985" s="78"/>
      <c r="C985" s="77"/>
      <c r="D985" s="77"/>
      <c r="E985" s="139" t="s">
        <v>379</v>
      </c>
      <c r="F985" s="140" t="s">
        <v>194</v>
      </c>
      <c r="G985" s="76">
        <f>I985</f>
        <v>90905.71</v>
      </c>
      <c r="H985" s="76"/>
      <c r="I985" s="76">
        <f>I986+I997+I1002+I1004</f>
        <v>90905.71</v>
      </c>
    </row>
    <row r="986" spans="1:9" ht="18">
      <c r="A986" s="79"/>
      <c r="B986" s="78"/>
      <c r="C986" s="77"/>
      <c r="D986" s="77"/>
      <c r="E986" s="141" t="s">
        <v>380</v>
      </c>
      <c r="F986" s="117" t="s">
        <v>194</v>
      </c>
      <c r="G986" s="76">
        <f t="shared" ref="G986:G1008" si="17">I986</f>
        <v>90905.71</v>
      </c>
      <c r="H986" s="76"/>
      <c r="I986" s="76">
        <f>I987+I988+I989+I990+I991+I992+I993+I994+I995+I996</f>
        <v>90905.71</v>
      </c>
    </row>
    <row r="987" spans="1:9" ht="18">
      <c r="A987" s="79"/>
      <c r="B987" s="78"/>
      <c r="C987" s="77"/>
      <c r="D987" s="77"/>
      <c r="E987" s="137" t="s">
        <v>381</v>
      </c>
      <c r="F987" s="142" t="s">
        <v>382</v>
      </c>
      <c r="G987" s="76">
        <f t="shared" si="17"/>
        <v>0</v>
      </c>
      <c r="H987" s="76"/>
      <c r="I987" s="76"/>
    </row>
    <row r="988" spans="1:9" ht="18">
      <c r="A988" s="79"/>
      <c r="B988" s="78"/>
      <c r="C988" s="77"/>
      <c r="D988" s="77"/>
      <c r="E988" s="137" t="s">
        <v>383</v>
      </c>
      <c r="F988" s="142" t="s">
        <v>384</v>
      </c>
      <c r="G988" s="76">
        <f t="shared" si="17"/>
        <v>0</v>
      </c>
      <c r="H988" s="76"/>
      <c r="I988" s="76"/>
    </row>
    <row r="989" spans="1:9" ht="27">
      <c r="A989" s="79"/>
      <c r="B989" s="78"/>
      <c r="C989" s="77"/>
      <c r="D989" s="77"/>
      <c r="E989" s="137" t="s">
        <v>385</v>
      </c>
      <c r="F989" s="142" t="s">
        <v>386</v>
      </c>
      <c r="G989" s="76">
        <f t="shared" si="17"/>
        <v>83405.710000000006</v>
      </c>
      <c r="H989" s="76"/>
      <c r="I989" s="76">
        <v>83405.710000000006</v>
      </c>
    </row>
    <row r="990" spans="1:9" ht="18">
      <c r="A990" s="79"/>
      <c r="B990" s="78"/>
      <c r="C990" s="77"/>
      <c r="D990" s="77"/>
      <c r="E990" s="137" t="s">
        <v>387</v>
      </c>
      <c r="F990" s="142" t="s">
        <v>388</v>
      </c>
      <c r="G990" s="76">
        <f t="shared" si="17"/>
        <v>0</v>
      </c>
      <c r="H990" s="76"/>
      <c r="I990" s="76"/>
    </row>
    <row r="991" spans="1:9" ht="18">
      <c r="A991" s="79"/>
      <c r="B991" s="78"/>
      <c r="C991" s="77"/>
      <c r="D991" s="77"/>
      <c r="E991" s="137" t="s">
        <v>389</v>
      </c>
      <c r="F991" s="142" t="s">
        <v>390</v>
      </c>
      <c r="G991" s="76">
        <f t="shared" si="17"/>
        <v>0</v>
      </c>
      <c r="H991" s="76"/>
      <c r="I991" s="76"/>
    </row>
    <row r="992" spans="1:9" ht="18">
      <c r="A992" s="79"/>
      <c r="B992" s="78"/>
      <c r="C992" s="77"/>
      <c r="D992" s="77"/>
      <c r="E992" s="137" t="s">
        <v>391</v>
      </c>
      <c r="F992" s="142" t="s">
        <v>392</v>
      </c>
      <c r="G992" s="76">
        <f t="shared" si="17"/>
        <v>0</v>
      </c>
      <c r="H992" s="76"/>
      <c r="I992" s="76"/>
    </row>
    <row r="993" spans="1:9" ht="18">
      <c r="A993" s="156"/>
      <c r="B993" s="157"/>
      <c r="C993" s="158"/>
      <c r="D993" s="158"/>
      <c r="E993" s="137" t="s">
        <v>393</v>
      </c>
      <c r="F993" s="142" t="s">
        <v>394</v>
      </c>
      <c r="G993" s="76">
        <f t="shared" si="17"/>
        <v>0</v>
      </c>
      <c r="H993" s="76"/>
      <c r="I993" s="76"/>
    </row>
    <row r="994" spans="1:9" ht="18">
      <c r="A994" s="79"/>
      <c r="B994" s="78"/>
      <c r="C994" s="77"/>
      <c r="D994" s="77"/>
      <c r="E994" s="143" t="s">
        <v>395</v>
      </c>
      <c r="F994" s="144" t="s">
        <v>396</v>
      </c>
      <c r="G994" s="76">
        <f t="shared" si="17"/>
        <v>0</v>
      </c>
      <c r="H994" s="76"/>
      <c r="I994" s="76"/>
    </row>
    <row r="995" spans="1:9" ht="18">
      <c r="A995" s="79"/>
      <c r="B995" s="78"/>
      <c r="C995" s="77"/>
      <c r="D995" s="77"/>
      <c r="E995" s="143" t="s">
        <v>397</v>
      </c>
      <c r="F995" s="120">
        <v>513300</v>
      </c>
      <c r="G995" s="76">
        <f t="shared" si="17"/>
        <v>0</v>
      </c>
      <c r="H995" s="76"/>
      <c r="I995" s="76"/>
    </row>
    <row r="996" spans="1:9" ht="18">
      <c r="A996" s="79"/>
      <c r="B996" s="78"/>
      <c r="C996" s="77"/>
      <c r="D996" s="77"/>
      <c r="E996" s="109" t="s">
        <v>398</v>
      </c>
      <c r="F996" s="120">
        <v>513400</v>
      </c>
      <c r="G996" s="76">
        <f t="shared" si="17"/>
        <v>7500</v>
      </c>
      <c r="H996" s="76"/>
      <c r="I996" s="76">
        <v>7500</v>
      </c>
    </row>
    <row r="997" spans="1:9" ht="18">
      <c r="A997" s="79"/>
      <c r="B997" s="78"/>
      <c r="C997" s="77"/>
      <c r="D997" s="77"/>
      <c r="E997" s="130" t="s">
        <v>399</v>
      </c>
      <c r="F997" s="117" t="s">
        <v>194</v>
      </c>
      <c r="G997" s="76">
        <f t="shared" si="17"/>
        <v>0</v>
      </c>
      <c r="H997" s="76"/>
      <c r="I997" s="76">
        <f>I998+I999+I1000+I1001</f>
        <v>0</v>
      </c>
    </row>
    <row r="998" spans="1:9" ht="18">
      <c r="A998" s="79"/>
      <c r="B998" s="78"/>
      <c r="C998" s="77"/>
      <c r="D998" s="77"/>
      <c r="E998" s="137" t="s">
        <v>400</v>
      </c>
      <c r="F998" s="142" t="s">
        <v>401</v>
      </c>
      <c r="G998" s="76">
        <f t="shared" si="17"/>
        <v>0</v>
      </c>
      <c r="H998" s="76"/>
      <c r="I998" s="76"/>
    </row>
    <row r="999" spans="1:9" ht="18">
      <c r="A999" s="79"/>
      <c r="B999" s="78"/>
      <c r="C999" s="77"/>
      <c r="D999" s="77"/>
      <c r="E999" s="137" t="s">
        <v>402</v>
      </c>
      <c r="F999" s="142" t="s">
        <v>403</v>
      </c>
      <c r="G999" s="76">
        <f t="shared" si="17"/>
        <v>0</v>
      </c>
      <c r="H999" s="76"/>
      <c r="I999" s="76"/>
    </row>
    <row r="1000" spans="1:9" ht="27">
      <c r="A1000" s="79"/>
      <c r="B1000" s="78"/>
      <c r="C1000" s="77"/>
      <c r="D1000" s="77"/>
      <c r="E1000" s="137" t="s">
        <v>404</v>
      </c>
      <c r="F1000" s="142" t="s">
        <v>405</v>
      </c>
      <c r="G1000" s="76">
        <f t="shared" si="17"/>
        <v>0</v>
      </c>
      <c r="H1000" s="76"/>
      <c r="I1000" s="76"/>
    </row>
    <row r="1001" spans="1:9" ht="18">
      <c r="A1001" s="79"/>
      <c r="B1001" s="78"/>
      <c r="C1001" s="77"/>
      <c r="D1001" s="77"/>
      <c r="E1001" s="137" t="s">
        <v>406</v>
      </c>
      <c r="F1001" s="142" t="s">
        <v>407</v>
      </c>
      <c r="G1001" s="76">
        <f t="shared" si="17"/>
        <v>0</v>
      </c>
      <c r="H1001" s="76"/>
      <c r="I1001" s="76"/>
    </row>
    <row r="1002" spans="1:9" ht="18">
      <c r="A1002" s="79"/>
      <c r="B1002" s="78"/>
      <c r="C1002" s="77"/>
      <c r="D1002" s="77"/>
      <c r="E1002" s="145" t="s">
        <v>408</v>
      </c>
      <c r="F1002" s="122" t="s">
        <v>194</v>
      </c>
      <c r="G1002" s="76">
        <f t="shared" si="17"/>
        <v>0</v>
      </c>
      <c r="H1002" s="76"/>
      <c r="I1002" s="76">
        <f>I1003</f>
        <v>0</v>
      </c>
    </row>
    <row r="1003" spans="1:9" ht="18">
      <c r="A1003" s="79"/>
      <c r="B1003" s="78"/>
      <c r="C1003" s="77"/>
      <c r="D1003" s="77"/>
      <c r="E1003" s="137" t="s">
        <v>409</v>
      </c>
      <c r="F1003" s="142" t="s">
        <v>410</v>
      </c>
      <c r="G1003" s="76">
        <f t="shared" si="17"/>
        <v>0</v>
      </c>
      <c r="H1003" s="76"/>
      <c r="I1003" s="76"/>
    </row>
    <row r="1004" spans="1:9" ht="18">
      <c r="A1004" s="79"/>
      <c r="B1004" s="78"/>
      <c r="C1004" s="77"/>
      <c r="D1004" s="77"/>
      <c r="E1004" s="145" t="s">
        <v>411</v>
      </c>
      <c r="F1004" s="122" t="s">
        <v>194</v>
      </c>
      <c r="G1004" s="76">
        <f t="shared" si="17"/>
        <v>0</v>
      </c>
      <c r="H1004" s="76"/>
      <c r="I1004" s="76">
        <f>I1005+I1006+I1007+I1008</f>
        <v>0</v>
      </c>
    </row>
    <row r="1005" spans="1:9" ht="18">
      <c r="A1005" s="79"/>
      <c r="B1005" s="78"/>
      <c r="C1005" s="77"/>
      <c r="D1005" s="77"/>
      <c r="E1005" s="137" t="s">
        <v>412</v>
      </c>
      <c r="F1005" s="142" t="s">
        <v>413</v>
      </c>
      <c r="G1005" s="76">
        <f t="shared" si="17"/>
        <v>0</v>
      </c>
      <c r="H1005" s="76"/>
      <c r="I1005" s="76"/>
    </row>
    <row r="1006" spans="1:9" ht="18">
      <c r="A1006" s="79"/>
      <c r="B1006" s="78"/>
      <c r="C1006" s="77"/>
      <c r="D1006" s="77"/>
      <c r="E1006" s="137" t="s">
        <v>414</v>
      </c>
      <c r="F1006" s="142" t="s">
        <v>415</v>
      </c>
      <c r="G1006" s="76">
        <f t="shared" si="17"/>
        <v>0</v>
      </c>
      <c r="H1006" s="76"/>
      <c r="I1006" s="76"/>
    </row>
    <row r="1007" spans="1:9" ht="18">
      <c r="A1007" s="79"/>
      <c r="B1007" s="78"/>
      <c r="C1007" s="77"/>
      <c r="D1007" s="77"/>
      <c r="E1007" s="137" t="s">
        <v>416</v>
      </c>
      <c r="F1007" s="142" t="s">
        <v>417</v>
      </c>
      <c r="G1007" s="76">
        <f t="shared" si="17"/>
        <v>0</v>
      </c>
      <c r="H1007" s="76"/>
      <c r="I1007" s="76"/>
    </row>
    <row r="1008" spans="1:9" ht="18.75" thickBot="1">
      <c r="A1008" s="79"/>
      <c r="B1008" s="78"/>
      <c r="C1008" s="77"/>
      <c r="D1008" s="77"/>
      <c r="E1008" s="146" t="s">
        <v>418</v>
      </c>
      <c r="F1008" s="147" t="s">
        <v>419</v>
      </c>
      <c r="G1008" s="76">
        <f t="shared" si="17"/>
        <v>0</v>
      </c>
      <c r="H1008" s="76"/>
      <c r="I1008" s="76"/>
    </row>
    <row r="1009" spans="1:9" ht="18">
      <c r="A1009" s="79">
        <v>2430</v>
      </c>
      <c r="B1009" s="78" t="s">
        <v>476</v>
      </c>
      <c r="C1009" s="77">
        <v>3</v>
      </c>
      <c r="D1009" s="77">
        <v>0</v>
      </c>
      <c r="E1009" s="159"/>
      <c r="F1009" s="160"/>
      <c r="G1009" s="76">
        <f>G1019</f>
        <v>85403</v>
      </c>
      <c r="H1009" s="76">
        <f>H1019</f>
        <v>1903</v>
      </c>
      <c r="I1009" s="76">
        <f>I1019</f>
        <v>83500</v>
      </c>
    </row>
    <row r="1010" spans="1:9" ht="0.6" customHeight="1">
      <c r="A1010" s="79"/>
      <c r="B1010" s="78"/>
      <c r="C1010" s="77"/>
      <c r="D1010" s="77"/>
      <c r="E1010" s="159"/>
      <c r="F1010" s="160"/>
      <c r="G1010" s="76"/>
      <c r="H1010" s="76"/>
      <c r="I1010" s="76"/>
    </row>
    <row r="1011" spans="1:9" ht="18" hidden="1">
      <c r="A1011" s="79">
        <v>2431</v>
      </c>
      <c r="B1011" s="78" t="s">
        <v>476</v>
      </c>
      <c r="C1011" s="77">
        <v>3</v>
      </c>
      <c r="D1011" s="77">
        <v>1</v>
      </c>
      <c r="E1011" s="159"/>
      <c r="F1011" s="160"/>
      <c r="G1011" s="76"/>
      <c r="H1011" s="76"/>
      <c r="I1011" s="76"/>
    </row>
    <row r="1012" spans="1:9" ht="18" hidden="1">
      <c r="A1012" s="79"/>
      <c r="B1012" s="78"/>
      <c r="C1012" s="77"/>
      <c r="D1012" s="77"/>
      <c r="E1012" s="159"/>
      <c r="F1012" s="160"/>
      <c r="G1012" s="76"/>
      <c r="H1012" s="76"/>
      <c r="I1012" s="76"/>
    </row>
    <row r="1013" spans="1:9" ht="18" hidden="1">
      <c r="A1013" s="79"/>
      <c r="B1013" s="78"/>
      <c r="C1013" s="77"/>
      <c r="D1013" s="77"/>
      <c r="E1013" s="159"/>
      <c r="F1013" s="160"/>
      <c r="G1013" s="76"/>
      <c r="H1013" s="76"/>
      <c r="I1013" s="76"/>
    </row>
    <row r="1014" spans="1:9" ht="18" hidden="1">
      <c r="A1014" s="79">
        <v>2432</v>
      </c>
      <c r="B1014" s="78" t="s">
        <v>476</v>
      </c>
      <c r="C1014" s="77">
        <v>3</v>
      </c>
      <c r="D1014" s="77">
        <v>2</v>
      </c>
      <c r="E1014" s="159"/>
      <c r="F1014" s="160"/>
      <c r="G1014" s="76"/>
      <c r="H1014" s="76"/>
      <c r="I1014" s="76"/>
    </row>
    <row r="1015" spans="1:9" ht="18" hidden="1">
      <c r="A1015" s="79"/>
      <c r="B1015" s="78"/>
      <c r="C1015" s="77"/>
      <c r="D1015" s="77"/>
      <c r="E1015" s="159"/>
      <c r="F1015" s="160"/>
      <c r="G1015" s="76"/>
      <c r="H1015" s="76"/>
      <c r="I1015" s="76"/>
    </row>
    <row r="1016" spans="1:9" ht="18" hidden="1">
      <c r="A1016" s="79"/>
      <c r="B1016" s="78"/>
      <c r="C1016" s="77"/>
      <c r="D1016" s="77"/>
      <c r="E1016" s="159"/>
      <c r="F1016" s="160"/>
      <c r="G1016" s="76"/>
      <c r="H1016" s="76"/>
      <c r="I1016" s="76"/>
    </row>
    <row r="1017" spans="1:9" ht="18" hidden="1">
      <c r="A1017" s="79">
        <v>2433</v>
      </c>
      <c r="B1017" s="78" t="s">
        <v>476</v>
      </c>
      <c r="C1017" s="77">
        <v>3</v>
      </c>
      <c r="D1017" s="77">
        <v>3</v>
      </c>
      <c r="E1017" s="159"/>
      <c r="F1017" s="160"/>
      <c r="G1017" s="76"/>
      <c r="H1017" s="76"/>
      <c r="I1017" s="76"/>
    </row>
    <row r="1018" spans="1:9" ht="18">
      <c r="A1018" s="79"/>
      <c r="B1018" s="78"/>
      <c r="C1018" s="77"/>
      <c r="D1018" s="77"/>
      <c r="E1018" s="159"/>
      <c r="F1018" s="160"/>
      <c r="G1018" s="76"/>
      <c r="H1018" s="76"/>
      <c r="I1018" s="76"/>
    </row>
    <row r="1019" spans="1:9" ht="18">
      <c r="A1019" s="79">
        <v>2436</v>
      </c>
      <c r="B1019" s="78" t="s">
        <v>476</v>
      </c>
      <c r="C1019" s="77">
        <v>3</v>
      </c>
      <c r="D1019" s="77">
        <v>6</v>
      </c>
      <c r="E1019" s="204" t="s">
        <v>486</v>
      </c>
      <c r="F1019" s="160"/>
      <c r="G1019" s="76">
        <f>G1021+G1029+G1065+G1074+G1079+G1102+G1118+G1138</f>
        <v>85403</v>
      </c>
      <c r="H1019" s="76">
        <f>H1021+H1029+H1065+H1074+H1079+H1102+H1118+H1138</f>
        <v>1903</v>
      </c>
      <c r="I1019" s="76">
        <f>I1021+I1029+I1065+I1074+I1079+I1102+I1118+I1138</f>
        <v>83500</v>
      </c>
    </row>
    <row r="1020" spans="1:9" ht="18">
      <c r="A1020" s="79"/>
      <c r="B1020" s="78"/>
      <c r="C1020" s="77"/>
      <c r="D1020" s="106"/>
      <c r="E1020" s="205"/>
      <c r="F1020" s="161"/>
      <c r="G1020" s="76"/>
      <c r="H1020" s="76"/>
      <c r="I1020" s="76"/>
    </row>
    <row r="1021" spans="1:9" ht="16.149999999999999" customHeight="1">
      <c r="A1021" s="79"/>
      <c r="B1021" s="78"/>
      <c r="C1021" s="77"/>
      <c r="D1021" s="106"/>
      <c r="E1021" s="203" t="s">
        <v>193</v>
      </c>
      <c r="F1021" s="117" t="s">
        <v>194</v>
      </c>
      <c r="G1021" s="76">
        <f>H1021</f>
        <v>0</v>
      </c>
      <c r="H1021" s="76">
        <f>H1022+H1023+H1024+H1025+H1027+H1026+H1028</f>
        <v>0</v>
      </c>
      <c r="I1021" s="76"/>
    </row>
    <row r="1022" spans="1:9" ht="27" hidden="1">
      <c r="A1022" s="79"/>
      <c r="B1022" s="78"/>
      <c r="C1022" s="77"/>
      <c r="D1022" s="77"/>
      <c r="E1022" s="149" t="s">
        <v>195</v>
      </c>
      <c r="F1022" s="99" t="s">
        <v>196</v>
      </c>
      <c r="G1022" s="76">
        <f t="shared" ref="G1022:G1085" si="18">H1022</f>
        <v>0</v>
      </c>
      <c r="H1022" s="76"/>
      <c r="I1022" s="76"/>
    </row>
    <row r="1023" spans="1:9" ht="27" hidden="1">
      <c r="A1023" s="79"/>
      <c r="B1023" s="78"/>
      <c r="C1023" s="77"/>
      <c r="D1023" s="77"/>
      <c r="E1023" s="89" t="s">
        <v>197</v>
      </c>
      <c r="F1023" s="90" t="s">
        <v>198</v>
      </c>
      <c r="G1023" s="76">
        <f t="shared" si="18"/>
        <v>0</v>
      </c>
      <c r="H1023" s="76"/>
      <c r="I1023" s="76"/>
    </row>
    <row r="1024" spans="1:9" ht="27" hidden="1">
      <c r="A1024" s="79"/>
      <c r="B1024" s="78"/>
      <c r="C1024" s="77"/>
      <c r="D1024" s="77"/>
      <c r="E1024" s="89" t="s">
        <v>199</v>
      </c>
      <c r="F1024" s="90" t="s">
        <v>200</v>
      </c>
      <c r="G1024" s="76">
        <f t="shared" si="18"/>
        <v>0</v>
      </c>
      <c r="H1024" s="76"/>
      <c r="I1024" s="76"/>
    </row>
    <row r="1025" spans="1:9" ht="27" hidden="1">
      <c r="A1025" s="79"/>
      <c r="B1025" s="78"/>
      <c r="C1025" s="77"/>
      <c r="D1025" s="77"/>
      <c r="E1025" s="89" t="s">
        <v>201</v>
      </c>
      <c r="F1025" s="90" t="s">
        <v>202</v>
      </c>
      <c r="G1025" s="76">
        <f t="shared" si="18"/>
        <v>0</v>
      </c>
      <c r="H1025" s="76"/>
      <c r="I1025" s="76"/>
    </row>
    <row r="1026" spans="1:9" ht="18" hidden="1">
      <c r="A1026" s="79"/>
      <c r="B1026" s="78"/>
      <c r="C1026" s="77"/>
      <c r="D1026" s="77"/>
      <c r="E1026" s="89" t="s">
        <v>203</v>
      </c>
      <c r="F1026" s="90" t="s">
        <v>204</v>
      </c>
      <c r="G1026" s="76">
        <f t="shared" si="18"/>
        <v>0</v>
      </c>
      <c r="H1026" s="76"/>
      <c r="I1026" s="76"/>
    </row>
    <row r="1027" spans="1:9" ht="18" hidden="1">
      <c r="A1027" s="79"/>
      <c r="B1027" s="78"/>
      <c r="C1027" s="77"/>
      <c r="D1027" s="77"/>
      <c r="E1027" s="89" t="s">
        <v>205</v>
      </c>
      <c r="F1027" s="90" t="s">
        <v>206</v>
      </c>
      <c r="G1027" s="76">
        <f t="shared" si="18"/>
        <v>0</v>
      </c>
      <c r="H1027" s="76"/>
      <c r="I1027" s="76"/>
    </row>
    <row r="1028" spans="1:9" ht="18" hidden="1" customHeight="1">
      <c r="A1028" s="79"/>
      <c r="B1028" s="78"/>
      <c r="C1028" s="77"/>
      <c r="D1028" s="77"/>
      <c r="E1028" s="91" t="s">
        <v>207</v>
      </c>
      <c r="F1028" s="92" t="s">
        <v>208</v>
      </c>
      <c r="G1028" s="76">
        <f t="shared" si="18"/>
        <v>0</v>
      </c>
      <c r="H1028" s="76"/>
      <c r="I1028" s="76"/>
    </row>
    <row r="1029" spans="1:9" ht="33.75" hidden="1" thickBot="1">
      <c r="A1029" s="79"/>
      <c r="B1029" s="78"/>
      <c r="C1029" s="77"/>
      <c r="D1029" s="77"/>
      <c r="E1029" s="93" t="s">
        <v>209</v>
      </c>
      <c r="F1029" s="94" t="s">
        <v>194</v>
      </c>
      <c r="G1029" s="76">
        <f t="shared" si="18"/>
        <v>0</v>
      </c>
      <c r="H1029" s="76">
        <f>H1030+H1038+H1042+H1051+H1053+H1056</f>
        <v>0</v>
      </c>
      <c r="I1029" s="76"/>
    </row>
    <row r="1030" spans="1:9" ht="18" hidden="1">
      <c r="A1030" s="79"/>
      <c r="B1030" s="78"/>
      <c r="C1030" s="77"/>
      <c r="D1030" s="77"/>
      <c r="E1030" s="95" t="s">
        <v>210</v>
      </c>
      <c r="F1030" s="96"/>
      <c r="G1030" s="76">
        <f t="shared" si="18"/>
        <v>0</v>
      </c>
      <c r="H1030" s="76">
        <f>H1031+H1032+H1033+H1034+H1035+H1036+H1037</f>
        <v>0</v>
      </c>
      <c r="I1030" s="76"/>
    </row>
    <row r="1031" spans="1:9" ht="27" hidden="1">
      <c r="A1031" s="79"/>
      <c r="B1031" s="78"/>
      <c r="C1031" s="77"/>
      <c r="D1031" s="77"/>
      <c r="E1031" s="89" t="s">
        <v>211</v>
      </c>
      <c r="F1031" s="90" t="s">
        <v>212</v>
      </c>
      <c r="G1031" s="76">
        <f t="shared" si="18"/>
        <v>0</v>
      </c>
      <c r="H1031" s="76"/>
      <c r="I1031" s="76"/>
    </row>
    <row r="1032" spans="1:9" ht="18" hidden="1">
      <c r="A1032" s="79"/>
      <c r="B1032" s="78"/>
      <c r="C1032" s="77"/>
      <c r="D1032" s="77"/>
      <c r="E1032" s="89" t="s">
        <v>213</v>
      </c>
      <c r="F1032" s="90" t="s">
        <v>214</v>
      </c>
      <c r="G1032" s="76">
        <f t="shared" si="18"/>
        <v>0</v>
      </c>
      <c r="H1032" s="76"/>
      <c r="I1032" s="76"/>
    </row>
    <row r="1033" spans="1:9" ht="18" hidden="1">
      <c r="A1033" s="79"/>
      <c r="B1033" s="78"/>
      <c r="C1033" s="77"/>
      <c r="D1033" s="77"/>
      <c r="E1033" s="89" t="s">
        <v>215</v>
      </c>
      <c r="F1033" s="90" t="s">
        <v>216</v>
      </c>
      <c r="G1033" s="76">
        <f t="shared" si="18"/>
        <v>0</v>
      </c>
      <c r="H1033" s="76"/>
      <c r="I1033" s="76"/>
    </row>
    <row r="1034" spans="1:9" ht="18" hidden="1">
      <c r="A1034" s="79"/>
      <c r="B1034" s="78"/>
      <c r="C1034" s="77"/>
      <c r="D1034" s="77"/>
      <c r="E1034" s="89" t="s">
        <v>217</v>
      </c>
      <c r="F1034" s="90" t="s">
        <v>218</v>
      </c>
      <c r="G1034" s="76">
        <f t="shared" si="18"/>
        <v>0</v>
      </c>
      <c r="H1034" s="76"/>
      <c r="I1034" s="76"/>
    </row>
    <row r="1035" spans="1:9" ht="18" hidden="1">
      <c r="A1035" s="79"/>
      <c r="B1035" s="78"/>
      <c r="C1035" s="77"/>
      <c r="D1035" s="77"/>
      <c r="E1035" s="89" t="s">
        <v>219</v>
      </c>
      <c r="F1035" s="90" t="s">
        <v>220</v>
      </c>
      <c r="G1035" s="76">
        <f t="shared" si="18"/>
        <v>0</v>
      </c>
      <c r="H1035" s="76"/>
      <c r="I1035" s="76"/>
    </row>
    <row r="1036" spans="1:9" ht="18" hidden="1">
      <c r="A1036" s="79"/>
      <c r="B1036" s="78"/>
      <c r="C1036" s="77"/>
      <c r="D1036" s="77"/>
      <c r="E1036" s="89" t="s">
        <v>221</v>
      </c>
      <c r="F1036" s="90" t="s">
        <v>222</v>
      </c>
      <c r="G1036" s="76">
        <f t="shared" si="18"/>
        <v>0</v>
      </c>
      <c r="H1036" s="76"/>
      <c r="I1036" s="76"/>
    </row>
    <row r="1037" spans="1:9" ht="18.75" hidden="1" thickBot="1">
      <c r="A1037" s="79"/>
      <c r="B1037" s="78"/>
      <c r="C1037" s="77"/>
      <c r="D1037" s="77"/>
      <c r="E1037" s="91" t="s">
        <v>223</v>
      </c>
      <c r="F1037" s="92" t="s">
        <v>224</v>
      </c>
      <c r="G1037" s="76">
        <f t="shared" si="18"/>
        <v>0</v>
      </c>
      <c r="H1037" s="76"/>
      <c r="I1037" s="76"/>
    </row>
    <row r="1038" spans="1:9" ht="33" hidden="1">
      <c r="A1038" s="79"/>
      <c r="B1038" s="78"/>
      <c r="C1038" s="77"/>
      <c r="D1038" s="77"/>
      <c r="E1038" s="132" t="s">
        <v>225</v>
      </c>
      <c r="F1038" s="98" t="s">
        <v>194</v>
      </c>
      <c r="G1038" s="76">
        <f t="shared" si="18"/>
        <v>0</v>
      </c>
      <c r="H1038" s="76">
        <f>H1039+H1040+H1041</f>
        <v>0</v>
      </c>
      <c r="I1038" s="76"/>
    </row>
    <row r="1039" spans="1:9" ht="18" hidden="1">
      <c r="A1039" s="79"/>
      <c r="B1039" s="78"/>
      <c r="C1039" s="77"/>
      <c r="D1039" s="77"/>
      <c r="E1039" s="89" t="s">
        <v>226</v>
      </c>
      <c r="F1039" s="99" t="s">
        <v>227</v>
      </c>
      <c r="G1039" s="76">
        <f t="shared" si="18"/>
        <v>0</v>
      </c>
      <c r="H1039" s="76"/>
      <c r="I1039" s="76"/>
    </row>
    <row r="1040" spans="1:9" ht="27" hidden="1">
      <c r="A1040" s="79"/>
      <c r="B1040" s="78"/>
      <c r="C1040" s="77"/>
      <c r="D1040" s="77"/>
      <c r="E1040" s="89" t="s">
        <v>228</v>
      </c>
      <c r="F1040" s="90" t="s">
        <v>229</v>
      </c>
      <c r="G1040" s="76">
        <f t="shared" si="18"/>
        <v>0</v>
      </c>
      <c r="H1040" s="76"/>
      <c r="I1040" s="76"/>
    </row>
    <row r="1041" spans="1:9" ht="18.75" hidden="1" thickBot="1">
      <c r="A1041" s="79"/>
      <c r="B1041" s="78"/>
      <c r="C1041" s="77"/>
      <c r="D1041" s="77"/>
      <c r="E1041" s="91" t="s">
        <v>230</v>
      </c>
      <c r="F1041" s="92" t="s">
        <v>231</v>
      </c>
      <c r="G1041" s="76">
        <f t="shared" si="18"/>
        <v>0</v>
      </c>
      <c r="H1041" s="76"/>
      <c r="I1041" s="76"/>
    </row>
    <row r="1042" spans="1:9" ht="33" hidden="1">
      <c r="A1042" s="79"/>
      <c r="B1042" s="78"/>
      <c r="C1042" s="77"/>
      <c r="D1042" s="77"/>
      <c r="E1042" s="132" t="s">
        <v>232</v>
      </c>
      <c r="F1042" s="98" t="s">
        <v>194</v>
      </c>
      <c r="G1042" s="76">
        <f t="shared" si="18"/>
        <v>0</v>
      </c>
      <c r="H1042" s="76">
        <f>H1043+H1044+H1045+H1046+H1047+H1048+H1049+H1050</f>
        <v>0</v>
      </c>
      <c r="I1042" s="76"/>
    </row>
    <row r="1043" spans="1:9" ht="18" hidden="1">
      <c r="A1043" s="79"/>
      <c r="B1043" s="78"/>
      <c r="C1043" s="77"/>
      <c r="D1043" s="77"/>
      <c r="E1043" s="89" t="s">
        <v>233</v>
      </c>
      <c r="F1043" s="99" t="s">
        <v>234</v>
      </c>
      <c r="G1043" s="76">
        <f t="shared" si="18"/>
        <v>0</v>
      </c>
      <c r="H1043" s="76"/>
      <c r="I1043" s="76"/>
    </row>
    <row r="1044" spans="1:9" ht="18" hidden="1">
      <c r="A1044" s="79"/>
      <c r="B1044" s="78"/>
      <c r="C1044" s="77"/>
      <c r="D1044" s="77"/>
      <c r="E1044" s="89" t="s">
        <v>235</v>
      </c>
      <c r="F1044" s="90" t="s">
        <v>236</v>
      </c>
      <c r="G1044" s="76">
        <f t="shared" si="18"/>
        <v>0</v>
      </c>
      <c r="H1044" s="76"/>
      <c r="I1044" s="76"/>
    </row>
    <row r="1045" spans="1:9" ht="27" hidden="1">
      <c r="A1045" s="79"/>
      <c r="B1045" s="78"/>
      <c r="C1045" s="77"/>
      <c r="D1045" s="77"/>
      <c r="E1045" s="89" t="s">
        <v>237</v>
      </c>
      <c r="F1045" s="90" t="s">
        <v>238</v>
      </c>
      <c r="G1045" s="76">
        <f t="shared" si="18"/>
        <v>0</v>
      </c>
      <c r="H1045" s="76"/>
      <c r="I1045" s="76"/>
    </row>
    <row r="1046" spans="1:9" ht="18" hidden="1">
      <c r="A1046" s="79"/>
      <c r="B1046" s="78"/>
      <c r="C1046" s="77"/>
      <c r="D1046" s="77"/>
      <c r="E1046" s="89" t="s">
        <v>239</v>
      </c>
      <c r="F1046" s="90" t="s">
        <v>240</v>
      </c>
      <c r="G1046" s="76">
        <f t="shared" si="18"/>
        <v>0</v>
      </c>
      <c r="H1046" s="76"/>
      <c r="I1046" s="76"/>
    </row>
    <row r="1047" spans="1:9" ht="18" hidden="1">
      <c r="A1047" s="79"/>
      <c r="B1047" s="78"/>
      <c r="C1047" s="77"/>
      <c r="D1047" s="77"/>
      <c r="E1047" s="107" t="s">
        <v>241</v>
      </c>
      <c r="F1047" s="108">
        <v>423500</v>
      </c>
      <c r="G1047" s="76">
        <f t="shared" si="18"/>
        <v>0</v>
      </c>
      <c r="H1047" s="76"/>
      <c r="I1047" s="76"/>
    </row>
    <row r="1048" spans="1:9" ht="1.9" hidden="1" customHeight="1">
      <c r="A1048" s="79"/>
      <c r="B1048" s="78"/>
      <c r="C1048" s="77"/>
      <c r="D1048" s="77"/>
      <c r="E1048" s="89" t="s">
        <v>242</v>
      </c>
      <c r="F1048" s="90" t="s">
        <v>243</v>
      </c>
      <c r="G1048" s="76">
        <f t="shared" si="18"/>
        <v>0</v>
      </c>
      <c r="H1048" s="76"/>
      <c r="I1048" s="76"/>
    </row>
    <row r="1049" spans="1:9" ht="18" hidden="1">
      <c r="A1049" s="79"/>
      <c r="B1049" s="78"/>
      <c r="C1049" s="77"/>
      <c r="D1049" s="77"/>
      <c r="E1049" s="89" t="s">
        <v>244</v>
      </c>
      <c r="F1049" s="90" t="s">
        <v>245</v>
      </c>
      <c r="G1049" s="76">
        <f t="shared" si="18"/>
        <v>0</v>
      </c>
      <c r="H1049" s="76"/>
      <c r="I1049" s="76"/>
    </row>
    <row r="1050" spans="1:9" ht="18.75" hidden="1" thickBot="1">
      <c r="A1050" s="79"/>
      <c r="B1050" s="78"/>
      <c r="C1050" s="77"/>
      <c r="D1050" s="77"/>
      <c r="E1050" s="91" t="s">
        <v>246</v>
      </c>
      <c r="F1050" s="92" t="s">
        <v>247</v>
      </c>
      <c r="G1050" s="76">
        <f t="shared" si="18"/>
        <v>0</v>
      </c>
      <c r="H1050" s="76"/>
      <c r="I1050" s="76"/>
    </row>
    <row r="1051" spans="1:9" ht="33" hidden="1">
      <c r="A1051" s="79"/>
      <c r="B1051" s="78"/>
      <c r="C1051" s="77"/>
      <c r="D1051" s="77"/>
      <c r="E1051" s="132" t="s">
        <v>248</v>
      </c>
      <c r="F1051" s="98" t="s">
        <v>194</v>
      </c>
      <c r="G1051" s="76">
        <f t="shared" si="18"/>
        <v>0</v>
      </c>
      <c r="H1051" s="76">
        <f>H1052</f>
        <v>0</v>
      </c>
      <c r="I1051" s="76"/>
    </row>
    <row r="1052" spans="1:9" ht="18.75" hidden="1" thickBot="1">
      <c r="A1052" s="79"/>
      <c r="B1052" s="78"/>
      <c r="C1052" s="77"/>
      <c r="D1052" s="77"/>
      <c r="E1052" s="91" t="s">
        <v>249</v>
      </c>
      <c r="F1052" s="92" t="s">
        <v>250</v>
      </c>
      <c r="G1052" s="76">
        <f t="shared" si="18"/>
        <v>0</v>
      </c>
      <c r="H1052" s="76"/>
      <c r="I1052" s="76"/>
    </row>
    <row r="1053" spans="1:9" ht="49.5" hidden="1">
      <c r="A1053" s="79"/>
      <c r="B1053" s="78"/>
      <c r="C1053" s="77"/>
      <c r="D1053" s="77"/>
      <c r="E1053" s="132" t="s">
        <v>251</v>
      </c>
      <c r="F1053" s="98" t="s">
        <v>194</v>
      </c>
      <c r="G1053" s="76">
        <f t="shared" si="18"/>
        <v>0</v>
      </c>
      <c r="H1053" s="76">
        <f>H1054+H1055</f>
        <v>0</v>
      </c>
      <c r="I1053" s="76"/>
    </row>
    <row r="1054" spans="1:9" ht="27" hidden="1">
      <c r="A1054" s="79"/>
      <c r="B1054" s="78"/>
      <c r="C1054" s="77"/>
      <c r="D1054" s="77"/>
      <c r="E1054" s="89" t="s">
        <v>252</v>
      </c>
      <c r="F1054" s="99" t="s">
        <v>253</v>
      </c>
      <c r="G1054" s="76">
        <f t="shared" si="18"/>
        <v>0</v>
      </c>
      <c r="H1054" s="76"/>
      <c r="I1054" s="76"/>
    </row>
    <row r="1055" spans="1:9" ht="27.75" hidden="1" thickBot="1">
      <c r="A1055" s="79"/>
      <c r="B1055" s="78"/>
      <c r="C1055" s="77"/>
      <c r="D1055" s="77"/>
      <c r="E1055" s="91" t="s">
        <v>254</v>
      </c>
      <c r="F1055" s="92" t="s">
        <v>255</v>
      </c>
      <c r="G1055" s="76">
        <f t="shared" si="18"/>
        <v>0</v>
      </c>
      <c r="H1055" s="76"/>
      <c r="I1055" s="76"/>
    </row>
    <row r="1056" spans="1:9" ht="18" hidden="1">
      <c r="A1056" s="79"/>
      <c r="B1056" s="78"/>
      <c r="C1056" s="77"/>
      <c r="D1056" s="77"/>
      <c r="E1056" s="132" t="s">
        <v>256</v>
      </c>
      <c r="F1056" s="98" t="s">
        <v>194</v>
      </c>
      <c r="G1056" s="76">
        <f t="shared" si="18"/>
        <v>0</v>
      </c>
      <c r="H1056" s="76">
        <f>H1057+H1058+H1059+H1060+H1061+H1062+H1063+H1064</f>
        <v>0</v>
      </c>
      <c r="I1056" s="76"/>
    </row>
    <row r="1057" spans="1:9" ht="18" hidden="1">
      <c r="A1057" s="79"/>
      <c r="B1057" s="78"/>
      <c r="C1057" s="77"/>
      <c r="D1057" s="77"/>
      <c r="E1057" s="89" t="s">
        <v>257</v>
      </c>
      <c r="F1057" s="99" t="s">
        <v>258</v>
      </c>
      <c r="G1057" s="76">
        <f t="shared" si="18"/>
        <v>0</v>
      </c>
      <c r="H1057" s="76"/>
      <c r="I1057" s="76"/>
    </row>
    <row r="1058" spans="1:9" ht="18" hidden="1">
      <c r="A1058" s="79"/>
      <c r="B1058" s="78"/>
      <c r="C1058" s="77"/>
      <c r="D1058" s="77"/>
      <c r="E1058" s="89" t="s">
        <v>259</v>
      </c>
      <c r="F1058" s="90" t="s">
        <v>260</v>
      </c>
      <c r="G1058" s="76">
        <f t="shared" si="18"/>
        <v>0</v>
      </c>
      <c r="H1058" s="76"/>
      <c r="I1058" s="76"/>
    </row>
    <row r="1059" spans="1:9" ht="18" hidden="1">
      <c r="A1059" s="79"/>
      <c r="B1059" s="78"/>
      <c r="C1059" s="77"/>
      <c r="D1059" s="77"/>
      <c r="E1059" s="89" t="s">
        <v>261</v>
      </c>
      <c r="F1059" s="90" t="s">
        <v>262</v>
      </c>
      <c r="G1059" s="76">
        <f t="shared" si="18"/>
        <v>0</v>
      </c>
      <c r="H1059" s="76"/>
      <c r="I1059" s="76"/>
    </row>
    <row r="1060" spans="1:9" ht="18" hidden="1">
      <c r="A1060" s="79"/>
      <c r="B1060" s="78"/>
      <c r="C1060" s="77"/>
      <c r="D1060" s="77"/>
      <c r="E1060" s="109" t="s">
        <v>263</v>
      </c>
      <c r="F1060" s="90" t="s">
        <v>264</v>
      </c>
      <c r="G1060" s="76">
        <f t="shared" si="18"/>
        <v>0</v>
      </c>
      <c r="H1060" s="76"/>
      <c r="I1060" s="76"/>
    </row>
    <row r="1061" spans="1:9" ht="27" hidden="1">
      <c r="A1061" s="79"/>
      <c r="B1061" s="78"/>
      <c r="C1061" s="77"/>
      <c r="D1061" s="77"/>
      <c r="E1061" s="110" t="s">
        <v>265</v>
      </c>
      <c r="F1061" s="90" t="s">
        <v>266</v>
      </c>
      <c r="G1061" s="76">
        <f t="shared" si="18"/>
        <v>0</v>
      </c>
      <c r="H1061" s="76"/>
      <c r="I1061" s="76"/>
    </row>
    <row r="1062" spans="1:9" ht="18">
      <c r="A1062" s="79"/>
      <c r="B1062" s="78"/>
      <c r="C1062" s="77"/>
      <c r="D1062" s="77"/>
      <c r="E1062" s="109" t="s">
        <v>267</v>
      </c>
      <c r="F1062" s="90" t="s">
        <v>268</v>
      </c>
      <c r="G1062" s="76">
        <f t="shared" si="18"/>
        <v>0</v>
      </c>
      <c r="H1062" s="76"/>
      <c r="I1062" s="76"/>
    </row>
    <row r="1063" spans="1:9" ht="18">
      <c r="A1063" s="79"/>
      <c r="B1063" s="78"/>
      <c r="C1063" s="77"/>
      <c r="D1063" s="77"/>
      <c r="E1063" s="109" t="s">
        <v>269</v>
      </c>
      <c r="F1063" s="90" t="s">
        <v>270</v>
      </c>
      <c r="G1063" s="76">
        <f t="shared" si="18"/>
        <v>0</v>
      </c>
      <c r="H1063" s="76"/>
      <c r="I1063" s="76"/>
    </row>
    <row r="1064" spans="1:9" ht="18.75" thickBot="1">
      <c r="A1064" s="79"/>
      <c r="B1064" s="78"/>
      <c r="C1064" s="77"/>
      <c r="D1064" s="77"/>
      <c r="E1064" s="111" t="s">
        <v>271</v>
      </c>
      <c r="F1064" s="92" t="s">
        <v>272</v>
      </c>
      <c r="G1064" s="76">
        <f t="shared" si="18"/>
        <v>0</v>
      </c>
      <c r="H1064" s="76"/>
      <c r="I1064" s="76"/>
    </row>
    <row r="1065" spans="1:9" ht="18">
      <c r="A1065" s="79"/>
      <c r="B1065" s="78"/>
      <c r="C1065" s="77"/>
      <c r="D1065" s="77"/>
      <c r="E1065" s="130" t="s">
        <v>273</v>
      </c>
      <c r="F1065" s="98" t="s">
        <v>194</v>
      </c>
      <c r="G1065" s="76">
        <f t="shared" si="18"/>
        <v>0</v>
      </c>
      <c r="H1065" s="76">
        <f>H1066+H1067+H1068+H1069</f>
        <v>0</v>
      </c>
      <c r="I1065" s="76"/>
    </row>
    <row r="1066" spans="1:9" ht="18">
      <c r="A1066" s="79"/>
      <c r="B1066" s="78"/>
      <c r="C1066" s="77"/>
      <c r="D1066" s="77"/>
      <c r="E1066" s="109" t="s">
        <v>274</v>
      </c>
      <c r="F1066" s="99" t="s">
        <v>275</v>
      </c>
      <c r="G1066" s="76">
        <f t="shared" si="18"/>
        <v>0</v>
      </c>
      <c r="H1066" s="76"/>
      <c r="I1066" s="76"/>
    </row>
    <row r="1067" spans="1:9" ht="18">
      <c r="A1067" s="79"/>
      <c r="B1067" s="78"/>
      <c r="C1067" s="77"/>
      <c r="D1067" s="77"/>
      <c r="E1067" s="109" t="s">
        <v>276</v>
      </c>
      <c r="F1067" s="90" t="s">
        <v>277</v>
      </c>
      <c r="G1067" s="76">
        <f t="shared" si="18"/>
        <v>0</v>
      </c>
      <c r="H1067" s="76"/>
      <c r="I1067" s="76"/>
    </row>
    <row r="1068" spans="1:9" ht="27">
      <c r="A1068" s="79"/>
      <c r="B1068" s="78"/>
      <c r="C1068" s="77"/>
      <c r="D1068" s="77"/>
      <c r="E1068" s="109" t="s">
        <v>278</v>
      </c>
      <c r="F1068" s="90" t="s">
        <v>279</v>
      </c>
      <c r="G1068" s="76">
        <f t="shared" si="18"/>
        <v>0</v>
      </c>
      <c r="H1068" s="76"/>
      <c r="I1068" s="76"/>
    </row>
    <row r="1069" spans="1:9" ht="18" hidden="1">
      <c r="A1069" s="79"/>
      <c r="B1069" s="78"/>
      <c r="C1069" s="77"/>
      <c r="D1069" s="77"/>
      <c r="E1069" s="113" t="s">
        <v>280</v>
      </c>
      <c r="F1069" s="114" t="s">
        <v>281</v>
      </c>
      <c r="G1069" s="76">
        <f t="shared" si="18"/>
        <v>0</v>
      </c>
      <c r="H1069" s="76"/>
      <c r="I1069" s="76"/>
    </row>
    <row r="1070" spans="1:9" ht="18" hidden="1">
      <c r="A1070" s="79"/>
      <c r="B1070" s="78"/>
      <c r="C1070" s="77"/>
      <c r="D1070" s="77"/>
      <c r="E1070" s="113" t="s">
        <v>282</v>
      </c>
      <c r="F1070" s="115" t="s">
        <v>194</v>
      </c>
      <c r="G1070" s="76">
        <f t="shared" si="18"/>
        <v>0</v>
      </c>
      <c r="H1070" s="76">
        <f>H1071+H1072+H1073</f>
        <v>0</v>
      </c>
      <c r="I1070" s="76"/>
    </row>
    <row r="1071" spans="1:9" ht="27" hidden="1">
      <c r="A1071" s="79"/>
      <c r="B1071" s="78"/>
      <c r="C1071" s="77"/>
      <c r="D1071" s="77"/>
      <c r="E1071" s="113" t="s">
        <v>283</v>
      </c>
      <c r="F1071" s="99" t="s">
        <v>284</v>
      </c>
      <c r="G1071" s="76">
        <f t="shared" si="18"/>
        <v>0</v>
      </c>
      <c r="H1071" s="76"/>
      <c r="I1071" s="76"/>
    </row>
    <row r="1072" spans="1:9" ht="18" hidden="1">
      <c r="A1072" s="79"/>
      <c r="B1072" s="78"/>
      <c r="C1072" s="77"/>
      <c r="D1072" s="77"/>
      <c r="E1072" s="109" t="s">
        <v>285</v>
      </c>
      <c r="F1072" s="90" t="s">
        <v>286</v>
      </c>
      <c r="G1072" s="76">
        <f t="shared" si="18"/>
        <v>0</v>
      </c>
      <c r="H1072" s="76"/>
      <c r="I1072" s="76"/>
    </row>
    <row r="1073" spans="1:9" ht="18.75" hidden="1" thickBot="1">
      <c r="A1073" s="79"/>
      <c r="B1073" s="78"/>
      <c r="C1073" s="77"/>
      <c r="D1073" s="77"/>
      <c r="E1073" s="111" t="s">
        <v>287</v>
      </c>
      <c r="F1073" s="92" t="s">
        <v>288</v>
      </c>
      <c r="G1073" s="76">
        <f t="shared" si="18"/>
        <v>0</v>
      </c>
      <c r="H1073" s="76"/>
      <c r="I1073" s="76"/>
    </row>
    <row r="1074" spans="1:9" ht="18" hidden="1">
      <c r="A1074" s="79"/>
      <c r="B1074" s="78"/>
      <c r="C1074" s="77"/>
      <c r="D1074" s="77"/>
      <c r="E1074" s="130" t="s">
        <v>289</v>
      </c>
      <c r="F1074" s="98" t="s">
        <v>194</v>
      </c>
      <c r="G1074" s="76">
        <f t="shared" si="18"/>
        <v>0</v>
      </c>
      <c r="H1074" s="76">
        <f>H1075+H1076+H1077+H1078</f>
        <v>0</v>
      </c>
      <c r="I1074" s="76"/>
    </row>
    <row r="1075" spans="1:9" ht="27" hidden="1">
      <c r="A1075" s="79"/>
      <c r="B1075" s="78"/>
      <c r="C1075" s="77"/>
      <c r="D1075" s="77"/>
      <c r="E1075" s="109" t="s">
        <v>290</v>
      </c>
      <c r="F1075" s="99" t="s">
        <v>291</v>
      </c>
      <c r="G1075" s="76">
        <f t="shared" si="18"/>
        <v>0</v>
      </c>
      <c r="H1075" s="76"/>
      <c r="I1075" s="76"/>
    </row>
    <row r="1076" spans="1:9" ht="27" hidden="1">
      <c r="A1076" s="79"/>
      <c r="B1076" s="78"/>
      <c r="C1076" s="77"/>
      <c r="D1076" s="77"/>
      <c r="E1076" s="109" t="s">
        <v>292</v>
      </c>
      <c r="F1076" s="90" t="s">
        <v>293</v>
      </c>
      <c r="G1076" s="76">
        <f t="shared" si="18"/>
        <v>0</v>
      </c>
      <c r="H1076" s="76"/>
      <c r="I1076" s="76"/>
    </row>
    <row r="1077" spans="1:9" ht="27" hidden="1">
      <c r="A1077" s="79"/>
      <c r="B1077" s="78"/>
      <c r="C1077" s="77"/>
      <c r="D1077" s="77"/>
      <c r="E1077" s="109" t="s">
        <v>294</v>
      </c>
      <c r="F1077" s="90" t="s">
        <v>295</v>
      </c>
      <c r="G1077" s="76">
        <f t="shared" si="18"/>
        <v>0</v>
      </c>
      <c r="H1077" s="76"/>
      <c r="I1077" s="76"/>
    </row>
    <row r="1078" spans="1:9" ht="27.75" thickBot="1">
      <c r="A1078" s="79"/>
      <c r="B1078" s="78"/>
      <c r="C1078" s="77"/>
      <c r="D1078" s="77"/>
      <c r="E1078" s="111" t="s">
        <v>296</v>
      </c>
      <c r="F1078" s="92" t="s">
        <v>297</v>
      </c>
      <c r="G1078" s="76">
        <f t="shared" si="18"/>
        <v>0</v>
      </c>
      <c r="H1078" s="76"/>
      <c r="I1078" s="76"/>
    </row>
    <row r="1079" spans="1:9" ht="18">
      <c r="A1079" s="79"/>
      <c r="B1079" s="78"/>
      <c r="C1079" s="77"/>
      <c r="D1079" s="77"/>
      <c r="E1079" s="116" t="s">
        <v>298</v>
      </c>
      <c r="F1079" s="117" t="s">
        <v>194</v>
      </c>
      <c r="G1079" s="76">
        <f t="shared" si="18"/>
        <v>1903</v>
      </c>
      <c r="H1079" s="76">
        <f>H1080+H1083+H1086</f>
        <v>1903</v>
      </c>
      <c r="I1079" s="76"/>
    </row>
    <row r="1080" spans="1:9" ht="28.5">
      <c r="A1080" s="79"/>
      <c r="B1080" s="78"/>
      <c r="C1080" s="77"/>
      <c r="D1080" s="77"/>
      <c r="E1080" s="118" t="s">
        <v>299</v>
      </c>
      <c r="F1080" s="117" t="s">
        <v>194</v>
      </c>
      <c r="G1080" s="76">
        <f t="shared" si="18"/>
        <v>0</v>
      </c>
      <c r="H1080" s="76">
        <f>H1081+H1082</f>
        <v>0</v>
      </c>
      <c r="I1080" s="76"/>
    </row>
    <row r="1081" spans="1:9" ht="27">
      <c r="A1081" s="79"/>
      <c r="B1081" s="78"/>
      <c r="C1081" s="77"/>
      <c r="D1081" s="77"/>
      <c r="E1081" s="119" t="s">
        <v>300</v>
      </c>
      <c r="F1081" s="120">
        <v>461100</v>
      </c>
      <c r="G1081" s="76">
        <f t="shared" si="18"/>
        <v>0</v>
      </c>
      <c r="H1081" s="76"/>
      <c r="I1081" s="76"/>
    </row>
    <row r="1082" spans="1:9" ht="27">
      <c r="A1082" s="79"/>
      <c r="B1082" s="78"/>
      <c r="C1082" s="77"/>
      <c r="D1082" s="77"/>
      <c r="E1082" s="119" t="s">
        <v>301</v>
      </c>
      <c r="F1082" s="120">
        <v>461200</v>
      </c>
      <c r="G1082" s="76">
        <f t="shared" si="18"/>
        <v>0</v>
      </c>
      <c r="H1082" s="76"/>
      <c r="I1082" s="76"/>
    </row>
    <row r="1083" spans="1:9" ht="28.5">
      <c r="A1083" s="79"/>
      <c r="B1083" s="78"/>
      <c r="C1083" s="77"/>
      <c r="D1083" s="77"/>
      <c r="E1083" s="121" t="s">
        <v>302</v>
      </c>
      <c r="F1083" s="122" t="s">
        <v>194</v>
      </c>
      <c r="G1083" s="76">
        <f t="shared" si="18"/>
        <v>0</v>
      </c>
      <c r="H1083" s="76">
        <f>H1084+H1085</f>
        <v>0</v>
      </c>
      <c r="I1083" s="76"/>
    </row>
    <row r="1084" spans="1:9" ht="27">
      <c r="A1084" s="79"/>
      <c r="B1084" s="78"/>
      <c r="C1084" s="77"/>
      <c r="D1084" s="77"/>
      <c r="E1084" s="123" t="s">
        <v>303</v>
      </c>
      <c r="F1084" s="120">
        <v>462100</v>
      </c>
      <c r="G1084" s="76">
        <f t="shared" si="18"/>
        <v>0</v>
      </c>
      <c r="H1084" s="76"/>
      <c r="I1084" s="76"/>
    </row>
    <row r="1085" spans="1:9" ht="27.75" thickBot="1">
      <c r="A1085" s="79"/>
      <c r="B1085" s="78"/>
      <c r="C1085" s="77"/>
      <c r="D1085" s="77"/>
      <c r="E1085" s="124" t="s">
        <v>304</v>
      </c>
      <c r="F1085" s="125">
        <v>462200</v>
      </c>
      <c r="G1085" s="76">
        <f t="shared" si="18"/>
        <v>0</v>
      </c>
      <c r="H1085" s="76"/>
      <c r="I1085" s="76"/>
    </row>
    <row r="1086" spans="1:9" ht="28.5">
      <c r="A1086" s="79"/>
      <c r="B1086" s="78"/>
      <c r="C1086" s="77"/>
      <c r="D1086" s="77"/>
      <c r="E1086" s="126" t="s">
        <v>305</v>
      </c>
      <c r="F1086" s="117" t="s">
        <v>194</v>
      </c>
      <c r="G1086" s="76">
        <f t="shared" ref="G1086:G1137" si="19">H1086</f>
        <v>1903</v>
      </c>
      <c r="H1086" s="76">
        <f>H1087+H1088+H1089+H1090+H1091+H1092+H1093+H1094</f>
        <v>1903</v>
      </c>
      <c r="I1086" s="76"/>
    </row>
    <row r="1087" spans="1:9" ht="27">
      <c r="A1087" s="79"/>
      <c r="B1087" s="78"/>
      <c r="C1087" s="77"/>
      <c r="D1087" s="77"/>
      <c r="E1087" s="123" t="s">
        <v>306</v>
      </c>
      <c r="F1087" s="120">
        <v>463100</v>
      </c>
      <c r="G1087" s="76">
        <f t="shared" si="19"/>
        <v>0</v>
      </c>
      <c r="H1087" s="76"/>
      <c r="I1087" s="76"/>
    </row>
    <row r="1088" spans="1:9" ht="18">
      <c r="A1088" s="79"/>
      <c r="B1088" s="78"/>
      <c r="C1088" s="77"/>
      <c r="D1088" s="77"/>
      <c r="E1088" s="123" t="s">
        <v>307</v>
      </c>
      <c r="F1088" s="120">
        <v>463200</v>
      </c>
      <c r="G1088" s="76">
        <f t="shared" si="19"/>
        <v>0</v>
      </c>
      <c r="H1088" s="76"/>
      <c r="I1088" s="76"/>
    </row>
    <row r="1089" spans="1:9" ht="40.5">
      <c r="A1089" s="79"/>
      <c r="B1089" s="78"/>
      <c r="C1089" s="77"/>
      <c r="D1089" s="77"/>
      <c r="E1089" s="123" t="s">
        <v>308</v>
      </c>
      <c r="F1089" s="120">
        <v>463300</v>
      </c>
      <c r="G1089" s="76">
        <f t="shared" si="19"/>
        <v>0</v>
      </c>
      <c r="H1089" s="76"/>
      <c r="I1089" s="76"/>
    </row>
    <row r="1090" spans="1:9" ht="40.5">
      <c r="A1090" s="79"/>
      <c r="B1090" s="78"/>
      <c r="C1090" s="77"/>
      <c r="D1090" s="77"/>
      <c r="E1090" s="123" t="s">
        <v>309</v>
      </c>
      <c r="F1090" s="120">
        <v>463400</v>
      </c>
      <c r="G1090" s="76">
        <f t="shared" si="19"/>
        <v>0</v>
      </c>
      <c r="H1090" s="76"/>
      <c r="I1090" s="76"/>
    </row>
    <row r="1091" spans="1:9" ht="18">
      <c r="A1091" s="79"/>
      <c r="B1091" s="78"/>
      <c r="C1091" s="77"/>
      <c r="D1091" s="77"/>
      <c r="E1091" s="127" t="s">
        <v>310</v>
      </c>
      <c r="F1091" s="120">
        <v>463500</v>
      </c>
      <c r="G1091" s="76">
        <f t="shared" si="19"/>
        <v>0</v>
      </c>
      <c r="H1091" s="76"/>
      <c r="I1091" s="76"/>
    </row>
    <row r="1092" spans="1:9" ht="40.5">
      <c r="A1092" s="79"/>
      <c r="B1092" s="78"/>
      <c r="C1092" s="77"/>
      <c r="D1092" s="77"/>
      <c r="E1092" s="127" t="s">
        <v>311</v>
      </c>
      <c r="F1092" s="120">
        <v>463700</v>
      </c>
      <c r="G1092" s="76">
        <f t="shared" si="19"/>
        <v>1903</v>
      </c>
      <c r="H1092" s="76">
        <v>1903</v>
      </c>
      <c r="I1092" s="76"/>
    </row>
    <row r="1093" spans="1:9" ht="40.5">
      <c r="A1093" s="79"/>
      <c r="B1093" s="78"/>
      <c r="C1093" s="77"/>
      <c r="D1093" s="77"/>
      <c r="E1093" s="127" t="s">
        <v>312</v>
      </c>
      <c r="F1093" s="120">
        <v>463800</v>
      </c>
      <c r="G1093" s="76">
        <f t="shared" si="19"/>
        <v>0</v>
      </c>
      <c r="H1093" s="76"/>
      <c r="I1093" s="76"/>
    </row>
    <row r="1094" spans="1:9" ht="18">
      <c r="A1094" s="79"/>
      <c r="B1094" s="78"/>
      <c r="C1094" s="77"/>
      <c r="D1094" s="77"/>
      <c r="E1094" s="127" t="s">
        <v>313</v>
      </c>
      <c r="F1094" s="120">
        <v>463900</v>
      </c>
      <c r="G1094" s="76">
        <f t="shared" si="19"/>
        <v>0</v>
      </c>
      <c r="H1094" s="76"/>
      <c r="I1094" s="76"/>
    </row>
    <row r="1095" spans="1:9" ht="28.5">
      <c r="A1095" s="79"/>
      <c r="B1095" s="78"/>
      <c r="C1095" s="77"/>
      <c r="D1095" s="77"/>
      <c r="E1095" s="128" t="s">
        <v>314</v>
      </c>
      <c r="F1095" s="122" t="s">
        <v>194</v>
      </c>
      <c r="G1095" s="76">
        <f t="shared" si="19"/>
        <v>0</v>
      </c>
      <c r="H1095" s="76">
        <f>H1096+H1097+H1098+H1099+H1100</f>
        <v>0</v>
      </c>
      <c r="I1095" s="76"/>
    </row>
    <row r="1096" spans="1:9" ht="27">
      <c r="A1096" s="79"/>
      <c r="B1096" s="78"/>
      <c r="C1096" s="77"/>
      <c r="D1096" s="77"/>
      <c r="E1096" s="127" t="s">
        <v>315</v>
      </c>
      <c r="F1096" s="120">
        <v>465100</v>
      </c>
      <c r="G1096" s="76">
        <f t="shared" si="19"/>
        <v>0</v>
      </c>
      <c r="H1096" s="76"/>
      <c r="I1096" s="76"/>
    </row>
    <row r="1097" spans="1:9" ht="18">
      <c r="A1097" s="79"/>
      <c r="B1097" s="78"/>
      <c r="C1097" s="77"/>
      <c r="D1097" s="77"/>
      <c r="E1097" s="127" t="s">
        <v>316</v>
      </c>
      <c r="F1097" s="120">
        <v>465200</v>
      </c>
      <c r="G1097" s="76">
        <f t="shared" si="19"/>
        <v>0</v>
      </c>
      <c r="H1097" s="76"/>
      <c r="I1097" s="76"/>
    </row>
    <row r="1098" spans="1:9" ht="18">
      <c r="A1098" s="79"/>
      <c r="B1098" s="78"/>
      <c r="C1098" s="77"/>
      <c r="D1098" s="77"/>
      <c r="E1098" s="127" t="s">
        <v>317</v>
      </c>
      <c r="F1098" s="120">
        <v>465300</v>
      </c>
      <c r="G1098" s="76">
        <f t="shared" si="19"/>
        <v>0</v>
      </c>
      <c r="H1098" s="76"/>
      <c r="I1098" s="76"/>
    </row>
    <row r="1099" spans="1:9" ht="40.5">
      <c r="A1099" s="79"/>
      <c r="B1099" s="78"/>
      <c r="C1099" s="77"/>
      <c r="D1099" s="77"/>
      <c r="E1099" s="127" t="s">
        <v>318</v>
      </c>
      <c r="F1099" s="120">
        <v>465500</v>
      </c>
      <c r="G1099" s="76">
        <f t="shared" si="19"/>
        <v>0</v>
      </c>
      <c r="H1099" s="76"/>
      <c r="I1099" s="76"/>
    </row>
    <row r="1100" spans="1:9" ht="40.5">
      <c r="A1100" s="79"/>
      <c r="B1100" s="78"/>
      <c r="C1100" s="77"/>
      <c r="D1100" s="77"/>
      <c r="E1100" s="127" t="s">
        <v>319</v>
      </c>
      <c r="F1100" s="120">
        <v>465600</v>
      </c>
      <c r="G1100" s="76">
        <f t="shared" si="19"/>
        <v>0</v>
      </c>
      <c r="H1100" s="76"/>
      <c r="I1100" s="76"/>
    </row>
    <row r="1101" spans="1:9" ht="18.75" thickBot="1">
      <c r="A1101" s="79"/>
      <c r="B1101" s="78"/>
      <c r="C1101" s="77"/>
      <c r="D1101" s="77"/>
      <c r="E1101" s="129" t="s">
        <v>320</v>
      </c>
      <c r="F1101" s="92" t="s">
        <v>321</v>
      </c>
      <c r="G1101" s="76">
        <f t="shared" si="19"/>
        <v>0</v>
      </c>
      <c r="H1101" s="76"/>
      <c r="I1101" s="76"/>
    </row>
    <row r="1102" spans="1:9" ht="33">
      <c r="A1102" s="79"/>
      <c r="B1102" s="78"/>
      <c r="C1102" s="77"/>
      <c r="D1102" s="77"/>
      <c r="E1102" s="130" t="s">
        <v>322</v>
      </c>
      <c r="F1102" s="98" t="s">
        <v>194</v>
      </c>
      <c r="G1102" s="76">
        <f t="shared" si="19"/>
        <v>0</v>
      </c>
      <c r="H1102" s="76">
        <f>H1103+H1106+H1116</f>
        <v>0</v>
      </c>
      <c r="I1102" s="76"/>
    </row>
    <row r="1103" spans="1:9" ht="28.5">
      <c r="A1103" s="79"/>
      <c r="B1103" s="78"/>
      <c r="C1103" s="77"/>
      <c r="D1103" s="77"/>
      <c r="E1103" s="131" t="s">
        <v>323</v>
      </c>
      <c r="F1103" s="122" t="s">
        <v>194</v>
      </c>
      <c r="G1103" s="76">
        <f t="shared" si="19"/>
        <v>0</v>
      </c>
      <c r="H1103" s="76">
        <f>H1104+H1105</f>
        <v>0</v>
      </c>
      <c r="I1103" s="76"/>
    </row>
    <row r="1104" spans="1:9" ht="40.5">
      <c r="A1104" s="79"/>
      <c r="B1104" s="78"/>
      <c r="C1104" s="77"/>
      <c r="D1104" s="77"/>
      <c r="E1104" s="89" t="s">
        <v>324</v>
      </c>
      <c r="F1104" s="108">
        <v>471100</v>
      </c>
      <c r="G1104" s="76">
        <f t="shared" si="19"/>
        <v>0</v>
      </c>
      <c r="H1104" s="76"/>
      <c r="I1104" s="76"/>
    </row>
    <row r="1105" spans="1:9" ht="27">
      <c r="A1105" s="79"/>
      <c r="B1105" s="78"/>
      <c r="C1105" s="77"/>
      <c r="D1105" s="77"/>
      <c r="E1105" s="109" t="s">
        <v>325</v>
      </c>
      <c r="F1105" s="108">
        <v>471200</v>
      </c>
      <c r="G1105" s="76">
        <f t="shared" si="19"/>
        <v>0</v>
      </c>
      <c r="H1105" s="76"/>
      <c r="I1105" s="76"/>
    </row>
    <row r="1106" spans="1:9" ht="44.45" hidden="1" customHeight="1">
      <c r="A1106" s="79"/>
      <c r="B1106" s="78"/>
      <c r="C1106" s="77"/>
      <c r="D1106" s="77"/>
      <c r="E1106" s="131" t="s">
        <v>326</v>
      </c>
      <c r="F1106" s="122" t="s">
        <v>194</v>
      </c>
      <c r="G1106" s="76">
        <f t="shared" si="19"/>
        <v>0</v>
      </c>
      <c r="H1106" s="76">
        <f>H1107+H1108+H1109+H1110+H1111+H1112+H1113+H1114+H1115</f>
        <v>0</v>
      </c>
      <c r="I1106" s="76"/>
    </row>
    <row r="1107" spans="1:9" ht="0.6" hidden="1" customHeight="1">
      <c r="A1107" s="79"/>
      <c r="B1107" s="78"/>
      <c r="C1107" s="77"/>
      <c r="D1107" s="77"/>
      <c r="E1107" s="109" t="s">
        <v>327</v>
      </c>
      <c r="F1107" s="90" t="s">
        <v>328</v>
      </c>
      <c r="G1107" s="76">
        <f t="shared" si="19"/>
        <v>0</v>
      </c>
      <c r="H1107" s="76"/>
      <c r="I1107" s="76"/>
    </row>
    <row r="1108" spans="1:9" ht="18" hidden="1">
      <c r="A1108" s="79"/>
      <c r="B1108" s="78"/>
      <c r="C1108" s="77"/>
      <c r="D1108" s="77"/>
      <c r="E1108" s="109" t="s">
        <v>329</v>
      </c>
      <c r="F1108" s="90" t="s">
        <v>330</v>
      </c>
      <c r="G1108" s="76">
        <f t="shared" si="19"/>
        <v>0</v>
      </c>
      <c r="H1108" s="76"/>
      <c r="I1108" s="76"/>
    </row>
    <row r="1109" spans="1:9" ht="27" hidden="1">
      <c r="A1109" s="79"/>
      <c r="B1109" s="78"/>
      <c r="C1109" s="77"/>
      <c r="D1109" s="77"/>
      <c r="E1109" s="109" t="s">
        <v>331</v>
      </c>
      <c r="F1109" s="90" t="s">
        <v>332</v>
      </c>
      <c r="G1109" s="76">
        <f t="shared" si="19"/>
        <v>0</v>
      </c>
      <c r="H1109" s="76"/>
      <c r="I1109" s="76"/>
    </row>
    <row r="1110" spans="1:9" ht="18" hidden="1">
      <c r="A1110" s="79"/>
      <c r="B1110" s="78"/>
      <c r="C1110" s="77"/>
      <c r="D1110" s="77"/>
      <c r="E1110" s="109" t="s">
        <v>333</v>
      </c>
      <c r="F1110" s="90" t="s">
        <v>334</v>
      </c>
      <c r="G1110" s="76">
        <f t="shared" si="19"/>
        <v>0</v>
      </c>
      <c r="H1110" s="76"/>
      <c r="I1110" s="76"/>
    </row>
    <row r="1111" spans="1:9" ht="27" hidden="1">
      <c r="A1111" s="79"/>
      <c r="B1111" s="78"/>
      <c r="C1111" s="77"/>
      <c r="D1111" s="77"/>
      <c r="E1111" s="109" t="s">
        <v>335</v>
      </c>
      <c r="F1111" s="90" t="s">
        <v>336</v>
      </c>
      <c r="G1111" s="76">
        <f t="shared" si="19"/>
        <v>0</v>
      </c>
      <c r="H1111" s="76"/>
      <c r="I1111" s="76"/>
    </row>
    <row r="1112" spans="1:9" ht="18" hidden="1">
      <c r="A1112" s="79"/>
      <c r="B1112" s="78"/>
      <c r="C1112" s="77"/>
      <c r="D1112" s="77"/>
      <c r="E1112" s="109" t="s">
        <v>337</v>
      </c>
      <c r="F1112" s="90" t="s">
        <v>338</v>
      </c>
      <c r="G1112" s="76">
        <f t="shared" si="19"/>
        <v>0</v>
      </c>
      <c r="H1112" s="76"/>
      <c r="I1112" s="76"/>
    </row>
    <row r="1113" spans="1:9" ht="27" hidden="1">
      <c r="A1113" s="79"/>
      <c r="B1113" s="78"/>
      <c r="C1113" s="77"/>
      <c r="D1113" s="77"/>
      <c r="E1113" s="89" t="s">
        <v>339</v>
      </c>
      <c r="F1113" s="90" t="s">
        <v>340</v>
      </c>
      <c r="G1113" s="76">
        <f t="shared" si="19"/>
        <v>0</v>
      </c>
      <c r="H1113" s="76"/>
      <c r="I1113" s="76"/>
    </row>
    <row r="1114" spans="1:9" ht="18" hidden="1">
      <c r="A1114" s="79"/>
      <c r="B1114" s="78"/>
      <c r="C1114" s="77"/>
      <c r="D1114" s="77"/>
      <c r="E1114" s="109" t="s">
        <v>341</v>
      </c>
      <c r="F1114" s="90" t="s">
        <v>342</v>
      </c>
      <c r="G1114" s="76">
        <f t="shared" si="19"/>
        <v>0</v>
      </c>
      <c r="H1114" s="76"/>
      <c r="I1114" s="76"/>
    </row>
    <row r="1115" spans="1:9" ht="18" hidden="1">
      <c r="A1115" s="79"/>
      <c r="B1115" s="78"/>
      <c r="C1115" s="77"/>
      <c r="D1115" s="77"/>
      <c r="E1115" s="109" t="s">
        <v>343</v>
      </c>
      <c r="F1115" s="90" t="s">
        <v>344</v>
      </c>
      <c r="G1115" s="76">
        <f t="shared" si="19"/>
        <v>0</v>
      </c>
      <c r="H1115" s="76"/>
      <c r="I1115" s="76"/>
    </row>
    <row r="1116" spans="1:9" ht="18" hidden="1">
      <c r="A1116" s="79"/>
      <c r="B1116" s="78"/>
      <c r="C1116" s="77"/>
      <c r="D1116" s="77"/>
      <c r="E1116" s="131" t="s">
        <v>345</v>
      </c>
      <c r="F1116" s="122" t="s">
        <v>194</v>
      </c>
      <c r="G1116" s="76">
        <f t="shared" si="19"/>
        <v>0</v>
      </c>
      <c r="H1116" s="76"/>
      <c r="I1116" s="76"/>
    </row>
    <row r="1117" spans="1:9" ht="18.75" hidden="1" thickBot="1">
      <c r="A1117" s="79"/>
      <c r="B1117" s="78"/>
      <c r="C1117" s="77"/>
      <c r="D1117" s="77"/>
      <c r="E1117" s="111" t="s">
        <v>346</v>
      </c>
      <c r="F1117" s="92" t="s">
        <v>347</v>
      </c>
      <c r="G1117" s="76">
        <f t="shared" si="19"/>
        <v>0</v>
      </c>
      <c r="H1117" s="76"/>
      <c r="I1117" s="76"/>
    </row>
    <row r="1118" spans="1:9" ht="18" hidden="1">
      <c r="A1118" s="79"/>
      <c r="B1118" s="78"/>
      <c r="C1118" s="77"/>
      <c r="D1118" s="77"/>
      <c r="E1118" s="132" t="s">
        <v>348</v>
      </c>
      <c r="F1118" s="98" t="s">
        <v>194</v>
      </c>
      <c r="G1118" s="76">
        <f t="shared" si="19"/>
        <v>0</v>
      </c>
      <c r="H1118" s="76"/>
      <c r="I1118" s="76"/>
    </row>
    <row r="1119" spans="1:9" ht="42.75" hidden="1">
      <c r="A1119" s="79"/>
      <c r="B1119" s="78"/>
      <c r="C1119" s="77"/>
      <c r="D1119" s="77"/>
      <c r="E1119" s="133" t="s">
        <v>349</v>
      </c>
      <c r="F1119" s="117" t="s">
        <v>194</v>
      </c>
      <c r="G1119" s="76">
        <f t="shared" si="19"/>
        <v>0</v>
      </c>
      <c r="H1119" s="76">
        <f>H1120+H1121</f>
        <v>0</v>
      </c>
      <c r="I1119" s="76"/>
    </row>
    <row r="1120" spans="1:9" ht="54" hidden="1">
      <c r="A1120" s="79"/>
      <c r="B1120" s="78"/>
      <c r="C1120" s="77"/>
      <c r="D1120" s="77"/>
      <c r="E1120" s="89" t="s">
        <v>350</v>
      </c>
      <c r="F1120" s="99" t="s">
        <v>351</v>
      </c>
      <c r="G1120" s="76">
        <f t="shared" si="19"/>
        <v>0</v>
      </c>
      <c r="H1120" s="76"/>
      <c r="I1120" s="76"/>
    </row>
    <row r="1121" spans="1:9" ht="27" hidden="1">
      <c r="A1121" s="79"/>
      <c r="B1121" s="78"/>
      <c r="C1121" s="77"/>
      <c r="D1121" s="77"/>
      <c r="E1121" s="109" t="s">
        <v>352</v>
      </c>
      <c r="F1121" s="134" t="s">
        <v>353</v>
      </c>
      <c r="G1121" s="76">
        <f t="shared" si="19"/>
        <v>0</v>
      </c>
      <c r="H1121" s="76"/>
      <c r="I1121" s="76"/>
    </row>
    <row r="1122" spans="1:9" ht="57" hidden="1">
      <c r="A1122" s="79"/>
      <c r="B1122" s="78"/>
      <c r="C1122" s="77"/>
      <c r="D1122" s="77"/>
      <c r="E1122" s="135" t="s">
        <v>354</v>
      </c>
      <c r="F1122" s="122" t="s">
        <v>194</v>
      </c>
      <c r="G1122" s="76">
        <f t="shared" si="19"/>
        <v>0</v>
      </c>
      <c r="H1122" s="76">
        <f>H1123+H1124+H1125+H1126</f>
        <v>0</v>
      </c>
      <c r="I1122" s="76"/>
    </row>
    <row r="1123" spans="1:9" ht="18" hidden="1">
      <c r="A1123" s="79"/>
      <c r="B1123" s="78"/>
      <c r="C1123" s="77"/>
      <c r="D1123" s="77"/>
      <c r="E1123" s="109" t="s">
        <v>355</v>
      </c>
      <c r="F1123" s="99" t="s">
        <v>356</v>
      </c>
      <c r="G1123" s="76">
        <f t="shared" si="19"/>
        <v>0</v>
      </c>
      <c r="H1123" s="76"/>
      <c r="I1123" s="76"/>
    </row>
    <row r="1124" spans="1:9" ht="18" hidden="1">
      <c r="A1124" s="79"/>
      <c r="B1124" s="78"/>
      <c r="C1124" s="77"/>
      <c r="D1124" s="77"/>
      <c r="E1124" s="109" t="s">
        <v>357</v>
      </c>
      <c r="F1124" s="136">
        <v>482200</v>
      </c>
      <c r="G1124" s="76">
        <f t="shared" si="19"/>
        <v>0</v>
      </c>
      <c r="H1124" s="76"/>
      <c r="I1124" s="76"/>
    </row>
    <row r="1125" spans="1:9" ht="18" hidden="1">
      <c r="A1125" s="79"/>
      <c r="B1125" s="78"/>
      <c r="C1125" s="77"/>
      <c r="D1125" s="77"/>
      <c r="E1125" s="109" t="s">
        <v>358</v>
      </c>
      <c r="F1125" s="90" t="s">
        <v>359</v>
      </c>
      <c r="G1125" s="76">
        <f t="shared" si="19"/>
        <v>0</v>
      </c>
      <c r="H1125" s="76"/>
      <c r="I1125" s="76"/>
    </row>
    <row r="1126" spans="1:9" ht="40.5" hidden="1">
      <c r="A1126" s="79"/>
      <c r="B1126" s="78"/>
      <c r="C1126" s="77"/>
      <c r="D1126" s="77"/>
      <c r="E1126" s="137" t="s">
        <v>360</v>
      </c>
      <c r="F1126" s="90" t="s">
        <v>361</v>
      </c>
      <c r="G1126" s="76">
        <f t="shared" si="19"/>
        <v>0</v>
      </c>
      <c r="H1126" s="76"/>
      <c r="I1126" s="76"/>
    </row>
    <row r="1127" spans="1:9" ht="28.5" hidden="1">
      <c r="A1127" s="79"/>
      <c r="B1127" s="78"/>
      <c r="C1127" s="77"/>
      <c r="D1127" s="77"/>
      <c r="E1127" s="135" t="s">
        <v>362</v>
      </c>
      <c r="F1127" s="122" t="s">
        <v>194</v>
      </c>
      <c r="G1127" s="76">
        <f t="shared" si="19"/>
        <v>0</v>
      </c>
      <c r="H1127" s="76">
        <f>H1128</f>
        <v>0</v>
      </c>
      <c r="I1127" s="76"/>
    </row>
    <row r="1128" spans="1:9" ht="27" hidden="1">
      <c r="A1128" s="79"/>
      <c r="B1128" s="78"/>
      <c r="C1128" s="77"/>
      <c r="D1128" s="77"/>
      <c r="E1128" s="137" t="s">
        <v>363</v>
      </c>
      <c r="F1128" s="90" t="s">
        <v>364</v>
      </c>
      <c r="G1128" s="76">
        <f t="shared" si="19"/>
        <v>0</v>
      </c>
      <c r="H1128" s="76"/>
      <c r="I1128" s="76"/>
    </row>
    <row r="1129" spans="1:9" ht="57" hidden="1">
      <c r="A1129" s="79"/>
      <c r="B1129" s="78"/>
      <c r="C1129" s="77"/>
      <c r="D1129" s="77"/>
      <c r="E1129" s="135" t="s">
        <v>365</v>
      </c>
      <c r="F1129" s="122" t="s">
        <v>194</v>
      </c>
      <c r="G1129" s="76">
        <f t="shared" si="19"/>
        <v>0</v>
      </c>
      <c r="H1129" s="76">
        <f>H1130+H1131</f>
        <v>0</v>
      </c>
      <c r="I1129" s="76"/>
    </row>
    <row r="1130" spans="1:9" ht="27" hidden="1">
      <c r="A1130" s="79"/>
      <c r="B1130" s="78"/>
      <c r="C1130" s="77"/>
      <c r="D1130" s="77"/>
      <c r="E1130" s="137" t="s">
        <v>366</v>
      </c>
      <c r="F1130" s="90" t="s">
        <v>367</v>
      </c>
      <c r="G1130" s="76">
        <f t="shared" si="19"/>
        <v>0</v>
      </c>
      <c r="H1130" s="76"/>
      <c r="I1130" s="76"/>
    </row>
    <row r="1131" spans="1:9" ht="27" hidden="1">
      <c r="A1131" s="79"/>
      <c r="B1131" s="78"/>
      <c r="C1131" s="77"/>
      <c r="D1131" s="77"/>
      <c r="E1131" s="137" t="s">
        <v>368</v>
      </c>
      <c r="F1131" s="90" t="s">
        <v>369</v>
      </c>
      <c r="G1131" s="76">
        <f t="shared" si="19"/>
        <v>0</v>
      </c>
      <c r="H1131" s="76"/>
      <c r="I1131" s="76"/>
    </row>
    <row r="1132" spans="1:9" ht="57" hidden="1">
      <c r="A1132" s="79"/>
      <c r="B1132" s="78"/>
      <c r="C1132" s="77"/>
      <c r="D1132" s="77"/>
      <c r="E1132" s="135" t="s">
        <v>370</v>
      </c>
      <c r="F1132" s="122" t="s">
        <v>194</v>
      </c>
      <c r="G1132" s="76">
        <f t="shared" si="19"/>
        <v>0</v>
      </c>
      <c r="H1132" s="76">
        <f>H1133</f>
        <v>0</v>
      </c>
      <c r="I1132" s="76"/>
    </row>
    <row r="1133" spans="1:9" ht="40.5" hidden="1">
      <c r="A1133" s="79"/>
      <c r="B1133" s="78"/>
      <c r="C1133" s="77"/>
      <c r="D1133" s="77"/>
      <c r="E1133" s="137" t="s">
        <v>371</v>
      </c>
      <c r="F1133" s="90" t="s">
        <v>372</v>
      </c>
      <c r="G1133" s="76">
        <f t="shared" si="19"/>
        <v>0</v>
      </c>
      <c r="H1133" s="76"/>
      <c r="I1133" s="76"/>
    </row>
    <row r="1134" spans="1:9" ht="18">
      <c r="A1134" s="79"/>
      <c r="B1134" s="78"/>
      <c r="C1134" s="77"/>
      <c r="D1134" s="77"/>
      <c r="E1134" s="135" t="s">
        <v>373</v>
      </c>
      <c r="F1134" s="122" t="s">
        <v>194</v>
      </c>
      <c r="G1134" s="76">
        <f t="shared" si="19"/>
        <v>0</v>
      </c>
      <c r="H1134" s="76">
        <f>H1135</f>
        <v>0</v>
      </c>
      <c r="I1134" s="76"/>
    </row>
    <row r="1135" spans="1:9" ht="18">
      <c r="A1135" s="79"/>
      <c r="B1135" s="78"/>
      <c r="C1135" s="77"/>
      <c r="D1135" s="77"/>
      <c r="E1135" s="137" t="s">
        <v>374</v>
      </c>
      <c r="F1135" s="90" t="s">
        <v>375</v>
      </c>
      <c r="G1135" s="76">
        <f t="shared" si="19"/>
        <v>0</v>
      </c>
      <c r="H1135" s="76"/>
      <c r="I1135" s="76"/>
    </row>
    <row r="1136" spans="1:9" ht="18">
      <c r="A1136" s="79"/>
      <c r="B1136" s="78"/>
      <c r="C1136" s="77"/>
      <c r="D1136" s="77"/>
      <c r="E1136" s="135" t="s">
        <v>376</v>
      </c>
      <c r="F1136" s="122" t="s">
        <v>194</v>
      </c>
      <c r="G1136" s="76">
        <f t="shared" si="19"/>
        <v>0</v>
      </c>
      <c r="H1136" s="76">
        <f>H1137</f>
        <v>0</v>
      </c>
      <c r="I1136" s="76"/>
    </row>
    <row r="1137" spans="1:9" ht="18.75" thickBot="1">
      <c r="A1137" s="79"/>
      <c r="B1137" s="78"/>
      <c r="C1137" s="77"/>
      <c r="D1137" s="77"/>
      <c r="E1137" s="138" t="s">
        <v>377</v>
      </c>
      <c r="F1137" s="92" t="s">
        <v>378</v>
      </c>
      <c r="G1137" s="76">
        <f t="shared" si="19"/>
        <v>0</v>
      </c>
      <c r="H1137" s="76"/>
      <c r="I1137" s="76"/>
    </row>
    <row r="1138" spans="1:9" ht="33.75" thickBot="1">
      <c r="A1138" s="79"/>
      <c r="B1138" s="78"/>
      <c r="C1138" s="77"/>
      <c r="D1138" s="77"/>
      <c r="E1138" s="139" t="s">
        <v>379</v>
      </c>
      <c r="F1138" s="140" t="s">
        <v>194</v>
      </c>
      <c r="G1138" s="76">
        <f>I1138</f>
        <v>83500</v>
      </c>
      <c r="H1138" s="76"/>
      <c r="I1138" s="76">
        <f>I1139+I1150+I1155+I1157</f>
        <v>83500</v>
      </c>
    </row>
    <row r="1139" spans="1:9" ht="18">
      <c r="A1139" s="79"/>
      <c r="B1139" s="78"/>
      <c r="C1139" s="77"/>
      <c r="D1139" s="77"/>
      <c r="E1139" s="141" t="s">
        <v>380</v>
      </c>
      <c r="F1139" s="117" t="s">
        <v>194</v>
      </c>
      <c r="G1139" s="76">
        <f t="shared" ref="G1139:G1161" si="20">I1139</f>
        <v>83500</v>
      </c>
      <c r="H1139" s="76"/>
      <c r="I1139" s="76">
        <f>I1140+I1141+I1142+I1143+I1144+I1145+I1146+I1147+I1148+I1149</f>
        <v>83500</v>
      </c>
    </row>
    <row r="1140" spans="1:9" ht="18">
      <c r="A1140" s="79"/>
      <c r="B1140" s="78"/>
      <c r="C1140" s="77"/>
      <c r="D1140" s="77"/>
      <c r="E1140" s="137" t="s">
        <v>381</v>
      </c>
      <c r="F1140" s="142" t="s">
        <v>382</v>
      </c>
      <c r="G1140" s="76">
        <f t="shared" si="20"/>
        <v>0</v>
      </c>
      <c r="H1140" s="76"/>
      <c r="I1140" s="76"/>
    </row>
    <row r="1141" spans="1:9" ht="18">
      <c r="A1141" s="79"/>
      <c r="B1141" s="78"/>
      <c r="C1141" s="77"/>
      <c r="D1141" s="77"/>
      <c r="E1141" s="137" t="s">
        <v>383</v>
      </c>
      <c r="F1141" s="142" t="s">
        <v>384</v>
      </c>
      <c r="G1141" s="76">
        <f t="shared" si="20"/>
        <v>0</v>
      </c>
      <c r="H1141" s="76"/>
      <c r="I1141" s="76"/>
    </row>
    <row r="1142" spans="1:9" ht="27">
      <c r="A1142" s="79"/>
      <c r="B1142" s="78"/>
      <c r="C1142" s="77"/>
      <c r="D1142" s="77"/>
      <c r="E1142" s="137" t="s">
        <v>385</v>
      </c>
      <c r="F1142" s="142" t="s">
        <v>386</v>
      </c>
      <c r="G1142" s="76">
        <f t="shared" si="20"/>
        <v>83500</v>
      </c>
      <c r="H1142" s="76"/>
      <c r="I1142" s="76">
        <v>83500</v>
      </c>
    </row>
    <row r="1143" spans="1:9" ht="18">
      <c r="A1143" s="79"/>
      <c r="B1143" s="78"/>
      <c r="C1143" s="77"/>
      <c r="D1143" s="77"/>
      <c r="E1143" s="137" t="s">
        <v>387</v>
      </c>
      <c r="F1143" s="142" t="s">
        <v>388</v>
      </c>
      <c r="G1143" s="76">
        <f t="shared" si="20"/>
        <v>0</v>
      </c>
      <c r="H1143" s="76"/>
      <c r="I1143" s="76"/>
    </row>
    <row r="1144" spans="1:9" ht="18">
      <c r="A1144" s="79"/>
      <c r="B1144" s="78"/>
      <c r="C1144" s="77"/>
      <c r="D1144" s="77"/>
      <c r="E1144" s="137" t="s">
        <v>389</v>
      </c>
      <c r="F1144" s="142" t="s">
        <v>390</v>
      </c>
      <c r="G1144" s="76">
        <f t="shared" si="20"/>
        <v>0</v>
      </c>
      <c r="H1144" s="76"/>
      <c r="I1144" s="76"/>
    </row>
    <row r="1145" spans="1:9" ht="18">
      <c r="A1145" s="79"/>
      <c r="B1145" s="78"/>
      <c r="C1145" s="77"/>
      <c r="D1145" s="77"/>
      <c r="E1145" s="137" t="s">
        <v>391</v>
      </c>
      <c r="F1145" s="142" t="s">
        <v>392</v>
      </c>
      <c r="G1145" s="76">
        <f t="shared" si="20"/>
        <v>0</v>
      </c>
      <c r="H1145" s="76"/>
      <c r="I1145" s="76"/>
    </row>
    <row r="1146" spans="1:9" ht="16.899999999999999" customHeight="1">
      <c r="A1146" s="79"/>
      <c r="B1146" s="78"/>
      <c r="C1146" s="77"/>
      <c r="D1146" s="77"/>
      <c r="E1146" s="137" t="s">
        <v>393</v>
      </c>
      <c r="F1146" s="142" t="s">
        <v>394</v>
      </c>
      <c r="G1146" s="76">
        <f t="shared" si="20"/>
        <v>0</v>
      </c>
      <c r="H1146" s="76"/>
      <c r="I1146" s="76"/>
    </row>
    <row r="1147" spans="1:9" ht="18" hidden="1">
      <c r="A1147" s="79"/>
      <c r="B1147" s="78"/>
      <c r="C1147" s="77"/>
      <c r="D1147" s="77"/>
      <c r="E1147" s="143" t="s">
        <v>395</v>
      </c>
      <c r="F1147" s="144" t="s">
        <v>396</v>
      </c>
      <c r="G1147" s="76">
        <f t="shared" si="20"/>
        <v>0</v>
      </c>
      <c r="H1147" s="76"/>
      <c r="I1147" s="76"/>
    </row>
    <row r="1148" spans="1:9" ht="18" hidden="1">
      <c r="A1148" s="79"/>
      <c r="B1148" s="78"/>
      <c r="C1148" s="77"/>
      <c r="D1148" s="77"/>
      <c r="E1148" s="143" t="s">
        <v>397</v>
      </c>
      <c r="F1148" s="120">
        <v>513300</v>
      </c>
      <c r="G1148" s="76">
        <f t="shared" si="20"/>
        <v>0</v>
      </c>
      <c r="H1148" s="76"/>
      <c r="I1148" s="76"/>
    </row>
    <row r="1149" spans="1:9" ht="18" hidden="1">
      <c r="A1149" s="79"/>
      <c r="B1149" s="78"/>
      <c r="C1149" s="77"/>
      <c r="D1149" s="77"/>
      <c r="E1149" s="109" t="s">
        <v>398</v>
      </c>
      <c r="F1149" s="120">
        <v>513400</v>
      </c>
      <c r="G1149" s="76">
        <f t="shared" si="20"/>
        <v>0</v>
      </c>
      <c r="H1149" s="76"/>
      <c r="I1149" s="76"/>
    </row>
    <row r="1150" spans="1:9" ht="18" hidden="1">
      <c r="A1150" s="79"/>
      <c r="B1150" s="78"/>
      <c r="C1150" s="77"/>
      <c r="D1150" s="77"/>
      <c r="E1150" s="130" t="s">
        <v>399</v>
      </c>
      <c r="F1150" s="117" t="s">
        <v>194</v>
      </c>
      <c r="G1150" s="76">
        <f t="shared" si="20"/>
        <v>0</v>
      </c>
      <c r="H1150" s="76"/>
      <c r="I1150" s="76">
        <f>I1151+I1152+I1153+I1154</f>
        <v>0</v>
      </c>
    </row>
    <row r="1151" spans="1:9" ht="18" hidden="1">
      <c r="A1151" s="79"/>
      <c r="B1151" s="78"/>
      <c r="C1151" s="77"/>
      <c r="D1151" s="77"/>
      <c r="E1151" s="137" t="s">
        <v>400</v>
      </c>
      <c r="F1151" s="142" t="s">
        <v>401</v>
      </c>
      <c r="G1151" s="76">
        <f t="shared" si="20"/>
        <v>0</v>
      </c>
      <c r="H1151" s="76"/>
      <c r="I1151" s="76"/>
    </row>
    <row r="1152" spans="1:9" ht="18" hidden="1">
      <c r="A1152" s="79"/>
      <c r="B1152" s="78"/>
      <c r="C1152" s="77"/>
      <c r="D1152" s="77"/>
      <c r="E1152" s="137" t="s">
        <v>402</v>
      </c>
      <c r="F1152" s="142" t="s">
        <v>403</v>
      </c>
      <c r="G1152" s="76">
        <f t="shared" si="20"/>
        <v>0</v>
      </c>
      <c r="H1152" s="76"/>
      <c r="I1152" s="76"/>
    </row>
    <row r="1153" spans="1:9" ht="27" hidden="1">
      <c r="A1153" s="79"/>
      <c r="B1153" s="78"/>
      <c r="C1153" s="77"/>
      <c r="D1153" s="77"/>
      <c r="E1153" s="137" t="s">
        <v>404</v>
      </c>
      <c r="F1153" s="142" t="s">
        <v>405</v>
      </c>
      <c r="G1153" s="76">
        <f t="shared" si="20"/>
        <v>0</v>
      </c>
      <c r="H1153" s="76"/>
      <c r="I1153" s="76"/>
    </row>
    <row r="1154" spans="1:9" ht="18" hidden="1">
      <c r="A1154" s="79"/>
      <c r="B1154" s="78"/>
      <c r="C1154" s="77"/>
      <c r="D1154" s="77"/>
      <c r="E1154" s="137" t="s">
        <v>406</v>
      </c>
      <c r="F1154" s="142" t="s">
        <v>407</v>
      </c>
      <c r="G1154" s="76">
        <f t="shared" si="20"/>
        <v>0</v>
      </c>
      <c r="H1154" s="76"/>
      <c r="I1154" s="76"/>
    </row>
    <row r="1155" spans="1:9" ht="18" hidden="1">
      <c r="A1155" s="79"/>
      <c r="B1155" s="78"/>
      <c r="C1155" s="77"/>
      <c r="D1155" s="77"/>
      <c r="E1155" s="145" t="s">
        <v>408</v>
      </c>
      <c r="F1155" s="122" t="s">
        <v>194</v>
      </c>
      <c r="G1155" s="76">
        <f t="shared" si="20"/>
        <v>0</v>
      </c>
      <c r="H1155" s="76"/>
      <c r="I1155" s="76">
        <f>I1156</f>
        <v>0</v>
      </c>
    </row>
    <row r="1156" spans="1:9" ht="18" hidden="1">
      <c r="A1156" s="79"/>
      <c r="B1156" s="78"/>
      <c r="C1156" s="77"/>
      <c r="D1156" s="77"/>
      <c r="E1156" s="137" t="s">
        <v>409</v>
      </c>
      <c r="F1156" s="142" t="s">
        <v>410</v>
      </c>
      <c r="G1156" s="76">
        <f t="shared" si="20"/>
        <v>0</v>
      </c>
      <c r="H1156" s="76"/>
      <c r="I1156" s="76"/>
    </row>
    <row r="1157" spans="1:9" ht="18" hidden="1">
      <c r="A1157" s="79"/>
      <c r="B1157" s="78"/>
      <c r="C1157" s="77"/>
      <c r="D1157" s="77"/>
      <c r="E1157" s="145" t="s">
        <v>411</v>
      </c>
      <c r="F1157" s="122" t="s">
        <v>194</v>
      </c>
      <c r="G1157" s="76">
        <f t="shared" si="20"/>
        <v>0</v>
      </c>
      <c r="H1157" s="76"/>
      <c r="I1157" s="76">
        <f>I1158+I1159+I1160+I1161</f>
        <v>0</v>
      </c>
    </row>
    <row r="1158" spans="1:9" ht="18" hidden="1">
      <c r="A1158" s="79"/>
      <c r="B1158" s="78"/>
      <c r="C1158" s="77"/>
      <c r="D1158" s="77"/>
      <c r="E1158" s="137" t="s">
        <v>412</v>
      </c>
      <c r="F1158" s="142" t="s">
        <v>413</v>
      </c>
      <c r="G1158" s="76">
        <f t="shared" si="20"/>
        <v>0</v>
      </c>
      <c r="H1158" s="76"/>
      <c r="I1158" s="76"/>
    </row>
    <row r="1159" spans="1:9" ht="18" hidden="1">
      <c r="A1159" s="79"/>
      <c r="B1159" s="78"/>
      <c r="C1159" s="77"/>
      <c r="D1159" s="77"/>
      <c r="E1159" s="137" t="s">
        <v>414</v>
      </c>
      <c r="F1159" s="142" t="s">
        <v>415</v>
      </c>
      <c r="G1159" s="76">
        <f t="shared" si="20"/>
        <v>0</v>
      </c>
      <c r="H1159" s="76"/>
      <c r="I1159" s="76"/>
    </row>
    <row r="1160" spans="1:9" ht="18" hidden="1">
      <c r="A1160" s="79"/>
      <c r="B1160" s="78"/>
      <c r="C1160" s="77"/>
      <c r="D1160" s="77"/>
      <c r="E1160" s="137" t="s">
        <v>416</v>
      </c>
      <c r="F1160" s="142" t="s">
        <v>417</v>
      </c>
      <c r="G1160" s="76">
        <f t="shared" si="20"/>
        <v>0</v>
      </c>
      <c r="H1160" s="76"/>
      <c r="I1160" s="76"/>
    </row>
    <row r="1161" spans="1:9" ht="18.75" hidden="1" thickBot="1">
      <c r="A1161" s="79"/>
      <c r="B1161" s="78"/>
      <c r="C1161" s="77"/>
      <c r="D1161" s="77"/>
      <c r="E1161" s="146" t="s">
        <v>418</v>
      </c>
      <c r="F1161" s="147" t="s">
        <v>419</v>
      </c>
      <c r="G1161" s="76">
        <f t="shared" si="20"/>
        <v>0</v>
      </c>
      <c r="H1161" s="76"/>
      <c r="I1161" s="76"/>
    </row>
    <row r="1162" spans="1:9" ht="18">
      <c r="A1162" s="79">
        <v>2440</v>
      </c>
      <c r="B1162" s="78" t="s">
        <v>476</v>
      </c>
      <c r="C1162" s="77">
        <v>4</v>
      </c>
      <c r="D1162" s="77">
        <v>0</v>
      </c>
      <c r="E1162" s="159"/>
      <c r="F1162" s="160"/>
      <c r="G1162" s="76"/>
      <c r="H1162" s="76"/>
      <c r="I1162" s="76"/>
    </row>
    <row r="1163" spans="1:9" ht="18">
      <c r="A1163" s="79"/>
      <c r="B1163" s="78"/>
      <c r="C1163" s="77"/>
      <c r="D1163" s="77"/>
      <c r="E1163" s="159"/>
      <c r="F1163" s="160"/>
      <c r="G1163" s="76"/>
      <c r="H1163" s="76"/>
      <c r="I1163" s="76"/>
    </row>
    <row r="1164" spans="1:9" ht="54">
      <c r="A1164" s="79">
        <v>2441</v>
      </c>
      <c r="B1164" s="78" t="s">
        <v>476</v>
      </c>
      <c r="C1164" s="77">
        <v>4</v>
      </c>
      <c r="D1164" s="77">
        <v>1</v>
      </c>
      <c r="E1164" s="80" t="s">
        <v>487</v>
      </c>
      <c r="F1164" s="65"/>
      <c r="G1164" s="76"/>
      <c r="H1164" s="76"/>
      <c r="I1164" s="76"/>
    </row>
    <row r="1165" spans="1:9" ht="72">
      <c r="A1165" s="79"/>
      <c r="B1165" s="78"/>
      <c r="C1165" s="77"/>
      <c r="D1165" s="77"/>
      <c r="E1165" s="80" t="s">
        <v>192</v>
      </c>
      <c r="F1165" s="65"/>
      <c r="G1165" s="76"/>
      <c r="H1165" s="76"/>
      <c r="I1165" s="76"/>
    </row>
    <row r="1166" spans="1:9" ht="18">
      <c r="A1166" s="79"/>
      <c r="B1166" s="78"/>
      <c r="C1166" s="77"/>
      <c r="D1166" s="77"/>
      <c r="E1166" s="80" t="s">
        <v>421</v>
      </c>
      <c r="F1166" s="65"/>
      <c r="G1166" s="76"/>
      <c r="H1166" s="76"/>
      <c r="I1166" s="76"/>
    </row>
    <row r="1167" spans="1:9" ht="18">
      <c r="A1167" s="79">
        <v>2442</v>
      </c>
      <c r="B1167" s="78" t="s">
        <v>476</v>
      </c>
      <c r="C1167" s="77">
        <v>4</v>
      </c>
      <c r="D1167" s="77">
        <v>2</v>
      </c>
      <c r="E1167" s="80" t="s">
        <v>488</v>
      </c>
      <c r="F1167" s="65"/>
      <c r="G1167" s="76"/>
      <c r="H1167" s="76"/>
      <c r="I1167" s="76"/>
    </row>
    <row r="1168" spans="1:9" ht="72">
      <c r="A1168" s="79"/>
      <c r="B1168" s="78"/>
      <c r="C1168" s="77"/>
      <c r="D1168" s="77"/>
      <c r="E1168" s="80" t="s">
        <v>192</v>
      </c>
      <c r="F1168" s="65"/>
      <c r="G1168" s="76"/>
      <c r="H1168" s="76"/>
      <c r="I1168" s="76"/>
    </row>
    <row r="1169" spans="1:9" ht="18">
      <c r="A1169" s="79"/>
      <c r="B1169" s="78"/>
      <c r="C1169" s="77"/>
      <c r="D1169" s="77"/>
      <c r="E1169" s="80" t="s">
        <v>421</v>
      </c>
      <c r="F1169" s="65"/>
      <c r="G1169" s="76"/>
      <c r="H1169" s="76"/>
      <c r="I1169" s="76"/>
    </row>
    <row r="1170" spans="1:9" ht="18">
      <c r="A1170" s="79">
        <v>2443</v>
      </c>
      <c r="B1170" s="78" t="s">
        <v>476</v>
      </c>
      <c r="C1170" s="77">
        <v>4</v>
      </c>
      <c r="D1170" s="77">
        <v>3</v>
      </c>
      <c r="E1170" s="80" t="s">
        <v>489</v>
      </c>
      <c r="F1170" s="65"/>
      <c r="G1170" s="76"/>
      <c r="H1170" s="76"/>
      <c r="I1170" s="76"/>
    </row>
    <row r="1171" spans="1:9" ht="72">
      <c r="A1171" s="79"/>
      <c r="B1171" s="78"/>
      <c r="C1171" s="77"/>
      <c r="D1171" s="77"/>
      <c r="E1171" s="80" t="s">
        <v>192</v>
      </c>
      <c r="F1171" s="65"/>
      <c r="G1171" s="76"/>
      <c r="H1171" s="76"/>
      <c r="I1171" s="76"/>
    </row>
    <row r="1172" spans="1:9" ht="18">
      <c r="A1172" s="79"/>
      <c r="B1172" s="78"/>
      <c r="C1172" s="77"/>
      <c r="D1172" s="77"/>
      <c r="E1172" s="80" t="s">
        <v>421</v>
      </c>
      <c r="F1172" s="65"/>
      <c r="G1172" s="76"/>
      <c r="H1172" s="76"/>
      <c r="I1172" s="76"/>
    </row>
    <row r="1173" spans="1:9" ht="18.75">
      <c r="A1173" s="79">
        <v>2450</v>
      </c>
      <c r="B1173" s="78" t="s">
        <v>476</v>
      </c>
      <c r="C1173" s="77">
        <v>5</v>
      </c>
      <c r="D1173" s="77">
        <v>0</v>
      </c>
      <c r="E1173" s="81" t="s">
        <v>490</v>
      </c>
      <c r="F1173" s="82"/>
      <c r="G1173" s="76">
        <f>G1175</f>
        <v>961985.20000000007</v>
      </c>
      <c r="H1173" s="76">
        <f>H1175</f>
        <v>99943.3</v>
      </c>
      <c r="I1173" s="76">
        <f>I1175</f>
        <v>862041.9</v>
      </c>
    </row>
    <row r="1174" spans="1:9" ht="18">
      <c r="A1174" s="79"/>
      <c r="B1174" s="78"/>
      <c r="C1174" s="77"/>
      <c r="D1174" s="77"/>
      <c r="E1174" s="80" t="s">
        <v>190</v>
      </c>
      <c r="F1174" s="65"/>
      <c r="G1174" s="76"/>
      <c r="H1174" s="76"/>
      <c r="I1174" s="76"/>
    </row>
    <row r="1175" spans="1:9" ht="18">
      <c r="A1175" s="79">
        <v>2451</v>
      </c>
      <c r="B1175" s="78" t="s">
        <v>476</v>
      </c>
      <c r="C1175" s="77">
        <v>5</v>
      </c>
      <c r="D1175" s="77">
        <v>1</v>
      </c>
      <c r="E1175" s="80" t="s">
        <v>491</v>
      </c>
      <c r="F1175" s="65"/>
      <c r="G1175" s="76">
        <f>G1176+G1184+G1220+G1229+G1234+G1257+G1273+G1293</f>
        <v>961985.20000000007</v>
      </c>
      <c r="H1175" s="76">
        <f>H1176+H1184+H1220+H1229+H1234+H1257+H1273+H1293</f>
        <v>99943.3</v>
      </c>
      <c r="I1175" s="76">
        <f>I1176+I1184+I1220+I1229+I1234+I1257+I1273+I1293</f>
        <v>862041.9</v>
      </c>
    </row>
    <row r="1176" spans="1:9" ht="18">
      <c r="A1176" s="79"/>
      <c r="B1176" s="78"/>
      <c r="C1176" s="77"/>
      <c r="D1176" s="77"/>
      <c r="E1176" s="85" t="s">
        <v>193</v>
      </c>
      <c r="F1176" s="117" t="s">
        <v>194</v>
      </c>
      <c r="G1176" s="76">
        <f>H1176</f>
        <v>0</v>
      </c>
      <c r="H1176" s="76">
        <f>H1177+H1178+H1179+H1180+H1182+H1181+H1183</f>
        <v>0</v>
      </c>
      <c r="I1176" s="76"/>
    </row>
    <row r="1177" spans="1:9" ht="27">
      <c r="A1177" s="79"/>
      <c r="B1177" s="78"/>
      <c r="C1177" s="77"/>
      <c r="D1177" s="77"/>
      <c r="E1177" s="149" t="s">
        <v>195</v>
      </c>
      <c r="F1177" s="99" t="s">
        <v>196</v>
      </c>
      <c r="G1177" s="76">
        <f t="shared" ref="G1177:G1240" si="21">H1177</f>
        <v>0</v>
      </c>
      <c r="H1177" s="76"/>
      <c r="I1177" s="76"/>
    </row>
    <row r="1178" spans="1:9" ht="27">
      <c r="A1178" s="79"/>
      <c r="B1178" s="78"/>
      <c r="C1178" s="77"/>
      <c r="D1178" s="77"/>
      <c r="E1178" s="89" t="s">
        <v>197</v>
      </c>
      <c r="F1178" s="90" t="s">
        <v>198</v>
      </c>
      <c r="G1178" s="76">
        <f t="shared" si="21"/>
        <v>0</v>
      </c>
      <c r="H1178" s="76"/>
      <c r="I1178" s="76"/>
    </row>
    <row r="1179" spans="1:9" ht="27">
      <c r="A1179" s="79"/>
      <c r="B1179" s="78"/>
      <c r="C1179" s="77"/>
      <c r="D1179" s="77"/>
      <c r="E1179" s="89" t="s">
        <v>199</v>
      </c>
      <c r="F1179" s="90" t="s">
        <v>200</v>
      </c>
      <c r="G1179" s="76">
        <f t="shared" si="21"/>
        <v>0</v>
      </c>
      <c r="H1179" s="76"/>
      <c r="I1179" s="76"/>
    </row>
    <row r="1180" spans="1:9" ht="27">
      <c r="A1180" s="79"/>
      <c r="B1180" s="78"/>
      <c r="C1180" s="77"/>
      <c r="D1180" s="77"/>
      <c r="E1180" s="89" t="s">
        <v>201</v>
      </c>
      <c r="F1180" s="90" t="s">
        <v>202</v>
      </c>
      <c r="G1180" s="76">
        <f t="shared" si="21"/>
        <v>0</v>
      </c>
      <c r="H1180" s="76"/>
      <c r="I1180" s="76"/>
    </row>
    <row r="1181" spans="1:9" ht="18">
      <c r="A1181" s="79"/>
      <c r="B1181" s="78"/>
      <c r="C1181" s="77"/>
      <c r="D1181" s="77"/>
      <c r="E1181" s="89" t="s">
        <v>203</v>
      </c>
      <c r="F1181" s="90" t="s">
        <v>204</v>
      </c>
      <c r="G1181" s="76">
        <f t="shared" si="21"/>
        <v>0</v>
      </c>
      <c r="H1181" s="76"/>
      <c r="I1181" s="76"/>
    </row>
    <row r="1182" spans="1:9" ht="18">
      <c r="A1182" s="79"/>
      <c r="B1182" s="78"/>
      <c r="C1182" s="77"/>
      <c r="D1182" s="77"/>
      <c r="E1182" s="89" t="s">
        <v>205</v>
      </c>
      <c r="F1182" s="90" t="s">
        <v>206</v>
      </c>
      <c r="G1182" s="76">
        <f t="shared" si="21"/>
        <v>0</v>
      </c>
      <c r="H1182" s="76"/>
      <c r="I1182" s="76"/>
    </row>
    <row r="1183" spans="1:9" ht="18.75" thickBot="1">
      <c r="A1183" s="79"/>
      <c r="B1183" s="78"/>
      <c r="C1183" s="77"/>
      <c r="D1183" s="77"/>
      <c r="E1183" s="91" t="s">
        <v>207</v>
      </c>
      <c r="F1183" s="92" t="s">
        <v>208</v>
      </c>
      <c r="G1183" s="76">
        <f t="shared" si="21"/>
        <v>0</v>
      </c>
      <c r="H1183" s="76"/>
      <c r="I1183" s="76"/>
    </row>
    <row r="1184" spans="1:9" ht="33.75" thickBot="1">
      <c r="A1184" s="79"/>
      <c r="B1184" s="78"/>
      <c r="C1184" s="77"/>
      <c r="D1184" s="77"/>
      <c r="E1184" s="93" t="s">
        <v>209</v>
      </c>
      <c r="F1184" s="94" t="s">
        <v>194</v>
      </c>
      <c r="G1184" s="76">
        <f t="shared" si="21"/>
        <v>31000</v>
      </c>
      <c r="H1184" s="76">
        <f>H1185+H1193+H1197+H1206+H1208+H1211</f>
        <v>31000</v>
      </c>
      <c r="I1184" s="76"/>
    </row>
    <row r="1185" spans="1:9" ht="1.1499999999999999" customHeight="1">
      <c r="A1185" s="79"/>
      <c r="B1185" s="78"/>
      <c r="C1185" s="77"/>
      <c r="D1185" s="77"/>
      <c r="E1185" s="95" t="s">
        <v>210</v>
      </c>
      <c r="F1185" s="96"/>
      <c r="G1185" s="76">
        <f t="shared" si="21"/>
        <v>0</v>
      </c>
      <c r="H1185" s="76">
        <f>H1186+H1187+H1188+H1189+H1190+H1191+H1192</f>
        <v>0</v>
      </c>
      <c r="I1185" s="76"/>
    </row>
    <row r="1186" spans="1:9" ht="27" hidden="1">
      <c r="A1186" s="79"/>
      <c r="B1186" s="78"/>
      <c r="C1186" s="77"/>
      <c r="D1186" s="77"/>
      <c r="E1186" s="89" t="s">
        <v>211</v>
      </c>
      <c r="F1186" s="90" t="s">
        <v>212</v>
      </c>
      <c r="G1186" s="76">
        <f t="shared" si="21"/>
        <v>0</v>
      </c>
      <c r="H1186" s="76"/>
      <c r="I1186" s="76"/>
    </row>
    <row r="1187" spans="1:9" ht="18" hidden="1">
      <c r="A1187" s="79"/>
      <c r="B1187" s="78"/>
      <c r="C1187" s="77"/>
      <c r="D1187" s="77"/>
      <c r="E1187" s="89" t="s">
        <v>213</v>
      </c>
      <c r="F1187" s="90" t="s">
        <v>214</v>
      </c>
      <c r="G1187" s="76">
        <f t="shared" si="21"/>
        <v>0</v>
      </c>
      <c r="H1187" s="76"/>
      <c r="I1187" s="76"/>
    </row>
    <row r="1188" spans="1:9" ht="18" hidden="1">
      <c r="A1188" s="79"/>
      <c r="B1188" s="78"/>
      <c r="C1188" s="77"/>
      <c r="D1188" s="77"/>
      <c r="E1188" s="89" t="s">
        <v>215</v>
      </c>
      <c r="F1188" s="90" t="s">
        <v>216</v>
      </c>
      <c r="G1188" s="76">
        <f t="shared" si="21"/>
        <v>0</v>
      </c>
      <c r="H1188" s="76"/>
      <c r="I1188" s="76"/>
    </row>
    <row r="1189" spans="1:9" ht="18" hidden="1">
      <c r="A1189" s="79"/>
      <c r="B1189" s="78"/>
      <c r="C1189" s="77"/>
      <c r="D1189" s="77"/>
      <c r="E1189" s="89" t="s">
        <v>217</v>
      </c>
      <c r="F1189" s="90" t="s">
        <v>218</v>
      </c>
      <c r="G1189" s="76">
        <f t="shared" si="21"/>
        <v>0</v>
      </c>
      <c r="H1189" s="76"/>
      <c r="I1189" s="76"/>
    </row>
    <row r="1190" spans="1:9" ht="18" hidden="1">
      <c r="A1190" s="79"/>
      <c r="B1190" s="78"/>
      <c r="C1190" s="77"/>
      <c r="D1190" s="77"/>
      <c r="E1190" s="89" t="s">
        <v>219</v>
      </c>
      <c r="F1190" s="90" t="s">
        <v>220</v>
      </c>
      <c r="G1190" s="76">
        <f t="shared" si="21"/>
        <v>0</v>
      </c>
      <c r="H1190" s="76"/>
      <c r="I1190" s="76"/>
    </row>
    <row r="1191" spans="1:9" ht="18" hidden="1">
      <c r="A1191" s="79"/>
      <c r="B1191" s="78"/>
      <c r="C1191" s="77"/>
      <c r="D1191" s="77"/>
      <c r="E1191" s="89" t="s">
        <v>221</v>
      </c>
      <c r="F1191" s="90" t="s">
        <v>222</v>
      </c>
      <c r="G1191" s="76">
        <f t="shared" si="21"/>
        <v>0</v>
      </c>
      <c r="H1191" s="76"/>
      <c r="I1191" s="76"/>
    </row>
    <row r="1192" spans="1:9" ht="18.75" hidden="1" thickBot="1">
      <c r="A1192" s="79"/>
      <c r="B1192" s="78"/>
      <c r="C1192" s="77"/>
      <c r="D1192" s="77"/>
      <c r="E1192" s="91" t="s">
        <v>223</v>
      </c>
      <c r="F1192" s="92" t="s">
        <v>224</v>
      </c>
      <c r="G1192" s="76">
        <f t="shared" si="21"/>
        <v>0</v>
      </c>
      <c r="H1192" s="76"/>
      <c r="I1192" s="76"/>
    </row>
    <row r="1193" spans="1:9" ht="33" hidden="1">
      <c r="A1193" s="79"/>
      <c r="B1193" s="78"/>
      <c r="C1193" s="77"/>
      <c r="D1193" s="77"/>
      <c r="E1193" s="132" t="s">
        <v>225</v>
      </c>
      <c r="F1193" s="98" t="s">
        <v>194</v>
      </c>
      <c r="G1193" s="76">
        <f t="shared" si="21"/>
        <v>0</v>
      </c>
      <c r="H1193" s="76">
        <f>H1194+H1195+H1196</f>
        <v>0</v>
      </c>
      <c r="I1193" s="76"/>
    </row>
    <row r="1194" spans="1:9" ht="18">
      <c r="A1194" s="79"/>
      <c r="B1194" s="78"/>
      <c r="C1194" s="77"/>
      <c r="D1194" s="77"/>
      <c r="E1194" s="89" t="s">
        <v>226</v>
      </c>
      <c r="F1194" s="99" t="s">
        <v>227</v>
      </c>
      <c r="G1194" s="76">
        <f t="shared" si="21"/>
        <v>0</v>
      </c>
      <c r="H1194" s="76"/>
      <c r="I1194" s="76"/>
    </row>
    <row r="1195" spans="1:9" ht="27">
      <c r="A1195" s="79"/>
      <c r="B1195" s="78"/>
      <c r="C1195" s="77"/>
      <c r="D1195" s="77"/>
      <c r="E1195" s="89" t="s">
        <v>228</v>
      </c>
      <c r="F1195" s="90" t="s">
        <v>229</v>
      </c>
      <c r="G1195" s="76">
        <f t="shared" si="21"/>
        <v>0</v>
      </c>
      <c r="H1195" s="76"/>
      <c r="I1195" s="76"/>
    </row>
    <row r="1196" spans="1:9" ht="18.75" thickBot="1">
      <c r="A1196" s="79"/>
      <c r="B1196" s="78"/>
      <c r="C1196" s="77"/>
      <c r="D1196" s="77"/>
      <c r="E1196" s="91" t="s">
        <v>230</v>
      </c>
      <c r="F1196" s="92" t="s">
        <v>231</v>
      </c>
      <c r="G1196" s="76">
        <f t="shared" si="21"/>
        <v>0</v>
      </c>
      <c r="H1196" s="76"/>
      <c r="I1196" s="76"/>
    </row>
    <row r="1197" spans="1:9" ht="33">
      <c r="A1197" s="79"/>
      <c r="B1197" s="78"/>
      <c r="C1197" s="77"/>
      <c r="D1197" s="77"/>
      <c r="E1197" s="132" t="s">
        <v>232</v>
      </c>
      <c r="F1197" s="98" t="s">
        <v>194</v>
      </c>
      <c r="G1197" s="76">
        <f t="shared" si="21"/>
        <v>0</v>
      </c>
      <c r="H1197" s="76">
        <f>H1198+H1199+H1200+H1201+H1202+H1203+H1204+H1205</f>
        <v>0</v>
      </c>
      <c r="I1197" s="76"/>
    </row>
    <row r="1198" spans="1:9" ht="18">
      <c r="A1198" s="79"/>
      <c r="B1198" s="78"/>
      <c r="C1198" s="77"/>
      <c r="D1198" s="77"/>
      <c r="E1198" s="89" t="s">
        <v>233</v>
      </c>
      <c r="F1198" s="99" t="s">
        <v>234</v>
      </c>
      <c r="G1198" s="76">
        <f t="shared" si="21"/>
        <v>0</v>
      </c>
      <c r="H1198" s="76"/>
      <c r="I1198" s="76"/>
    </row>
    <row r="1199" spans="1:9" ht="18">
      <c r="A1199" s="79"/>
      <c r="B1199" s="78"/>
      <c r="C1199" s="77"/>
      <c r="D1199" s="77"/>
      <c r="E1199" s="89" t="s">
        <v>235</v>
      </c>
      <c r="F1199" s="90" t="s">
        <v>236</v>
      </c>
      <c r="G1199" s="76">
        <f t="shared" si="21"/>
        <v>0</v>
      </c>
      <c r="H1199" s="76"/>
      <c r="I1199" s="76"/>
    </row>
    <row r="1200" spans="1:9" ht="27">
      <c r="A1200" s="79"/>
      <c r="B1200" s="78"/>
      <c r="C1200" s="77"/>
      <c r="D1200" s="77"/>
      <c r="E1200" s="89" t="s">
        <v>237</v>
      </c>
      <c r="F1200" s="90" t="s">
        <v>238</v>
      </c>
      <c r="G1200" s="76">
        <f t="shared" si="21"/>
        <v>0</v>
      </c>
      <c r="H1200" s="76"/>
      <c r="I1200" s="76"/>
    </row>
    <row r="1201" spans="1:9" ht="18">
      <c r="A1201" s="79"/>
      <c r="B1201" s="78"/>
      <c r="C1201" s="77"/>
      <c r="D1201" s="77"/>
      <c r="E1201" s="89" t="s">
        <v>239</v>
      </c>
      <c r="F1201" s="90" t="s">
        <v>240</v>
      </c>
      <c r="G1201" s="76">
        <f t="shared" si="21"/>
        <v>0</v>
      </c>
      <c r="H1201" s="76"/>
      <c r="I1201" s="76"/>
    </row>
    <row r="1202" spans="1:9" ht="18">
      <c r="A1202" s="79"/>
      <c r="B1202" s="78"/>
      <c r="C1202" s="77"/>
      <c r="D1202" s="77"/>
      <c r="E1202" s="107" t="s">
        <v>241</v>
      </c>
      <c r="F1202" s="108">
        <v>423500</v>
      </c>
      <c r="G1202" s="76">
        <f t="shared" si="21"/>
        <v>0</v>
      </c>
      <c r="H1202" s="76"/>
      <c r="I1202" s="76"/>
    </row>
    <row r="1203" spans="1:9" ht="27">
      <c r="A1203" s="79"/>
      <c r="B1203" s="78"/>
      <c r="C1203" s="77"/>
      <c r="D1203" s="77"/>
      <c r="E1203" s="89" t="s">
        <v>242</v>
      </c>
      <c r="F1203" s="90" t="s">
        <v>243</v>
      </c>
      <c r="G1203" s="76">
        <f t="shared" si="21"/>
        <v>0</v>
      </c>
      <c r="H1203" s="76"/>
      <c r="I1203" s="76"/>
    </row>
    <row r="1204" spans="1:9" ht="18">
      <c r="A1204" s="79"/>
      <c r="B1204" s="78"/>
      <c r="C1204" s="77"/>
      <c r="D1204" s="77"/>
      <c r="E1204" s="89" t="s">
        <v>244</v>
      </c>
      <c r="F1204" s="90" t="s">
        <v>245</v>
      </c>
      <c r="G1204" s="76">
        <f t="shared" si="21"/>
        <v>0</v>
      </c>
      <c r="H1204" s="76"/>
      <c r="I1204" s="76"/>
    </row>
    <row r="1205" spans="1:9" ht="18.75" thickBot="1">
      <c r="A1205" s="79"/>
      <c r="B1205" s="78"/>
      <c r="C1205" s="77"/>
      <c r="D1205" s="77"/>
      <c r="E1205" s="91" t="s">
        <v>246</v>
      </c>
      <c r="F1205" s="92" t="s">
        <v>247</v>
      </c>
      <c r="G1205" s="76">
        <f t="shared" si="21"/>
        <v>0</v>
      </c>
      <c r="H1205" s="76"/>
      <c r="I1205" s="76"/>
    </row>
    <row r="1206" spans="1:9" ht="33">
      <c r="A1206" s="79"/>
      <c r="B1206" s="78"/>
      <c r="C1206" s="77"/>
      <c r="D1206" s="77"/>
      <c r="E1206" s="132" t="s">
        <v>248</v>
      </c>
      <c r="F1206" s="98" t="s">
        <v>194</v>
      </c>
      <c r="G1206" s="76">
        <f t="shared" si="21"/>
        <v>0</v>
      </c>
      <c r="H1206" s="76">
        <f>H1207</f>
        <v>0</v>
      </c>
      <c r="I1206" s="76"/>
    </row>
    <row r="1207" spans="1:9" ht="18.75" thickBot="1">
      <c r="A1207" s="79"/>
      <c r="B1207" s="78"/>
      <c r="C1207" s="77"/>
      <c r="D1207" s="77"/>
      <c r="E1207" s="91" t="s">
        <v>249</v>
      </c>
      <c r="F1207" s="92" t="s">
        <v>250</v>
      </c>
      <c r="G1207" s="76">
        <f t="shared" si="21"/>
        <v>0</v>
      </c>
      <c r="H1207" s="76"/>
      <c r="I1207" s="76"/>
    </row>
    <row r="1208" spans="1:9" ht="49.5">
      <c r="A1208" s="79"/>
      <c r="B1208" s="78"/>
      <c r="C1208" s="77"/>
      <c r="D1208" s="77"/>
      <c r="E1208" s="132" t="s">
        <v>251</v>
      </c>
      <c r="F1208" s="98" t="s">
        <v>194</v>
      </c>
      <c r="G1208" s="76">
        <f t="shared" si="21"/>
        <v>25000</v>
      </c>
      <c r="H1208" s="76">
        <f>H1209+H1210</f>
        <v>25000</v>
      </c>
      <c r="I1208" s="76"/>
    </row>
    <row r="1209" spans="1:9" ht="27">
      <c r="A1209" s="79"/>
      <c r="B1209" s="78"/>
      <c r="C1209" s="77"/>
      <c r="D1209" s="77"/>
      <c r="E1209" s="89" t="s">
        <v>252</v>
      </c>
      <c r="F1209" s="99" t="s">
        <v>253</v>
      </c>
      <c r="G1209" s="76">
        <f t="shared" si="21"/>
        <v>25000</v>
      </c>
      <c r="H1209" s="76">
        <v>25000</v>
      </c>
      <c r="I1209" s="76"/>
    </row>
    <row r="1210" spans="1:9" ht="27.75" thickBot="1">
      <c r="A1210" s="79"/>
      <c r="B1210" s="78"/>
      <c r="C1210" s="77"/>
      <c r="D1210" s="77"/>
      <c r="E1210" s="91" t="s">
        <v>254</v>
      </c>
      <c r="F1210" s="92" t="s">
        <v>255</v>
      </c>
      <c r="G1210" s="76">
        <f t="shared" si="21"/>
        <v>0</v>
      </c>
      <c r="H1210" s="76"/>
      <c r="I1210" s="76"/>
    </row>
    <row r="1211" spans="1:9" ht="18">
      <c r="A1211" s="79"/>
      <c r="B1211" s="78"/>
      <c r="C1211" s="77"/>
      <c r="D1211" s="77"/>
      <c r="E1211" s="132" t="s">
        <v>256</v>
      </c>
      <c r="F1211" s="98" t="s">
        <v>194</v>
      </c>
      <c r="G1211" s="76">
        <f t="shared" si="21"/>
        <v>6000</v>
      </c>
      <c r="H1211" s="76">
        <f>H1212+H1213+H1214+H1215+H1216+H1217+H1218+H1219</f>
        <v>6000</v>
      </c>
      <c r="I1211" s="76"/>
    </row>
    <row r="1212" spans="1:9" ht="18">
      <c r="A1212" s="79"/>
      <c r="B1212" s="78"/>
      <c r="C1212" s="77"/>
      <c r="D1212" s="77"/>
      <c r="E1212" s="89" t="s">
        <v>257</v>
      </c>
      <c r="F1212" s="99" t="s">
        <v>258</v>
      </c>
      <c r="G1212" s="76">
        <f t="shared" si="21"/>
        <v>0</v>
      </c>
      <c r="H1212" s="76"/>
      <c r="I1212" s="76"/>
    </row>
    <row r="1213" spans="1:9" ht="18">
      <c r="A1213" s="79"/>
      <c r="B1213" s="78"/>
      <c r="C1213" s="77"/>
      <c r="D1213" s="77"/>
      <c r="E1213" s="89" t="s">
        <v>259</v>
      </c>
      <c r="F1213" s="90" t="s">
        <v>260</v>
      </c>
      <c r="G1213" s="76">
        <f t="shared" si="21"/>
        <v>0</v>
      </c>
      <c r="H1213" s="76"/>
      <c r="I1213" s="76"/>
    </row>
    <row r="1214" spans="1:9" ht="18">
      <c r="A1214" s="79"/>
      <c r="B1214" s="78"/>
      <c r="C1214" s="77"/>
      <c r="D1214" s="77"/>
      <c r="E1214" s="89" t="s">
        <v>261</v>
      </c>
      <c r="F1214" s="90" t="s">
        <v>262</v>
      </c>
      <c r="G1214" s="76">
        <f t="shared" si="21"/>
        <v>0</v>
      </c>
      <c r="H1214" s="76"/>
      <c r="I1214" s="76"/>
    </row>
    <row r="1215" spans="1:9" ht="18">
      <c r="A1215" s="79"/>
      <c r="B1215" s="78"/>
      <c r="C1215" s="77"/>
      <c r="D1215" s="77"/>
      <c r="E1215" s="109" t="s">
        <v>263</v>
      </c>
      <c r="F1215" s="90" t="s">
        <v>264</v>
      </c>
      <c r="G1215" s="76">
        <f t="shared" si="21"/>
        <v>0</v>
      </c>
      <c r="H1215" s="76"/>
      <c r="I1215" s="76"/>
    </row>
    <row r="1216" spans="1:9" ht="27">
      <c r="A1216" s="79"/>
      <c r="B1216" s="78"/>
      <c r="C1216" s="77"/>
      <c r="D1216" s="77"/>
      <c r="E1216" s="110" t="s">
        <v>265</v>
      </c>
      <c r="F1216" s="90" t="s">
        <v>266</v>
      </c>
      <c r="G1216" s="76">
        <f t="shared" si="21"/>
        <v>0</v>
      </c>
      <c r="H1216" s="76"/>
      <c r="I1216" s="76"/>
    </row>
    <row r="1217" spans="1:9" ht="18">
      <c r="A1217" s="79"/>
      <c r="B1217" s="78"/>
      <c r="C1217" s="77"/>
      <c r="D1217" s="77"/>
      <c r="E1217" s="109" t="s">
        <v>267</v>
      </c>
      <c r="F1217" s="90" t="s">
        <v>268</v>
      </c>
      <c r="G1217" s="76">
        <f t="shared" si="21"/>
        <v>0</v>
      </c>
      <c r="H1217" s="76"/>
      <c r="I1217" s="76"/>
    </row>
    <row r="1218" spans="1:9" ht="18">
      <c r="A1218" s="79"/>
      <c r="B1218" s="78"/>
      <c r="C1218" s="77"/>
      <c r="D1218" s="77"/>
      <c r="E1218" s="109" t="s">
        <v>269</v>
      </c>
      <c r="F1218" s="90" t="s">
        <v>270</v>
      </c>
      <c r="G1218" s="76">
        <f t="shared" si="21"/>
        <v>0</v>
      </c>
      <c r="H1218" s="76"/>
      <c r="I1218" s="76"/>
    </row>
    <row r="1219" spans="1:9" ht="18.75" thickBot="1">
      <c r="A1219" s="79"/>
      <c r="B1219" s="78"/>
      <c r="C1219" s="77"/>
      <c r="D1219" s="77"/>
      <c r="E1219" s="111" t="s">
        <v>271</v>
      </c>
      <c r="F1219" s="92" t="s">
        <v>272</v>
      </c>
      <c r="G1219" s="76">
        <f t="shared" si="21"/>
        <v>6000</v>
      </c>
      <c r="H1219" s="76">
        <v>6000</v>
      </c>
      <c r="I1219" s="76"/>
    </row>
    <row r="1220" spans="1:9" ht="18">
      <c r="A1220" s="79"/>
      <c r="B1220" s="78"/>
      <c r="C1220" s="77"/>
      <c r="D1220" s="77"/>
      <c r="E1220" s="130" t="s">
        <v>273</v>
      </c>
      <c r="F1220" s="98" t="s">
        <v>194</v>
      </c>
      <c r="G1220" s="76">
        <f t="shared" si="21"/>
        <v>0</v>
      </c>
      <c r="H1220" s="76">
        <f>H1221+H1222+H1223+H1224</f>
        <v>0</v>
      </c>
      <c r="I1220" s="76"/>
    </row>
    <row r="1221" spans="1:9" ht="18">
      <c r="A1221" s="79"/>
      <c r="B1221" s="78"/>
      <c r="C1221" s="77"/>
      <c r="D1221" s="77"/>
      <c r="E1221" s="109" t="s">
        <v>274</v>
      </c>
      <c r="F1221" s="99" t="s">
        <v>275</v>
      </c>
      <c r="G1221" s="76">
        <f t="shared" si="21"/>
        <v>0</v>
      </c>
      <c r="H1221" s="76"/>
      <c r="I1221" s="76"/>
    </row>
    <row r="1222" spans="1:9" ht="18">
      <c r="A1222" s="79"/>
      <c r="B1222" s="78"/>
      <c r="C1222" s="77"/>
      <c r="D1222" s="77"/>
      <c r="E1222" s="109" t="s">
        <v>276</v>
      </c>
      <c r="F1222" s="90" t="s">
        <v>277</v>
      </c>
      <c r="G1222" s="76">
        <f t="shared" si="21"/>
        <v>0</v>
      </c>
      <c r="H1222" s="76"/>
      <c r="I1222" s="76"/>
    </row>
    <row r="1223" spans="1:9" ht="27">
      <c r="A1223" s="79"/>
      <c r="B1223" s="78"/>
      <c r="C1223" s="77"/>
      <c r="D1223" s="77"/>
      <c r="E1223" s="109" t="s">
        <v>278</v>
      </c>
      <c r="F1223" s="90" t="s">
        <v>279</v>
      </c>
      <c r="G1223" s="76">
        <f t="shared" si="21"/>
        <v>0</v>
      </c>
      <c r="H1223" s="76"/>
      <c r="I1223" s="76"/>
    </row>
    <row r="1224" spans="1:9" ht="18">
      <c r="A1224" s="79"/>
      <c r="B1224" s="78"/>
      <c r="C1224" s="77"/>
      <c r="D1224" s="77"/>
      <c r="E1224" s="113" t="s">
        <v>280</v>
      </c>
      <c r="F1224" s="114" t="s">
        <v>281</v>
      </c>
      <c r="G1224" s="76">
        <f t="shared" si="21"/>
        <v>0</v>
      </c>
      <c r="H1224" s="76"/>
      <c r="I1224" s="76"/>
    </row>
    <row r="1225" spans="1:9" ht="18">
      <c r="A1225" s="79"/>
      <c r="B1225" s="78"/>
      <c r="C1225" s="77"/>
      <c r="D1225" s="77"/>
      <c r="E1225" s="113" t="s">
        <v>282</v>
      </c>
      <c r="F1225" s="115" t="s">
        <v>194</v>
      </c>
      <c r="G1225" s="76">
        <f t="shared" si="21"/>
        <v>0</v>
      </c>
      <c r="H1225" s="76">
        <f>H1226+H1227+H1228</f>
        <v>0</v>
      </c>
      <c r="I1225" s="76"/>
    </row>
    <row r="1226" spans="1:9" ht="27">
      <c r="A1226" s="79"/>
      <c r="B1226" s="78"/>
      <c r="C1226" s="77"/>
      <c r="D1226" s="77"/>
      <c r="E1226" s="113" t="s">
        <v>283</v>
      </c>
      <c r="F1226" s="99" t="s">
        <v>284</v>
      </c>
      <c r="G1226" s="76">
        <f t="shared" si="21"/>
        <v>0</v>
      </c>
      <c r="H1226" s="76"/>
      <c r="I1226" s="76"/>
    </row>
    <row r="1227" spans="1:9" ht="18">
      <c r="A1227" s="79"/>
      <c r="B1227" s="78"/>
      <c r="C1227" s="77"/>
      <c r="D1227" s="77"/>
      <c r="E1227" s="109" t="s">
        <v>285</v>
      </c>
      <c r="F1227" s="90" t="s">
        <v>286</v>
      </c>
      <c r="G1227" s="76">
        <f t="shared" si="21"/>
        <v>0</v>
      </c>
      <c r="H1227" s="76"/>
      <c r="I1227" s="76"/>
    </row>
    <row r="1228" spans="1:9" ht="18.75" thickBot="1">
      <c r="A1228" s="79"/>
      <c r="B1228" s="78"/>
      <c r="C1228" s="77"/>
      <c r="D1228" s="77"/>
      <c r="E1228" s="111" t="s">
        <v>287</v>
      </c>
      <c r="F1228" s="92" t="s">
        <v>288</v>
      </c>
      <c r="G1228" s="76">
        <f t="shared" si="21"/>
        <v>0</v>
      </c>
      <c r="H1228" s="76"/>
      <c r="I1228" s="76"/>
    </row>
    <row r="1229" spans="1:9" ht="18">
      <c r="A1229" s="79"/>
      <c r="B1229" s="78"/>
      <c r="C1229" s="77"/>
      <c r="D1229" s="77"/>
      <c r="E1229" s="130" t="s">
        <v>289</v>
      </c>
      <c r="F1229" s="98" t="s">
        <v>194</v>
      </c>
      <c r="G1229" s="76">
        <f t="shared" si="21"/>
        <v>0</v>
      </c>
      <c r="H1229" s="76">
        <f>H1230+H1231+H1232+H1233</f>
        <v>0</v>
      </c>
      <c r="I1229" s="76"/>
    </row>
    <row r="1230" spans="1:9" ht="27">
      <c r="A1230" s="79"/>
      <c r="B1230" s="78"/>
      <c r="C1230" s="77"/>
      <c r="D1230" s="77"/>
      <c r="E1230" s="109" t="s">
        <v>290</v>
      </c>
      <c r="F1230" s="99" t="s">
        <v>291</v>
      </c>
      <c r="G1230" s="76">
        <f t="shared" si="21"/>
        <v>0</v>
      </c>
      <c r="H1230" s="76"/>
      <c r="I1230" s="76"/>
    </row>
    <row r="1231" spans="1:9" ht="27">
      <c r="A1231" s="79"/>
      <c r="B1231" s="78"/>
      <c r="C1231" s="77"/>
      <c r="D1231" s="77"/>
      <c r="E1231" s="109" t="s">
        <v>292</v>
      </c>
      <c r="F1231" s="90" t="s">
        <v>293</v>
      </c>
      <c r="G1231" s="76">
        <f t="shared" si="21"/>
        <v>0</v>
      </c>
      <c r="H1231" s="76"/>
      <c r="I1231" s="76"/>
    </row>
    <row r="1232" spans="1:9" ht="27">
      <c r="A1232" s="79"/>
      <c r="B1232" s="78"/>
      <c r="C1232" s="77"/>
      <c r="D1232" s="77"/>
      <c r="E1232" s="109" t="s">
        <v>294</v>
      </c>
      <c r="F1232" s="90" t="s">
        <v>295</v>
      </c>
      <c r="G1232" s="76">
        <f t="shared" si="21"/>
        <v>0</v>
      </c>
      <c r="H1232" s="76"/>
      <c r="I1232" s="76"/>
    </row>
    <row r="1233" spans="1:9" ht="27.75" thickBot="1">
      <c r="A1233" s="79"/>
      <c r="B1233" s="78"/>
      <c r="C1233" s="77"/>
      <c r="D1233" s="77"/>
      <c r="E1233" s="111" t="s">
        <v>296</v>
      </c>
      <c r="F1233" s="92" t="s">
        <v>297</v>
      </c>
      <c r="G1233" s="76">
        <f t="shared" si="21"/>
        <v>0</v>
      </c>
      <c r="H1233" s="76"/>
      <c r="I1233" s="76"/>
    </row>
    <row r="1234" spans="1:9" ht="18">
      <c r="A1234" s="79"/>
      <c r="B1234" s="78"/>
      <c r="C1234" s="77"/>
      <c r="D1234" s="77"/>
      <c r="E1234" s="116" t="s">
        <v>298</v>
      </c>
      <c r="F1234" s="117" t="s">
        <v>194</v>
      </c>
      <c r="G1234" s="76">
        <f t="shared" si="21"/>
        <v>68943.3</v>
      </c>
      <c r="H1234" s="76">
        <f>H1241</f>
        <v>68943.3</v>
      </c>
      <c r="I1234" s="76"/>
    </row>
    <row r="1235" spans="1:9" ht="28.5">
      <c r="A1235" s="79"/>
      <c r="B1235" s="78"/>
      <c r="C1235" s="77"/>
      <c r="D1235" s="77"/>
      <c r="E1235" s="118" t="s">
        <v>299</v>
      </c>
      <c r="F1235" s="117" t="s">
        <v>194</v>
      </c>
      <c r="G1235" s="76">
        <f t="shared" si="21"/>
        <v>0</v>
      </c>
      <c r="H1235" s="76">
        <f>H1236+H1237</f>
        <v>0</v>
      </c>
      <c r="I1235" s="76"/>
    </row>
    <row r="1236" spans="1:9" ht="27">
      <c r="A1236" s="79"/>
      <c r="B1236" s="78"/>
      <c r="C1236" s="77"/>
      <c r="D1236" s="77"/>
      <c r="E1236" s="119" t="s">
        <v>300</v>
      </c>
      <c r="F1236" s="120">
        <v>461100</v>
      </c>
      <c r="G1236" s="76">
        <f t="shared" si="21"/>
        <v>0</v>
      </c>
      <c r="H1236" s="76"/>
      <c r="I1236" s="76"/>
    </row>
    <row r="1237" spans="1:9" ht="27">
      <c r="A1237" s="79"/>
      <c r="B1237" s="78"/>
      <c r="C1237" s="77"/>
      <c r="D1237" s="77"/>
      <c r="E1237" s="119" t="s">
        <v>301</v>
      </c>
      <c r="F1237" s="120">
        <v>461200</v>
      </c>
      <c r="G1237" s="76">
        <f t="shared" si="21"/>
        <v>0</v>
      </c>
      <c r="H1237" s="76"/>
      <c r="I1237" s="76"/>
    </row>
    <row r="1238" spans="1:9" ht="28.5">
      <c r="A1238" s="79"/>
      <c r="B1238" s="78"/>
      <c r="C1238" s="77"/>
      <c r="D1238" s="77"/>
      <c r="E1238" s="121" t="s">
        <v>302</v>
      </c>
      <c r="F1238" s="122" t="s">
        <v>194</v>
      </c>
      <c r="G1238" s="76">
        <f t="shared" si="21"/>
        <v>0</v>
      </c>
      <c r="H1238" s="76">
        <f>H1239+H1240</f>
        <v>0</v>
      </c>
      <c r="I1238" s="76"/>
    </row>
    <row r="1239" spans="1:9" ht="27">
      <c r="A1239" s="79"/>
      <c r="B1239" s="78"/>
      <c r="C1239" s="77"/>
      <c r="D1239" s="77"/>
      <c r="E1239" s="123" t="s">
        <v>303</v>
      </c>
      <c r="F1239" s="120">
        <v>462100</v>
      </c>
      <c r="G1239" s="76">
        <f t="shared" si="21"/>
        <v>0</v>
      </c>
      <c r="H1239" s="76"/>
      <c r="I1239" s="76"/>
    </row>
    <row r="1240" spans="1:9" ht="27.75" thickBot="1">
      <c r="A1240" s="79"/>
      <c r="B1240" s="78"/>
      <c r="C1240" s="77"/>
      <c r="D1240" s="77"/>
      <c r="E1240" s="124" t="s">
        <v>304</v>
      </c>
      <c r="F1240" s="125">
        <v>462200</v>
      </c>
      <c r="G1240" s="76">
        <f t="shared" si="21"/>
        <v>0</v>
      </c>
      <c r="H1240" s="76"/>
      <c r="I1240" s="76"/>
    </row>
    <row r="1241" spans="1:9" ht="28.5">
      <c r="A1241" s="79"/>
      <c r="B1241" s="78"/>
      <c r="C1241" s="77"/>
      <c r="D1241" s="77"/>
      <c r="E1241" s="126" t="s">
        <v>305</v>
      </c>
      <c r="F1241" s="117" t="s">
        <v>194</v>
      </c>
      <c r="G1241" s="76">
        <f t="shared" ref="G1241:G1292" si="22">H1241</f>
        <v>68943.3</v>
      </c>
      <c r="H1241" s="76">
        <f>H1242+H1243+H1244+H1245+H1246+H1247+H1248+H1249</f>
        <v>68943.3</v>
      </c>
      <c r="I1241" s="76"/>
    </row>
    <row r="1242" spans="1:9" ht="27">
      <c r="A1242" s="79"/>
      <c r="B1242" s="78"/>
      <c r="C1242" s="77"/>
      <c r="D1242" s="77"/>
      <c r="E1242" s="123" t="s">
        <v>306</v>
      </c>
      <c r="F1242" s="120">
        <v>463100</v>
      </c>
      <c r="G1242" s="76">
        <f t="shared" si="22"/>
        <v>0</v>
      </c>
      <c r="H1242" s="76"/>
      <c r="I1242" s="76"/>
    </row>
    <row r="1243" spans="1:9" ht="18">
      <c r="A1243" s="79"/>
      <c r="B1243" s="78"/>
      <c r="C1243" s="77"/>
      <c r="D1243" s="77"/>
      <c r="E1243" s="123" t="s">
        <v>307</v>
      </c>
      <c r="F1243" s="120">
        <v>463200</v>
      </c>
      <c r="G1243" s="76">
        <f t="shared" si="22"/>
        <v>0</v>
      </c>
      <c r="H1243" s="76"/>
      <c r="I1243" s="76"/>
    </row>
    <row r="1244" spans="1:9" ht="40.5">
      <c r="A1244" s="79"/>
      <c r="B1244" s="78"/>
      <c r="C1244" s="77"/>
      <c r="D1244" s="77"/>
      <c r="E1244" s="123" t="s">
        <v>308</v>
      </c>
      <c r="F1244" s="120">
        <v>463300</v>
      </c>
      <c r="G1244" s="76">
        <f t="shared" si="22"/>
        <v>0</v>
      </c>
      <c r="H1244" s="76"/>
      <c r="I1244" s="76"/>
    </row>
    <row r="1245" spans="1:9" ht="40.5">
      <c r="A1245" s="79"/>
      <c r="B1245" s="78"/>
      <c r="C1245" s="77"/>
      <c r="D1245" s="77"/>
      <c r="E1245" s="123" t="s">
        <v>309</v>
      </c>
      <c r="F1245" s="120">
        <v>463400</v>
      </c>
      <c r="G1245" s="76">
        <f t="shared" si="22"/>
        <v>0</v>
      </c>
      <c r="H1245" s="76"/>
      <c r="I1245" s="76"/>
    </row>
    <row r="1246" spans="1:9" ht="18">
      <c r="A1246" s="79"/>
      <c r="B1246" s="78"/>
      <c r="C1246" s="77"/>
      <c r="D1246" s="77"/>
      <c r="E1246" s="127" t="s">
        <v>310</v>
      </c>
      <c r="F1246" s="120">
        <v>463500</v>
      </c>
      <c r="G1246" s="76">
        <f t="shared" si="22"/>
        <v>0</v>
      </c>
      <c r="H1246" s="76"/>
      <c r="I1246" s="76"/>
    </row>
    <row r="1247" spans="1:9" ht="40.5">
      <c r="A1247" s="79"/>
      <c r="B1247" s="78"/>
      <c r="C1247" s="77"/>
      <c r="D1247" s="77"/>
      <c r="E1247" s="127" t="s">
        <v>311</v>
      </c>
      <c r="F1247" s="120">
        <v>463700</v>
      </c>
      <c r="G1247" s="76">
        <f t="shared" si="22"/>
        <v>68943.3</v>
      </c>
      <c r="H1247" s="76">
        <v>68943.3</v>
      </c>
      <c r="I1247" s="76"/>
    </row>
    <row r="1248" spans="1:9" ht="40.5">
      <c r="A1248" s="79"/>
      <c r="B1248" s="78"/>
      <c r="C1248" s="77"/>
      <c r="D1248" s="77"/>
      <c r="E1248" s="127" t="s">
        <v>312</v>
      </c>
      <c r="F1248" s="120">
        <v>463800</v>
      </c>
      <c r="G1248" s="76">
        <f t="shared" si="22"/>
        <v>0</v>
      </c>
      <c r="H1248" s="76"/>
      <c r="I1248" s="76"/>
    </row>
    <row r="1249" spans="1:9" ht="18">
      <c r="A1249" s="79"/>
      <c r="B1249" s="78"/>
      <c r="C1249" s="77"/>
      <c r="D1249" s="77"/>
      <c r="E1249" s="127" t="s">
        <v>313</v>
      </c>
      <c r="F1249" s="120">
        <v>463900</v>
      </c>
      <c r="G1249" s="76">
        <f t="shared" si="22"/>
        <v>0</v>
      </c>
      <c r="H1249" s="76"/>
      <c r="I1249" s="76"/>
    </row>
    <row r="1250" spans="1:9" ht="28.5">
      <c r="A1250" s="79"/>
      <c r="B1250" s="78"/>
      <c r="C1250" s="77"/>
      <c r="D1250" s="77"/>
      <c r="E1250" s="128" t="s">
        <v>314</v>
      </c>
      <c r="F1250" s="122" t="s">
        <v>194</v>
      </c>
      <c r="G1250" s="76">
        <f t="shared" si="22"/>
        <v>0</v>
      </c>
      <c r="H1250" s="76">
        <f>H1251+H1252+H1253+H1254+H1255</f>
        <v>0</v>
      </c>
      <c r="I1250" s="76"/>
    </row>
    <row r="1251" spans="1:9" ht="27">
      <c r="A1251" s="79"/>
      <c r="B1251" s="78"/>
      <c r="C1251" s="77"/>
      <c r="D1251" s="77"/>
      <c r="E1251" s="127" t="s">
        <v>315</v>
      </c>
      <c r="F1251" s="120">
        <v>465100</v>
      </c>
      <c r="G1251" s="76">
        <f t="shared" si="22"/>
        <v>0</v>
      </c>
      <c r="H1251" s="76"/>
      <c r="I1251" s="76"/>
    </row>
    <row r="1252" spans="1:9" ht="18">
      <c r="A1252" s="79"/>
      <c r="B1252" s="78"/>
      <c r="C1252" s="77"/>
      <c r="D1252" s="77"/>
      <c r="E1252" s="127" t="s">
        <v>316</v>
      </c>
      <c r="F1252" s="120">
        <v>465200</v>
      </c>
      <c r="G1252" s="76">
        <f t="shared" si="22"/>
        <v>0</v>
      </c>
      <c r="H1252" s="76"/>
      <c r="I1252" s="76"/>
    </row>
    <row r="1253" spans="1:9" ht="18">
      <c r="A1253" s="79"/>
      <c r="B1253" s="78"/>
      <c r="C1253" s="77"/>
      <c r="D1253" s="77"/>
      <c r="E1253" s="127" t="s">
        <v>317</v>
      </c>
      <c r="F1253" s="120">
        <v>465300</v>
      </c>
      <c r="G1253" s="76">
        <f t="shared" si="22"/>
        <v>0</v>
      </c>
      <c r="H1253" s="76"/>
      <c r="I1253" s="76"/>
    </row>
    <row r="1254" spans="1:9" ht="40.5">
      <c r="A1254" s="79"/>
      <c r="B1254" s="78"/>
      <c r="C1254" s="77"/>
      <c r="D1254" s="77"/>
      <c r="E1254" s="127" t="s">
        <v>318</v>
      </c>
      <c r="F1254" s="120">
        <v>465500</v>
      </c>
      <c r="G1254" s="76">
        <f t="shared" si="22"/>
        <v>0</v>
      </c>
      <c r="H1254" s="76"/>
      <c r="I1254" s="76"/>
    </row>
    <row r="1255" spans="1:9" ht="40.5">
      <c r="A1255" s="79"/>
      <c r="B1255" s="78"/>
      <c r="C1255" s="77"/>
      <c r="D1255" s="77"/>
      <c r="E1255" s="127" t="s">
        <v>319</v>
      </c>
      <c r="F1255" s="120">
        <v>465600</v>
      </c>
      <c r="G1255" s="76">
        <f t="shared" si="22"/>
        <v>0</v>
      </c>
      <c r="H1255" s="76"/>
      <c r="I1255" s="76"/>
    </row>
    <row r="1256" spans="1:9" ht="18.75" thickBot="1">
      <c r="A1256" s="79"/>
      <c r="B1256" s="78"/>
      <c r="C1256" s="77"/>
      <c r="D1256" s="77"/>
      <c r="E1256" s="129" t="s">
        <v>320</v>
      </c>
      <c r="F1256" s="92" t="s">
        <v>321</v>
      </c>
      <c r="G1256" s="76">
        <f t="shared" si="22"/>
        <v>0</v>
      </c>
      <c r="H1256" s="76"/>
      <c r="I1256" s="76"/>
    </row>
    <row r="1257" spans="1:9" ht="33">
      <c r="A1257" s="79"/>
      <c r="B1257" s="78"/>
      <c r="C1257" s="77"/>
      <c r="D1257" s="77"/>
      <c r="E1257" s="130" t="s">
        <v>322</v>
      </c>
      <c r="F1257" s="98" t="s">
        <v>194</v>
      </c>
      <c r="G1257" s="76">
        <f t="shared" si="22"/>
        <v>0</v>
      </c>
      <c r="H1257" s="76">
        <f>H1258+H1261+H1271</f>
        <v>0</v>
      </c>
      <c r="I1257" s="76"/>
    </row>
    <row r="1258" spans="1:9" ht="28.5">
      <c r="A1258" s="79"/>
      <c r="B1258" s="78"/>
      <c r="C1258" s="77"/>
      <c r="D1258" s="77"/>
      <c r="E1258" s="131" t="s">
        <v>323</v>
      </c>
      <c r="F1258" s="122" t="s">
        <v>194</v>
      </c>
      <c r="G1258" s="76">
        <f t="shared" si="22"/>
        <v>0</v>
      </c>
      <c r="H1258" s="76">
        <f>H1259+H1260</f>
        <v>0</v>
      </c>
      <c r="I1258" s="76"/>
    </row>
    <row r="1259" spans="1:9" ht="40.5">
      <c r="A1259" s="79"/>
      <c r="B1259" s="78"/>
      <c r="C1259" s="77"/>
      <c r="D1259" s="77"/>
      <c r="E1259" s="89" t="s">
        <v>324</v>
      </c>
      <c r="F1259" s="108">
        <v>471100</v>
      </c>
      <c r="G1259" s="76">
        <f t="shared" si="22"/>
        <v>0</v>
      </c>
      <c r="H1259" s="76"/>
      <c r="I1259" s="76"/>
    </row>
    <row r="1260" spans="1:9" ht="27">
      <c r="A1260" s="79"/>
      <c r="B1260" s="78"/>
      <c r="C1260" s="77"/>
      <c r="D1260" s="77"/>
      <c r="E1260" s="109" t="s">
        <v>325</v>
      </c>
      <c r="F1260" s="108">
        <v>471200</v>
      </c>
      <c r="G1260" s="76">
        <f t="shared" si="22"/>
        <v>0</v>
      </c>
      <c r="H1260" s="76"/>
      <c r="I1260" s="76"/>
    </row>
    <row r="1261" spans="1:9" ht="42.75">
      <c r="A1261" s="79"/>
      <c r="B1261" s="78"/>
      <c r="C1261" s="77"/>
      <c r="D1261" s="77"/>
      <c r="E1261" s="131" t="s">
        <v>326</v>
      </c>
      <c r="F1261" s="122" t="s">
        <v>194</v>
      </c>
      <c r="G1261" s="76">
        <f t="shared" si="22"/>
        <v>0</v>
      </c>
      <c r="H1261" s="76">
        <f>H1262+H1263+H1264+H1265+H1266+H1267+H1268+H1269+H1270</f>
        <v>0</v>
      </c>
      <c r="I1261" s="76"/>
    </row>
    <row r="1262" spans="1:9" ht="27">
      <c r="A1262" s="79"/>
      <c r="B1262" s="78"/>
      <c r="C1262" s="77"/>
      <c r="D1262" s="77"/>
      <c r="E1262" s="109" t="s">
        <v>327</v>
      </c>
      <c r="F1262" s="90" t="s">
        <v>328</v>
      </c>
      <c r="G1262" s="76">
        <f t="shared" si="22"/>
        <v>0</v>
      </c>
      <c r="H1262" s="76"/>
      <c r="I1262" s="76"/>
    </row>
    <row r="1263" spans="1:9" ht="18">
      <c r="A1263" s="79"/>
      <c r="B1263" s="78"/>
      <c r="C1263" s="77"/>
      <c r="D1263" s="77"/>
      <c r="E1263" s="109" t="s">
        <v>329</v>
      </c>
      <c r="F1263" s="90" t="s">
        <v>330</v>
      </c>
      <c r="G1263" s="76">
        <f t="shared" si="22"/>
        <v>0</v>
      </c>
      <c r="H1263" s="76"/>
      <c r="I1263" s="76"/>
    </row>
    <row r="1264" spans="1:9" ht="27">
      <c r="A1264" s="79"/>
      <c r="B1264" s="78"/>
      <c r="C1264" s="77"/>
      <c r="D1264" s="77"/>
      <c r="E1264" s="109" t="s">
        <v>331</v>
      </c>
      <c r="F1264" s="90" t="s">
        <v>332</v>
      </c>
      <c r="G1264" s="76">
        <f t="shared" si="22"/>
        <v>0</v>
      </c>
      <c r="H1264" s="76"/>
      <c r="I1264" s="76"/>
    </row>
    <row r="1265" spans="1:9" ht="18">
      <c r="A1265" s="79"/>
      <c r="B1265" s="78"/>
      <c r="C1265" s="77"/>
      <c r="D1265" s="77"/>
      <c r="E1265" s="109" t="s">
        <v>333</v>
      </c>
      <c r="F1265" s="90" t="s">
        <v>334</v>
      </c>
      <c r="G1265" s="76">
        <f t="shared" si="22"/>
        <v>0</v>
      </c>
      <c r="H1265" s="76"/>
      <c r="I1265" s="76"/>
    </row>
    <row r="1266" spans="1:9" ht="27">
      <c r="A1266" s="79"/>
      <c r="B1266" s="78"/>
      <c r="C1266" s="77"/>
      <c r="D1266" s="77"/>
      <c r="E1266" s="109" t="s">
        <v>335</v>
      </c>
      <c r="F1266" s="90" t="s">
        <v>336</v>
      </c>
      <c r="G1266" s="76">
        <f t="shared" si="22"/>
        <v>0</v>
      </c>
      <c r="H1266" s="76"/>
      <c r="I1266" s="76"/>
    </row>
    <row r="1267" spans="1:9" ht="18">
      <c r="A1267" s="79"/>
      <c r="B1267" s="78"/>
      <c r="C1267" s="77"/>
      <c r="D1267" s="77"/>
      <c r="E1267" s="109" t="s">
        <v>337</v>
      </c>
      <c r="F1267" s="90" t="s">
        <v>338</v>
      </c>
      <c r="G1267" s="76">
        <f t="shared" si="22"/>
        <v>0</v>
      </c>
      <c r="H1267" s="76"/>
      <c r="I1267" s="76"/>
    </row>
    <row r="1268" spans="1:9" ht="27">
      <c r="A1268" s="79"/>
      <c r="B1268" s="78"/>
      <c r="C1268" s="77"/>
      <c r="D1268" s="77"/>
      <c r="E1268" s="89" t="s">
        <v>339</v>
      </c>
      <c r="F1268" s="90" t="s">
        <v>340</v>
      </c>
      <c r="G1268" s="76">
        <f t="shared" si="22"/>
        <v>0</v>
      </c>
      <c r="H1268" s="76"/>
      <c r="I1268" s="76"/>
    </row>
    <row r="1269" spans="1:9" ht="18">
      <c r="A1269" s="79"/>
      <c r="B1269" s="78"/>
      <c r="C1269" s="77"/>
      <c r="D1269" s="77"/>
      <c r="E1269" s="109" t="s">
        <v>341</v>
      </c>
      <c r="F1269" s="90" t="s">
        <v>342</v>
      </c>
      <c r="G1269" s="76">
        <f t="shared" si="22"/>
        <v>0</v>
      </c>
      <c r="H1269" s="76"/>
      <c r="I1269" s="76"/>
    </row>
    <row r="1270" spans="1:9" ht="18">
      <c r="A1270" s="79"/>
      <c r="B1270" s="78"/>
      <c r="C1270" s="77"/>
      <c r="D1270" s="77"/>
      <c r="E1270" s="109" t="s">
        <v>343</v>
      </c>
      <c r="F1270" s="90" t="s">
        <v>344</v>
      </c>
      <c r="G1270" s="76">
        <f t="shared" si="22"/>
        <v>0</v>
      </c>
      <c r="H1270" s="76"/>
      <c r="I1270" s="76"/>
    </row>
    <row r="1271" spans="1:9" ht="18">
      <c r="A1271" s="79"/>
      <c r="B1271" s="78"/>
      <c r="C1271" s="77"/>
      <c r="D1271" s="77"/>
      <c r="E1271" s="131" t="s">
        <v>345</v>
      </c>
      <c r="F1271" s="122" t="s">
        <v>194</v>
      </c>
      <c r="G1271" s="76">
        <f t="shared" si="22"/>
        <v>0</v>
      </c>
      <c r="H1271" s="76"/>
      <c r="I1271" s="76"/>
    </row>
    <row r="1272" spans="1:9" ht="18.75" thickBot="1">
      <c r="A1272" s="79"/>
      <c r="B1272" s="78"/>
      <c r="C1272" s="77"/>
      <c r="D1272" s="77"/>
      <c r="E1272" s="111" t="s">
        <v>346</v>
      </c>
      <c r="F1272" s="92" t="s">
        <v>347</v>
      </c>
      <c r="G1272" s="76">
        <f t="shared" si="22"/>
        <v>0</v>
      </c>
      <c r="H1272" s="76"/>
      <c r="I1272" s="76"/>
    </row>
    <row r="1273" spans="1:9" ht="18" hidden="1">
      <c r="A1273" s="79"/>
      <c r="B1273" s="78"/>
      <c r="C1273" s="77"/>
      <c r="D1273" s="77"/>
      <c r="E1273" s="132" t="s">
        <v>348</v>
      </c>
      <c r="F1273" s="98" t="s">
        <v>194</v>
      </c>
      <c r="G1273" s="76">
        <f t="shared" si="22"/>
        <v>0</v>
      </c>
      <c r="H1273" s="76"/>
      <c r="I1273" s="76"/>
    </row>
    <row r="1274" spans="1:9" ht="42.75" hidden="1">
      <c r="A1274" s="79"/>
      <c r="B1274" s="78"/>
      <c r="C1274" s="77"/>
      <c r="D1274" s="77"/>
      <c r="E1274" s="133" t="s">
        <v>349</v>
      </c>
      <c r="F1274" s="117" t="s">
        <v>194</v>
      </c>
      <c r="G1274" s="76">
        <f t="shared" si="22"/>
        <v>0</v>
      </c>
      <c r="H1274" s="76">
        <f>H1275+H1276</f>
        <v>0</v>
      </c>
      <c r="I1274" s="76"/>
    </row>
    <row r="1275" spans="1:9" ht="54" hidden="1">
      <c r="A1275" s="79"/>
      <c r="B1275" s="78"/>
      <c r="C1275" s="77"/>
      <c r="D1275" s="77"/>
      <c r="E1275" s="89" t="s">
        <v>350</v>
      </c>
      <c r="F1275" s="99" t="s">
        <v>351</v>
      </c>
      <c r="G1275" s="76">
        <f t="shared" si="22"/>
        <v>0</v>
      </c>
      <c r="H1275" s="76"/>
      <c r="I1275" s="76"/>
    </row>
    <row r="1276" spans="1:9" ht="27" hidden="1">
      <c r="A1276" s="79"/>
      <c r="B1276" s="78"/>
      <c r="C1276" s="77"/>
      <c r="D1276" s="77"/>
      <c r="E1276" s="109" t="s">
        <v>352</v>
      </c>
      <c r="F1276" s="134" t="s">
        <v>353</v>
      </c>
      <c r="G1276" s="76">
        <f t="shared" si="22"/>
        <v>0</v>
      </c>
      <c r="H1276" s="76"/>
      <c r="I1276" s="76"/>
    </row>
    <row r="1277" spans="1:9" ht="57" hidden="1">
      <c r="A1277" s="79"/>
      <c r="B1277" s="78"/>
      <c r="C1277" s="77"/>
      <c r="D1277" s="77"/>
      <c r="E1277" s="135" t="s">
        <v>354</v>
      </c>
      <c r="F1277" s="122" t="s">
        <v>194</v>
      </c>
      <c r="G1277" s="76">
        <f t="shared" si="22"/>
        <v>0</v>
      </c>
      <c r="H1277" s="76">
        <f>H1278+H1279+H1280+H1281</f>
        <v>0</v>
      </c>
      <c r="I1277" s="76"/>
    </row>
    <row r="1278" spans="1:9" ht="18" hidden="1">
      <c r="A1278" s="79"/>
      <c r="B1278" s="78"/>
      <c r="C1278" s="77"/>
      <c r="D1278" s="77"/>
      <c r="E1278" s="109" t="s">
        <v>355</v>
      </c>
      <c r="F1278" s="99" t="s">
        <v>356</v>
      </c>
      <c r="G1278" s="76">
        <f t="shared" si="22"/>
        <v>0</v>
      </c>
      <c r="H1278" s="76"/>
      <c r="I1278" s="76"/>
    </row>
    <row r="1279" spans="1:9" ht="18" hidden="1">
      <c r="A1279" s="79"/>
      <c r="B1279" s="78"/>
      <c r="C1279" s="77"/>
      <c r="D1279" s="77"/>
      <c r="E1279" s="109" t="s">
        <v>357</v>
      </c>
      <c r="F1279" s="136">
        <v>482200</v>
      </c>
      <c r="G1279" s="76">
        <f t="shared" si="22"/>
        <v>0</v>
      </c>
      <c r="H1279" s="76"/>
      <c r="I1279" s="76"/>
    </row>
    <row r="1280" spans="1:9" ht="18" hidden="1">
      <c r="A1280" s="79"/>
      <c r="B1280" s="78"/>
      <c r="C1280" s="77"/>
      <c r="D1280" s="77"/>
      <c r="E1280" s="109" t="s">
        <v>358</v>
      </c>
      <c r="F1280" s="90" t="s">
        <v>359</v>
      </c>
      <c r="G1280" s="76">
        <f t="shared" si="22"/>
        <v>0</v>
      </c>
      <c r="H1280" s="76"/>
      <c r="I1280" s="76"/>
    </row>
    <row r="1281" spans="1:9" ht="40.5" hidden="1">
      <c r="A1281" s="79"/>
      <c r="B1281" s="78"/>
      <c r="C1281" s="77"/>
      <c r="D1281" s="77"/>
      <c r="E1281" s="137" t="s">
        <v>360</v>
      </c>
      <c r="F1281" s="90" t="s">
        <v>361</v>
      </c>
      <c r="G1281" s="76">
        <f t="shared" si="22"/>
        <v>0</v>
      </c>
      <c r="H1281" s="76"/>
      <c r="I1281" s="76"/>
    </row>
    <row r="1282" spans="1:9" ht="28.5" hidden="1">
      <c r="A1282" s="79"/>
      <c r="B1282" s="78"/>
      <c r="C1282" s="77"/>
      <c r="D1282" s="77"/>
      <c r="E1282" s="135" t="s">
        <v>362</v>
      </c>
      <c r="F1282" s="122" t="s">
        <v>194</v>
      </c>
      <c r="G1282" s="76">
        <f t="shared" si="22"/>
        <v>0</v>
      </c>
      <c r="H1282" s="76">
        <f>H1283</f>
        <v>0</v>
      </c>
      <c r="I1282" s="76"/>
    </row>
    <row r="1283" spans="1:9" ht="27" hidden="1">
      <c r="A1283" s="79"/>
      <c r="B1283" s="78"/>
      <c r="C1283" s="77"/>
      <c r="D1283" s="77"/>
      <c r="E1283" s="137" t="s">
        <v>363</v>
      </c>
      <c r="F1283" s="90" t="s">
        <v>364</v>
      </c>
      <c r="G1283" s="76">
        <f t="shared" si="22"/>
        <v>0</v>
      </c>
      <c r="H1283" s="76"/>
      <c r="I1283" s="76"/>
    </row>
    <row r="1284" spans="1:9" ht="57" hidden="1">
      <c r="A1284" s="79"/>
      <c r="B1284" s="78"/>
      <c r="C1284" s="77"/>
      <c r="D1284" s="77"/>
      <c r="E1284" s="135" t="s">
        <v>365</v>
      </c>
      <c r="F1284" s="122" t="s">
        <v>194</v>
      </c>
      <c r="G1284" s="76">
        <f t="shared" si="22"/>
        <v>0</v>
      </c>
      <c r="H1284" s="76">
        <f>H1285+H1286</f>
        <v>0</v>
      </c>
      <c r="I1284" s="76"/>
    </row>
    <row r="1285" spans="1:9" ht="27" hidden="1">
      <c r="A1285" s="79"/>
      <c r="B1285" s="78"/>
      <c r="C1285" s="77"/>
      <c r="D1285" s="77"/>
      <c r="E1285" s="137" t="s">
        <v>366</v>
      </c>
      <c r="F1285" s="90" t="s">
        <v>367</v>
      </c>
      <c r="G1285" s="76">
        <f t="shared" si="22"/>
        <v>0</v>
      </c>
      <c r="H1285" s="76"/>
      <c r="I1285" s="76"/>
    </row>
    <row r="1286" spans="1:9" ht="27" hidden="1">
      <c r="A1286" s="79"/>
      <c r="B1286" s="78"/>
      <c r="C1286" s="77"/>
      <c r="D1286" s="77"/>
      <c r="E1286" s="137" t="s">
        <v>368</v>
      </c>
      <c r="F1286" s="90" t="s">
        <v>369</v>
      </c>
      <c r="G1286" s="76">
        <f t="shared" si="22"/>
        <v>0</v>
      </c>
      <c r="H1286" s="76"/>
      <c r="I1286" s="76"/>
    </row>
    <row r="1287" spans="1:9" ht="57" hidden="1">
      <c r="A1287" s="79"/>
      <c r="B1287" s="78"/>
      <c r="C1287" s="77"/>
      <c r="D1287" s="77"/>
      <c r="E1287" s="135" t="s">
        <v>370</v>
      </c>
      <c r="F1287" s="122" t="s">
        <v>194</v>
      </c>
      <c r="G1287" s="76">
        <f t="shared" si="22"/>
        <v>0</v>
      </c>
      <c r="H1287" s="76">
        <f>H1288</f>
        <v>0</v>
      </c>
      <c r="I1287" s="76"/>
    </row>
    <row r="1288" spans="1:9" ht="40.5" hidden="1">
      <c r="A1288" s="79"/>
      <c r="B1288" s="78"/>
      <c r="C1288" s="77"/>
      <c r="D1288" s="77"/>
      <c r="E1288" s="137" t="s">
        <v>371</v>
      </c>
      <c r="F1288" s="90" t="s">
        <v>372</v>
      </c>
      <c r="G1288" s="76">
        <f t="shared" si="22"/>
        <v>0</v>
      </c>
      <c r="H1288" s="76"/>
      <c r="I1288" s="76"/>
    </row>
    <row r="1289" spans="1:9" ht="18" hidden="1">
      <c r="A1289" s="79"/>
      <c r="B1289" s="78"/>
      <c r="C1289" s="77"/>
      <c r="D1289" s="77"/>
      <c r="E1289" s="135" t="s">
        <v>373</v>
      </c>
      <c r="F1289" s="122" t="s">
        <v>194</v>
      </c>
      <c r="G1289" s="76">
        <f t="shared" si="22"/>
        <v>0</v>
      </c>
      <c r="H1289" s="76">
        <f>H1290</f>
        <v>0</v>
      </c>
      <c r="I1289" s="76"/>
    </row>
    <row r="1290" spans="1:9" ht="18" hidden="1">
      <c r="A1290" s="79"/>
      <c r="B1290" s="78"/>
      <c r="C1290" s="77"/>
      <c r="D1290" s="77"/>
      <c r="E1290" s="137" t="s">
        <v>374</v>
      </c>
      <c r="F1290" s="90" t="s">
        <v>375</v>
      </c>
      <c r="G1290" s="76">
        <f t="shared" si="22"/>
        <v>0</v>
      </c>
      <c r="H1290" s="76"/>
      <c r="I1290" s="76"/>
    </row>
    <row r="1291" spans="1:9" ht="24.6" customHeight="1">
      <c r="A1291" s="79"/>
      <c r="B1291" s="78"/>
      <c r="C1291" s="77"/>
      <c r="D1291" s="77"/>
      <c r="E1291" s="135" t="s">
        <v>376</v>
      </c>
      <c r="F1291" s="122" t="s">
        <v>194</v>
      </c>
      <c r="G1291" s="76">
        <f t="shared" si="22"/>
        <v>0</v>
      </c>
      <c r="H1291" s="76">
        <f>H1292</f>
        <v>0</v>
      </c>
      <c r="I1291" s="76"/>
    </row>
    <row r="1292" spans="1:9" ht="18.75" thickBot="1">
      <c r="A1292" s="79"/>
      <c r="B1292" s="78"/>
      <c r="C1292" s="77"/>
      <c r="D1292" s="77"/>
      <c r="E1292" s="138" t="s">
        <v>377</v>
      </c>
      <c r="F1292" s="92" t="s">
        <v>378</v>
      </c>
      <c r="G1292" s="76">
        <f t="shared" si="22"/>
        <v>0</v>
      </c>
      <c r="H1292" s="76"/>
      <c r="I1292" s="76"/>
    </row>
    <row r="1293" spans="1:9" ht="23.45" customHeight="1" thickBot="1">
      <c r="A1293" s="79"/>
      <c r="B1293" s="78"/>
      <c r="C1293" s="77"/>
      <c r="D1293" s="77"/>
      <c r="E1293" s="139" t="s">
        <v>379</v>
      </c>
      <c r="F1293" s="140" t="s">
        <v>194</v>
      </c>
      <c r="G1293" s="76">
        <f>I1293</f>
        <v>862041.9</v>
      </c>
      <c r="H1293" s="76"/>
      <c r="I1293" s="76">
        <f>I1294+I1305+I1310+I1312</f>
        <v>862041.9</v>
      </c>
    </row>
    <row r="1294" spans="1:9" ht="18">
      <c r="A1294" s="79"/>
      <c r="B1294" s="78"/>
      <c r="C1294" s="77"/>
      <c r="D1294" s="77"/>
      <c r="E1294" s="141" t="s">
        <v>380</v>
      </c>
      <c r="F1294" s="117" t="s">
        <v>194</v>
      </c>
      <c r="G1294" s="76">
        <f t="shared" ref="G1294:G1316" si="23">I1294</f>
        <v>862041.9</v>
      </c>
      <c r="H1294" s="76"/>
      <c r="I1294" s="76">
        <f>I1295+I1296+I1297+I1298+I1299+I1300+I1301+I1302+I1303+I1304</f>
        <v>862041.9</v>
      </c>
    </row>
    <row r="1295" spans="1:9" ht="18">
      <c r="A1295" s="79"/>
      <c r="B1295" s="78"/>
      <c r="C1295" s="77"/>
      <c r="D1295" s="77"/>
      <c r="E1295" s="137" t="s">
        <v>381</v>
      </c>
      <c r="F1295" s="142" t="s">
        <v>382</v>
      </c>
      <c r="G1295" s="76">
        <f t="shared" si="23"/>
        <v>0</v>
      </c>
      <c r="H1295" s="76"/>
      <c r="I1295" s="76"/>
    </row>
    <row r="1296" spans="1:9" ht="18">
      <c r="A1296" s="79"/>
      <c r="B1296" s="78"/>
      <c r="C1296" s="77"/>
      <c r="D1296" s="77"/>
      <c r="E1296" s="137" t="s">
        <v>383</v>
      </c>
      <c r="F1296" s="142" t="s">
        <v>384</v>
      </c>
      <c r="G1296" s="76">
        <f t="shared" si="23"/>
        <v>0</v>
      </c>
      <c r="H1296" s="76"/>
      <c r="I1296" s="76"/>
    </row>
    <row r="1297" spans="1:9" ht="27">
      <c r="A1297" s="79"/>
      <c r="B1297" s="78"/>
      <c r="C1297" s="77"/>
      <c r="D1297" s="77"/>
      <c r="E1297" s="137" t="s">
        <v>385</v>
      </c>
      <c r="F1297" s="142" t="s">
        <v>386</v>
      </c>
      <c r="G1297" s="76">
        <f t="shared" si="23"/>
        <v>856641.9</v>
      </c>
      <c r="H1297" s="76"/>
      <c r="I1297" s="76">
        <v>856641.9</v>
      </c>
    </row>
    <row r="1298" spans="1:9" ht="18">
      <c r="A1298" s="79"/>
      <c r="B1298" s="78"/>
      <c r="C1298" s="77"/>
      <c r="D1298" s="77"/>
      <c r="E1298" s="137" t="s">
        <v>387</v>
      </c>
      <c r="F1298" s="142" t="s">
        <v>388</v>
      </c>
      <c r="G1298" s="76">
        <f t="shared" si="23"/>
        <v>0</v>
      </c>
      <c r="H1298" s="76"/>
      <c r="I1298" s="76"/>
    </row>
    <row r="1299" spans="1:9" ht="18" hidden="1">
      <c r="A1299" s="79"/>
      <c r="B1299" s="78"/>
      <c r="C1299" s="77"/>
      <c r="D1299" s="77"/>
      <c r="E1299" s="137" t="s">
        <v>389</v>
      </c>
      <c r="F1299" s="142" t="s">
        <v>390</v>
      </c>
      <c r="G1299" s="76">
        <f t="shared" si="23"/>
        <v>0</v>
      </c>
      <c r="H1299" s="76"/>
      <c r="I1299" s="76"/>
    </row>
    <row r="1300" spans="1:9" ht="18" hidden="1">
      <c r="A1300" s="79"/>
      <c r="B1300" s="78"/>
      <c r="C1300" s="77"/>
      <c r="D1300" s="77"/>
      <c r="E1300" s="137" t="s">
        <v>391</v>
      </c>
      <c r="F1300" s="142" t="s">
        <v>392</v>
      </c>
      <c r="G1300" s="76">
        <f t="shared" si="23"/>
        <v>0</v>
      </c>
      <c r="H1300" s="76"/>
      <c r="I1300" s="76"/>
    </row>
    <row r="1301" spans="1:9" ht="18" hidden="1">
      <c r="A1301" s="79"/>
      <c r="B1301" s="78"/>
      <c r="C1301" s="77"/>
      <c r="D1301" s="77"/>
      <c r="E1301" s="137" t="s">
        <v>393</v>
      </c>
      <c r="F1301" s="142" t="s">
        <v>394</v>
      </c>
      <c r="G1301" s="76">
        <f t="shared" si="23"/>
        <v>0</v>
      </c>
      <c r="H1301" s="76"/>
      <c r="I1301" s="76"/>
    </row>
    <row r="1302" spans="1:9" ht="18" hidden="1">
      <c r="A1302" s="79"/>
      <c r="B1302" s="78"/>
      <c r="C1302" s="77"/>
      <c r="D1302" s="77"/>
      <c r="E1302" s="143" t="s">
        <v>395</v>
      </c>
      <c r="F1302" s="144" t="s">
        <v>396</v>
      </c>
      <c r="G1302" s="76">
        <f t="shared" si="23"/>
        <v>0</v>
      </c>
      <c r="H1302" s="76"/>
      <c r="I1302" s="76"/>
    </row>
    <row r="1303" spans="1:9" ht="18" hidden="1">
      <c r="A1303" s="79"/>
      <c r="B1303" s="78"/>
      <c r="C1303" s="77"/>
      <c r="D1303" s="77"/>
      <c r="E1303" s="143" t="s">
        <v>397</v>
      </c>
      <c r="F1303" s="120">
        <v>513300</v>
      </c>
      <c r="G1303" s="76">
        <f t="shared" si="23"/>
        <v>0</v>
      </c>
      <c r="H1303" s="76"/>
      <c r="I1303" s="76"/>
    </row>
    <row r="1304" spans="1:9" ht="32.450000000000003" customHeight="1">
      <c r="A1304" s="79"/>
      <c r="B1304" s="78"/>
      <c r="C1304" s="77"/>
      <c r="D1304" s="77"/>
      <c r="E1304" s="109" t="s">
        <v>398</v>
      </c>
      <c r="F1304" s="120">
        <v>513400</v>
      </c>
      <c r="G1304" s="76">
        <f t="shared" si="23"/>
        <v>5400</v>
      </c>
      <c r="H1304" s="76"/>
      <c r="I1304" s="76">
        <v>5400</v>
      </c>
    </row>
    <row r="1305" spans="1:9" ht="23.45" customHeight="1">
      <c r="A1305" s="79"/>
      <c r="B1305" s="78"/>
      <c r="C1305" s="77"/>
      <c r="D1305" s="77"/>
      <c r="E1305" s="130" t="s">
        <v>399</v>
      </c>
      <c r="F1305" s="117" t="s">
        <v>194</v>
      </c>
      <c r="G1305" s="76">
        <f t="shared" si="23"/>
        <v>0</v>
      </c>
      <c r="H1305" s="76"/>
      <c r="I1305" s="76">
        <f>I1306+I1307+I1308+I1309</f>
        <v>0</v>
      </c>
    </row>
    <row r="1306" spans="1:9" ht="26.45" customHeight="1">
      <c r="A1306" s="79"/>
      <c r="B1306" s="78"/>
      <c r="C1306" s="77"/>
      <c r="D1306" s="77"/>
      <c r="E1306" s="137" t="s">
        <v>400</v>
      </c>
      <c r="F1306" s="142" t="s">
        <v>401</v>
      </c>
      <c r="G1306" s="76">
        <f t="shared" si="23"/>
        <v>0</v>
      </c>
      <c r="H1306" s="76"/>
      <c r="I1306" s="76"/>
    </row>
    <row r="1307" spans="1:9" ht="37.15" customHeight="1">
      <c r="A1307" s="79"/>
      <c r="B1307" s="78"/>
      <c r="C1307" s="77"/>
      <c r="D1307" s="77"/>
      <c r="E1307" s="137" t="s">
        <v>402</v>
      </c>
      <c r="F1307" s="142" t="s">
        <v>403</v>
      </c>
      <c r="G1307" s="76">
        <f t="shared" si="23"/>
        <v>0</v>
      </c>
      <c r="H1307" s="76"/>
      <c r="I1307" s="76"/>
    </row>
    <row r="1308" spans="1:9" ht="25.9" customHeight="1">
      <c r="A1308" s="79"/>
      <c r="B1308" s="78"/>
      <c r="C1308" s="77"/>
      <c r="D1308" s="77"/>
      <c r="E1308" s="137" t="s">
        <v>404</v>
      </c>
      <c r="F1308" s="142" t="s">
        <v>405</v>
      </c>
      <c r="G1308" s="76">
        <f t="shared" si="23"/>
        <v>0</v>
      </c>
      <c r="H1308" s="76"/>
      <c r="I1308" s="76"/>
    </row>
    <row r="1309" spans="1:9" ht="25.15" customHeight="1">
      <c r="A1309" s="79"/>
      <c r="B1309" s="78"/>
      <c r="C1309" s="77"/>
      <c r="D1309" s="77"/>
      <c r="E1309" s="137" t="s">
        <v>406</v>
      </c>
      <c r="F1309" s="142" t="s">
        <v>407</v>
      </c>
      <c r="G1309" s="76">
        <f t="shared" si="23"/>
        <v>0</v>
      </c>
      <c r="H1309" s="76"/>
      <c r="I1309" s="76"/>
    </row>
    <row r="1310" spans="1:9" ht="19.899999999999999" customHeight="1">
      <c r="A1310" s="79"/>
      <c r="B1310" s="78"/>
      <c r="C1310" s="77"/>
      <c r="D1310" s="77"/>
      <c r="E1310" s="145" t="s">
        <v>408</v>
      </c>
      <c r="F1310" s="122" t="s">
        <v>194</v>
      </c>
      <c r="G1310" s="76">
        <f t="shared" si="23"/>
        <v>0</v>
      </c>
      <c r="H1310" s="76"/>
      <c r="I1310" s="76">
        <f>I1311</f>
        <v>0</v>
      </c>
    </row>
    <row r="1311" spans="1:9" ht="13.9" customHeight="1">
      <c r="A1311" s="79"/>
      <c r="B1311" s="78"/>
      <c r="C1311" s="77"/>
      <c r="D1311" s="77"/>
      <c r="E1311" s="137" t="s">
        <v>409</v>
      </c>
      <c r="F1311" s="142" t="s">
        <v>410</v>
      </c>
      <c r="G1311" s="76">
        <f t="shared" si="23"/>
        <v>0</v>
      </c>
      <c r="H1311" s="76"/>
      <c r="I1311" s="76"/>
    </row>
    <row r="1312" spans="1:9" ht="30.6" customHeight="1">
      <c r="A1312" s="79"/>
      <c r="B1312" s="78"/>
      <c r="C1312" s="77"/>
      <c r="D1312" s="77"/>
      <c r="E1312" s="145" t="s">
        <v>411</v>
      </c>
      <c r="F1312" s="122" t="s">
        <v>194</v>
      </c>
      <c r="G1312" s="76">
        <f t="shared" si="23"/>
        <v>0</v>
      </c>
      <c r="H1312" s="76"/>
      <c r="I1312" s="76">
        <f>I1313+I1314+I1315+I1316</f>
        <v>0</v>
      </c>
    </row>
    <row r="1313" spans="1:9" ht="19.149999999999999" customHeight="1">
      <c r="A1313" s="79"/>
      <c r="B1313" s="78"/>
      <c r="C1313" s="77"/>
      <c r="D1313" s="77"/>
      <c r="E1313" s="137" t="s">
        <v>412</v>
      </c>
      <c r="F1313" s="142" t="s">
        <v>413</v>
      </c>
      <c r="G1313" s="76">
        <f t="shared" si="23"/>
        <v>0</v>
      </c>
      <c r="H1313" s="76"/>
      <c r="I1313" s="76"/>
    </row>
    <row r="1314" spans="1:9" ht="41.45" customHeight="1">
      <c r="A1314" s="79"/>
      <c r="B1314" s="78"/>
      <c r="C1314" s="77"/>
      <c r="D1314" s="77"/>
      <c r="E1314" s="137" t="s">
        <v>414</v>
      </c>
      <c r="F1314" s="142" t="s">
        <v>415</v>
      </c>
      <c r="G1314" s="76">
        <f t="shared" si="23"/>
        <v>0</v>
      </c>
      <c r="H1314" s="76"/>
      <c r="I1314" s="76"/>
    </row>
    <row r="1315" spans="1:9" ht="34.15" customHeight="1">
      <c r="A1315" s="79"/>
      <c r="B1315" s="78"/>
      <c r="C1315" s="77"/>
      <c r="D1315" s="77"/>
      <c r="E1315" s="137" t="s">
        <v>416</v>
      </c>
      <c r="F1315" s="142" t="s">
        <v>417</v>
      </c>
      <c r="G1315" s="76">
        <f t="shared" si="23"/>
        <v>0</v>
      </c>
      <c r="H1315" s="76"/>
      <c r="I1315" s="76"/>
    </row>
    <row r="1316" spans="1:9" ht="22.9" customHeight="1" thickBot="1">
      <c r="A1316" s="79"/>
      <c r="B1316" s="78"/>
      <c r="C1316" s="77"/>
      <c r="D1316" s="77"/>
      <c r="E1316" s="146" t="s">
        <v>418</v>
      </c>
      <c r="F1316" s="147" t="s">
        <v>419</v>
      </c>
      <c r="G1316" s="76">
        <f t="shared" si="23"/>
        <v>0</v>
      </c>
      <c r="H1316" s="76"/>
      <c r="I1316" s="76"/>
    </row>
    <row r="1317" spans="1:9" ht="18">
      <c r="A1317" s="79">
        <v>2452</v>
      </c>
      <c r="B1317" s="78" t="s">
        <v>476</v>
      </c>
      <c r="C1317" s="77">
        <v>5</v>
      </c>
      <c r="D1317" s="77">
        <v>2</v>
      </c>
      <c r="E1317" s="80" t="s">
        <v>492</v>
      </c>
      <c r="F1317" s="65"/>
      <c r="G1317" s="76"/>
      <c r="H1317" s="76"/>
      <c r="I1317" s="76"/>
    </row>
    <row r="1318" spans="1:9" ht="72">
      <c r="A1318" s="79"/>
      <c r="B1318" s="78"/>
      <c r="C1318" s="77"/>
      <c r="D1318" s="77"/>
      <c r="E1318" s="80" t="s">
        <v>192</v>
      </c>
      <c r="F1318" s="65"/>
      <c r="G1318" s="76"/>
      <c r="H1318" s="76"/>
      <c r="I1318" s="76"/>
    </row>
    <row r="1319" spans="1:9" ht="18">
      <c r="A1319" s="79"/>
      <c r="B1319" s="78"/>
      <c r="C1319" s="77"/>
      <c r="D1319" s="77"/>
      <c r="E1319" s="80" t="s">
        <v>421</v>
      </c>
      <c r="F1319" s="65"/>
      <c r="G1319" s="76"/>
      <c r="H1319" s="76"/>
      <c r="I1319" s="76"/>
    </row>
    <row r="1320" spans="1:9" ht="18">
      <c r="A1320" s="79">
        <v>2453</v>
      </c>
      <c r="B1320" s="78" t="s">
        <v>476</v>
      </c>
      <c r="C1320" s="77">
        <v>5</v>
      </c>
      <c r="D1320" s="77">
        <v>3</v>
      </c>
      <c r="E1320" s="80" t="s">
        <v>493</v>
      </c>
      <c r="F1320" s="65"/>
      <c r="G1320" s="76"/>
      <c r="H1320" s="76"/>
      <c r="I1320" s="76"/>
    </row>
    <row r="1321" spans="1:9" ht="72">
      <c r="A1321" s="79"/>
      <c r="B1321" s="78"/>
      <c r="C1321" s="77"/>
      <c r="D1321" s="77"/>
      <c r="E1321" s="80" t="s">
        <v>192</v>
      </c>
      <c r="F1321" s="65"/>
      <c r="G1321" s="76"/>
      <c r="H1321" s="76"/>
      <c r="I1321" s="76"/>
    </row>
    <row r="1322" spans="1:9" ht="18">
      <c r="A1322" s="79"/>
      <c r="B1322" s="78"/>
      <c r="C1322" s="77"/>
      <c r="D1322" s="77"/>
      <c r="E1322" s="80" t="s">
        <v>421</v>
      </c>
      <c r="F1322" s="65"/>
      <c r="G1322" s="76"/>
      <c r="H1322" s="76"/>
      <c r="I1322" s="76"/>
    </row>
    <row r="1323" spans="1:9" ht="18">
      <c r="A1323" s="79">
        <v>2454</v>
      </c>
      <c r="B1323" s="78" t="s">
        <v>476</v>
      </c>
      <c r="C1323" s="77">
        <v>5</v>
      </c>
      <c r="D1323" s="77">
        <v>4</v>
      </c>
      <c r="E1323" s="80" t="s">
        <v>494</v>
      </c>
      <c r="F1323" s="65"/>
      <c r="G1323" s="76"/>
      <c r="H1323" s="76"/>
      <c r="I1323" s="76"/>
    </row>
    <row r="1324" spans="1:9" ht="72">
      <c r="A1324" s="79"/>
      <c r="B1324" s="78"/>
      <c r="C1324" s="77"/>
      <c r="D1324" s="77"/>
      <c r="E1324" s="80" t="s">
        <v>192</v>
      </c>
      <c r="F1324" s="65"/>
      <c r="G1324" s="76"/>
      <c r="H1324" s="76"/>
      <c r="I1324" s="76"/>
    </row>
    <row r="1325" spans="1:9" ht="18">
      <c r="A1325" s="79"/>
      <c r="B1325" s="78"/>
      <c r="C1325" s="77"/>
      <c r="D1325" s="77"/>
      <c r="E1325" s="80" t="s">
        <v>421</v>
      </c>
      <c r="F1325" s="65"/>
      <c r="G1325" s="76"/>
      <c r="H1325" s="76"/>
      <c r="I1325" s="76"/>
    </row>
    <row r="1326" spans="1:9" ht="36">
      <c r="A1326" s="79">
        <v>2455</v>
      </c>
      <c r="B1326" s="78" t="s">
        <v>476</v>
      </c>
      <c r="C1326" s="77">
        <v>5</v>
      </c>
      <c r="D1326" s="77">
        <v>5</v>
      </c>
      <c r="E1326" s="80" t="s">
        <v>495</v>
      </c>
      <c r="F1326" s="65"/>
      <c r="G1326" s="76"/>
      <c r="H1326" s="76"/>
      <c r="I1326" s="76"/>
    </row>
    <row r="1327" spans="1:9" ht="72">
      <c r="A1327" s="79"/>
      <c r="B1327" s="78"/>
      <c r="C1327" s="77"/>
      <c r="D1327" s="77"/>
      <c r="E1327" s="80" t="s">
        <v>192</v>
      </c>
      <c r="F1327" s="65"/>
      <c r="G1327" s="76"/>
      <c r="H1327" s="76"/>
      <c r="I1327" s="76"/>
    </row>
    <row r="1328" spans="1:9" ht="18">
      <c r="A1328" s="79"/>
      <c r="B1328" s="78"/>
      <c r="C1328" s="77"/>
      <c r="D1328" s="77"/>
      <c r="E1328" s="80" t="s">
        <v>421</v>
      </c>
      <c r="F1328" s="65"/>
      <c r="G1328" s="76"/>
      <c r="H1328" s="76"/>
      <c r="I1328" s="76"/>
    </row>
    <row r="1329" spans="1:9" ht="18.75">
      <c r="A1329" s="79">
        <v>2460</v>
      </c>
      <c r="B1329" s="78" t="s">
        <v>476</v>
      </c>
      <c r="C1329" s="77">
        <v>6</v>
      </c>
      <c r="D1329" s="77">
        <v>0</v>
      </c>
      <c r="E1329" s="81" t="s">
        <v>496</v>
      </c>
      <c r="F1329" s="82"/>
      <c r="G1329" s="76"/>
      <c r="H1329" s="76"/>
      <c r="I1329" s="76"/>
    </row>
    <row r="1330" spans="1:9" ht="18">
      <c r="A1330" s="79"/>
      <c r="B1330" s="78"/>
      <c r="C1330" s="77"/>
      <c r="D1330" s="77"/>
      <c r="E1330" s="80" t="s">
        <v>190</v>
      </c>
      <c r="F1330" s="65"/>
      <c r="G1330" s="76"/>
      <c r="H1330" s="76"/>
      <c r="I1330" s="76"/>
    </row>
    <row r="1331" spans="1:9" ht="18">
      <c r="A1331" s="79">
        <v>2461</v>
      </c>
      <c r="B1331" s="78" t="s">
        <v>476</v>
      </c>
      <c r="C1331" s="77">
        <v>6</v>
      </c>
      <c r="D1331" s="77">
        <v>1</v>
      </c>
      <c r="E1331" s="80" t="s">
        <v>497</v>
      </c>
      <c r="F1331" s="65"/>
      <c r="G1331" s="76"/>
      <c r="H1331" s="76"/>
      <c r="I1331" s="76"/>
    </row>
    <row r="1332" spans="1:9" ht="72">
      <c r="A1332" s="79"/>
      <c r="B1332" s="78"/>
      <c r="C1332" s="77"/>
      <c r="D1332" s="77"/>
      <c r="E1332" s="80" t="s">
        <v>192</v>
      </c>
      <c r="F1332" s="65"/>
      <c r="G1332" s="76"/>
      <c r="H1332" s="76"/>
      <c r="I1332" s="76"/>
    </row>
    <row r="1333" spans="1:9" ht="18">
      <c r="A1333" s="79"/>
      <c r="B1333" s="78"/>
      <c r="C1333" s="77"/>
      <c r="D1333" s="77"/>
      <c r="E1333" s="80" t="s">
        <v>421</v>
      </c>
      <c r="F1333" s="65"/>
      <c r="G1333" s="76"/>
      <c r="H1333" s="76"/>
      <c r="I1333" s="76"/>
    </row>
    <row r="1334" spans="1:9" ht="18.75">
      <c r="A1334" s="79">
        <v>2470</v>
      </c>
      <c r="B1334" s="78" t="s">
        <v>476</v>
      </c>
      <c r="C1334" s="77">
        <v>7</v>
      </c>
      <c r="D1334" s="77">
        <v>0</v>
      </c>
      <c r="E1334" s="81" t="s">
        <v>498</v>
      </c>
      <c r="F1334" s="82"/>
      <c r="G1334" s="76"/>
      <c r="H1334" s="76"/>
      <c r="I1334" s="76"/>
    </row>
    <row r="1335" spans="1:9" ht="18">
      <c r="A1335" s="79"/>
      <c r="B1335" s="78"/>
      <c r="C1335" s="77"/>
      <c r="D1335" s="77"/>
      <c r="E1335" s="80" t="s">
        <v>190</v>
      </c>
      <c r="F1335" s="65"/>
      <c r="G1335" s="76"/>
      <c r="H1335" s="76"/>
      <c r="I1335" s="76"/>
    </row>
    <row r="1336" spans="1:9" ht="54">
      <c r="A1336" s="79">
        <v>2471</v>
      </c>
      <c r="B1336" s="78" t="s">
        <v>476</v>
      </c>
      <c r="C1336" s="77">
        <v>7</v>
      </c>
      <c r="D1336" s="77">
        <v>1</v>
      </c>
      <c r="E1336" s="80" t="s">
        <v>499</v>
      </c>
      <c r="F1336" s="65"/>
      <c r="G1336" s="76"/>
      <c r="H1336" s="76"/>
      <c r="I1336" s="76"/>
    </row>
    <row r="1337" spans="1:9" ht="72">
      <c r="A1337" s="79"/>
      <c r="B1337" s="78"/>
      <c r="C1337" s="77"/>
      <c r="D1337" s="77"/>
      <c r="E1337" s="80" t="s">
        <v>192</v>
      </c>
      <c r="F1337" s="65"/>
      <c r="G1337" s="76"/>
      <c r="H1337" s="76"/>
      <c r="I1337" s="76"/>
    </row>
    <row r="1338" spans="1:9" ht="18">
      <c r="A1338" s="79"/>
      <c r="B1338" s="78"/>
      <c r="C1338" s="77"/>
      <c r="D1338" s="77"/>
      <c r="E1338" s="80" t="s">
        <v>421</v>
      </c>
      <c r="F1338" s="65"/>
      <c r="G1338" s="76"/>
      <c r="H1338" s="76"/>
      <c r="I1338" s="76"/>
    </row>
    <row r="1339" spans="1:9" ht="36">
      <c r="A1339" s="79">
        <v>2472</v>
      </c>
      <c r="B1339" s="78" t="s">
        <v>476</v>
      </c>
      <c r="C1339" s="77">
        <v>7</v>
      </c>
      <c r="D1339" s="77">
        <v>2</v>
      </c>
      <c r="E1339" s="80" t="s">
        <v>500</v>
      </c>
      <c r="F1339" s="65"/>
      <c r="G1339" s="76"/>
      <c r="H1339" s="76"/>
      <c r="I1339" s="76"/>
    </row>
    <row r="1340" spans="1:9" ht="72">
      <c r="A1340" s="79"/>
      <c r="B1340" s="78"/>
      <c r="C1340" s="77"/>
      <c r="D1340" s="77"/>
      <c r="E1340" s="80" t="s">
        <v>192</v>
      </c>
      <c r="F1340" s="65"/>
      <c r="G1340" s="76"/>
      <c r="H1340" s="76"/>
      <c r="I1340" s="76"/>
    </row>
    <row r="1341" spans="1:9" ht="18">
      <c r="A1341" s="79"/>
      <c r="B1341" s="78"/>
      <c r="C1341" s="77"/>
      <c r="D1341" s="77"/>
      <c r="E1341" s="80" t="s">
        <v>421</v>
      </c>
      <c r="F1341" s="65"/>
      <c r="G1341" s="76"/>
      <c r="H1341" s="76"/>
      <c r="I1341" s="76"/>
    </row>
    <row r="1342" spans="1:9" ht="18">
      <c r="A1342" s="79">
        <v>2473</v>
      </c>
      <c r="B1342" s="78" t="s">
        <v>476</v>
      </c>
      <c r="C1342" s="77">
        <v>7</v>
      </c>
      <c r="D1342" s="77">
        <v>3</v>
      </c>
      <c r="E1342" s="80" t="s">
        <v>501</v>
      </c>
      <c r="F1342" s="65"/>
      <c r="G1342" s="76"/>
      <c r="H1342" s="76"/>
      <c r="I1342" s="76"/>
    </row>
    <row r="1343" spans="1:9" ht="72">
      <c r="A1343" s="79"/>
      <c r="B1343" s="78"/>
      <c r="C1343" s="77"/>
      <c r="D1343" s="77"/>
      <c r="E1343" s="80" t="s">
        <v>192</v>
      </c>
      <c r="F1343" s="65"/>
      <c r="G1343" s="76"/>
      <c r="H1343" s="76"/>
      <c r="I1343" s="76"/>
    </row>
    <row r="1344" spans="1:9" ht="18">
      <c r="A1344" s="79"/>
      <c r="B1344" s="78"/>
      <c r="C1344" s="77"/>
      <c r="D1344" s="77"/>
      <c r="E1344" s="80" t="s">
        <v>502</v>
      </c>
      <c r="F1344" s="65">
        <v>4639</v>
      </c>
      <c r="G1344" s="76"/>
      <c r="H1344" s="76"/>
      <c r="I1344" s="76"/>
    </row>
    <row r="1345" spans="1:9" ht="18">
      <c r="A1345" s="79">
        <v>2474</v>
      </c>
      <c r="B1345" s="78" t="s">
        <v>476</v>
      </c>
      <c r="C1345" s="77">
        <v>7</v>
      </c>
      <c r="D1345" s="77">
        <v>4</v>
      </c>
      <c r="E1345" s="80" t="s">
        <v>503</v>
      </c>
      <c r="F1345" s="65"/>
      <c r="G1345" s="76"/>
      <c r="H1345" s="76"/>
      <c r="I1345" s="76"/>
    </row>
    <row r="1346" spans="1:9" ht="72">
      <c r="A1346" s="79"/>
      <c r="B1346" s="78"/>
      <c r="C1346" s="77"/>
      <c r="D1346" s="77"/>
      <c r="E1346" s="80" t="s">
        <v>192</v>
      </c>
      <c r="F1346" s="65"/>
      <c r="G1346" s="76"/>
      <c r="H1346" s="76"/>
      <c r="I1346" s="76"/>
    </row>
    <row r="1347" spans="1:9" ht="18">
      <c r="A1347" s="79"/>
      <c r="B1347" s="78"/>
      <c r="C1347" s="77"/>
      <c r="D1347" s="77"/>
      <c r="E1347" s="80" t="s">
        <v>421</v>
      </c>
      <c r="F1347" s="65"/>
      <c r="G1347" s="76"/>
      <c r="H1347" s="76"/>
      <c r="I1347" s="76"/>
    </row>
    <row r="1348" spans="1:9" ht="75">
      <c r="A1348" s="79">
        <v>2480</v>
      </c>
      <c r="B1348" s="78" t="s">
        <v>476</v>
      </c>
      <c r="C1348" s="77">
        <v>8</v>
      </c>
      <c r="D1348" s="77">
        <v>0</v>
      </c>
      <c r="E1348" s="81" t="s">
        <v>504</v>
      </c>
      <c r="F1348" s="82"/>
      <c r="G1348" s="76"/>
      <c r="H1348" s="76"/>
      <c r="I1348" s="76"/>
    </row>
    <row r="1349" spans="1:9" ht="18">
      <c r="A1349" s="79"/>
      <c r="B1349" s="78"/>
      <c r="C1349" s="77"/>
      <c r="D1349" s="77"/>
      <c r="E1349" s="80" t="s">
        <v>190</v>
      </c>
      <c r="F1349" s="65"/>
      <c r="G1349" s="76"/>
      <c r="H1349" s="76"/>
      <c r="I1349" s="76"/>
    </row>
    <row r="1350" spans="1:9" ht="72">
      <c r="A1350" s="79">
        <v>2481</v>
      </c>
      <c r="B1350" s="78" t="s">
        <v>476</v>
      </c>
      <c r="C1350" s="77">
        <v>8</v>
      </c>
      <c r="D1350" s="77">
        <v>1</v>
      </c>
      <c r="E1350" s="80" t="s">
        <v>505</v>
      </c>
      <c r="F1350" s="65"/>
      <c r="G1350" s="76"/>
      <c r="H1350" s="76"/>
      <c r="I1350" s="76"/>
    </row>
    <row r="1351" spans="1:9" ht="72">
      <c r="A1351" s="79"/>
      <c r="B1351" s="78"/>
      <c r="C1351" s="77"/>
      <c r="D1351" s="77"/>
      <c r="E1351" s="80" t="s">
        <v>192</v>
      </c>
      <c r="F1351" s="65"/>
      <c r="G1351" s="76"/>
      <c r="H1351" s="76"/>
      <c r="I1351" s="76"/>
    </row>
    <row r="1352" spans="1:9" ht="18">
      <c r="A1352" s="79"/>
      <c r="B1352" s="78"/>
      <c r="C1352" s="77"/>
      <c r="D1352" s="77"/>
      <c r="E1352" s="80" t="s">
        <v>421</v>
      </c>
      <c r="F1352" s="65"/>
      <c r="G1352" s="76"/>
      <c r="H1352" s="76"/>
      <c r="I1352" s="76"/>
    </row>
    <row r="1353" spans="1:9" ht="90">
      <c r="A1353" s="79">
        <v>2482</v>
      </c>
      <c r="B1353" s="78" t="s">
        <v>476</v>
      </c>
      <c r="C1353" s="77">
        <v>8</v>
      </c>
      <c r="D1353" s="77">
        <v>2</v>
      </c>
      <c r="E1353" s="80" t="s">
        <v>506</v>
      </c>
      <c r="F1353" s="65"/>
      <c r="G1353" s="76"/>
      <c r="H1353" s="76"/>
      <c r="I1353" s="76"/>
    </row>
    <row r="1354" spans="1:9" ht="72">
      <c r="A1354" s="79"/>
      <c r="B1354" s="78"/>
      <c r="C1354" s="77"/>
      <c r="D1354" s="77"/>
      <c r="E1354" s="80" t="s">
        <v>192</v>
      </c>
      <c r="F1354" s="65"/>
      <c r="G1354" s="76"/>
      <c r="H1354" s="76"/>
      <c r="I1354" s="76"/>
    </row>
    <row r="1355" spans="1:9" ht="18">
      <c r="A1355" s="79"/>
      <c r="B1355" s="78"/>
      <c r="C1355" s="77"/>
      <c r="D1355" s="77"/>
      <c r="E1355" s="80" t="s">
        <v>507</v>
      </c>
      <c r="F1355" s="65">
        <v>5134</v>
      </c>
      <c r="G1355" s="76"/>
      <c r="H1355" s="76"/>
      <c r="I1355" s="76"/>
    </row>
    <row r="1356" spans="1:9" ht="54">
      <c r="A1356" s="79">
        <v>2483</v>
      </c>
      <c r="B1356" s="78" t="s">
        <v>476</v>
      </c>
      <c r="C1356" s="77">
        <v>8</v>
      </c>
      <c r="D1356" s="77">
        <v>3</v>
      </c>
      <c r="E1356" s="80" t="s">
        <v>508</v>
      </c>
      <c r="F1356" s="65"/>
      <c r="G1356" s="76"/>
      <c r="H1356" s="76"/>
      <c r="I1356" s="76"/>
    </row>
    <row r="1357" spans="1:9" ht="72">
      <c r="A1357" s="79"/>
      <c r="B1357" s="78"/>
      <c r="C1357" s="77"/>
      <c r="D1357" s="77"/>
      <c r="E1357" s="80" t="s">
        <v>192</v>
      </c>
      <c r="F1357" s="65"/>
      <c r="G1357" s="76"/>
      <c r="H1357" s="76"/>
      <c r="I1357" s="76"/>
    </row>
    <row r="1358" spans="1:9" ht="18">
      <c r="A1358" s="79"/>
      <c r="B1358" s="78"/>
      <c r="C1358" s="77"/>
      <c r="D1358" s="77"/>
      <c r="E1358" s="80" t="s">
        <v>421</v>
      </c>
      <c r="F1358" s="65"/>
      <c r="G1358" s="76"/>
      <c r="H1358" s="76"/>
      <c r="I1358" s="76"/>
    </row>
    <row r="1359" spans="1:9" ht="90">
      <c r="A1359" s="79">
        <v>2484</v>
      </c>
      <c r="B1359" s="78" t="s">
        <v>476</v>
      </c>
      <c r="C1359" s="77">
        <v>8</v>
      </c>
      <c r="D1359" s="77">
        <v>4</v>
      </c>
      <c r="E1359" s="80" t="s">
        <v>509</v>
      </c>
      <c r="F1359" s="65"/>
      <c r="G1359" s="76"/>
      <c r="H1359" s="76"/>
      <c r="I1359" s="76"/>
    </row>
    <row r="1360" spans="1:9" ht="72">
      <c r="A1360" s="79"/>
      <c r="B1360" s="78"/>
      <c r="C1360" s="77"/>
      <c r="D1360" s="77"/>
      <c r="E1360" s="80" t="s">
        <v>192</v>
      </c>
      <c r="F1360" s="65"/>
      <c r="G1360" s="76"/>
      <c r="H1360" s="76"/>
      <c r="I1360" s="76"/>
    </row>
    <row r="1361" spans="1:9" ht="18">
      <c r="A1361" s="79"/>
      <c r="B1361" s="78"/>
      <c r="C1361" s="77"/>
      <c r="D1361" s="77"/>
      <c r="E1361" s="80" t="s">
        <v>421</v>
      </c>
      <c r="F1361" s="65"/>
      <c r="G1361" s="76"/>
      <c r="H1361" s="76"/>
      <c r="I1361" s="76"/>
    </row>
    <row r="1362" spans="1:9" ht="36">
      <c r="A1362" s="79"/>
      <c r="B1362" s="78" t="s">
        <v>476</v>
      </c>
      <c r="C1362" s="77">
        <v>8</v>
      </c>
      <c r="D1362" s="77">
        <v>5</v>
      </c>
      <c r="E1362" s="80" t="s">
        <v>510</v>
      </c>
      <c r="F1362" s="65"/>
      <c r="G1362" s="76"/>
      <c r="H1362" s="76"/>
      <c r="I1362" s="76"/>
    </row>
    <row r="1363" spans="1:9" ht="72">
      <c r="A1363" s="79"/>
      <c r="B1363" s="78"/>
      <c r="C1363" s="77"/>
      <c r="D1363" s="77"/>
      <c r="E1363" s="80" t="s">
        <v>192</v>
      </c>
      <c r="F1363" s="154"/>
      <c r="G1363" s="76"/>
      <c r="H1363" s="76"/>
      <c r="I1363" s="76"/>
    </row>
    <row r="1364" spans="1:9" ht="18">
      <c r="A1364" s="79"/>
      <c r="B1364" s="78"/>
      <c r="C1364" s="77"/>
      <c r="D1364" s="77"/>
      <c r="E1364" s="162" t="s">
        <v>511</v>
      </c>
      <c r="F1364" s="154">
        <v>5134</v>
      </c>
      <c r="G1364" s="76"/>
      <c r="H1364" s="76"/>
      <c r="I1364" s="76"/>
    </row>
    <row r="1365" spans="1:9" ht="36">
      <c r="A1365" s="79"/>
      <c r="B1365" s="78"/>
      <c r="C1365" s="77"/>
      <c r="D1365" s="77"/>
      <c r="E1365" s="162" t="s">
        <v>436</v>
      </c>
      <c r="F1365" s="154"/>
      <c r="G1365" s="76"/>
      <c r="H1365" s="76"/>
      <c r="I1365" s="76"/>
    </row>
    <row r="1366" spans="1:9" ht="56.25">
      <c r="A1366" s="79">
        <v>2490</v>
      </c>
      <c r="B1366" s="78" t="s">
        <v>476</v>
      </c>
      <c r="C1366" s="77">
        <v>9</v>
      </c>
      <c r="D1366" s="77">
        <v>0</v>
      </c>
      <c r="E1366" s="81" t="s">
        <v>512</v>
      </c>
      <c r="F1366" s="153"/>
      <c r="G1366" s="76">
        <f>G1368</f>
        <v>0</v>
      </c>
      <c r="H1366" s="76">
        <f>H1368</f>
        <v>0</v>
      </c>
      <c r="I1366" s="76">
        <f>I1368</f>
        <v>0</v>
      </c>
    </row>
    <row r="1367" spans="1:9" ht="18">
      <c r="A1367" s="79"/>
      <c r="B1367" s="78"/>
      <c r="C1367" s="77"/>
      <c r="D1367" s="77"/>
      <c r="E1367" s="80" t="s">
        <v>190</v>
      </c>
      <c r="F1367" s="154"/>
      <c r="G1367" s="76"/>
      <c r="H1367" s="76"/>
      <c r="I1367" s="76"/>
    </row>
    <row r="1368" spans="1:9" ht="36">
      <c r="A1368" s="79">
        <v>2491</v>
      </c>
      <c r="B1368" s="78" t="s">
        <v>476</v>
      </c>
      <c r="C1368" s="77">
        <v>9</v>
      </c>
      <c r="D1368" s="77">
        <v>1</v>
      </c>
      <c r="E1368" s="80" t="s">
        <v>512</v>
      </c>
      <c r="F1368" s="154"/>
      <c r="G1368" s="76">
        <f>G1370+G1371</f>
        <v>0</v>
      </c>
      <c r="H1368" s="76">
        <f>H1370+H1371</f>
        <v>0</v>
      </c>
      <c r="I1368" s="76">
        <f>I1370+I1371</f>
        <v>0</v>
      </c>
    </row>
    <row r="1369" spans="1:9" ht="72">
      <c r="A1369" s="79"/>
      <c r="B1369" s="78"/>
      <c r="C1369" s="77"/>
      <c r="D1369" s="77"/>
      <c r="E1369" s="80" t="s">
        <v>192</v>
      </c>
      <c r="F1369" s="154"/>
      <c r="G1369" s="76"/>
      <c r="H1369" s="76"/>
      <c r="I1369" s="76"/>
    </row>
    <row r="1370" spans="1:9" ht="36">
      <c r="A1370" s="79"/>
      <c r="B1370" s="78"/>
      <c r="C1370" s="77"/>
      <c r="D1370" s="77"/>
      <c r="E1370" s="163" t="s">
        <v>513</v>
      </c>
      <c r="F1370" s="164" t="s">
        <v>514</v>
      </c>
      <c r="G1370" s="76"/>
      <c r="H1370" s="76"/>
      <c r="I1370" s="76"/>
    </row>
    <row r="1371" spans="1:9" ht="18">
      <c r="A1371" s="79"/>
      <c r="B1371" s="78"/>
      <c r="C1371" s="77"/>
      <c r="D1371" s="77"/>
      <c r="E1371" s="163" t="s">
        <v>515</v>
      </c>
      <c r="F1371" s="164" t="s">
        <v>516</v>
      </c>
      <c r="G1371" s="76"/>
      <c r="H1371" s="76"/>
      <c r="I1371" s="76"/>
    </row>
    <row r="1372" spans="1:9" ht="72">
      <c r="A1372" s="77">
        <v>2500</v>
      </c>
      <c r="B1372" s="78" t="s">
        <v>517</v>
      </c>
      <c r="C1372" s="77">
        <v>0</v>
      </c>
      <c r="D1372" s="77">
        <v>0</v>
      </c>
      <c r="E1372" s="75" t="s">
        <v>518</v>
      </c>
      <c r="F1372" s="154"/>
      <c r="G1372" s="76">
        <f>G1374+G1529+G1680</f>
        <v>318094.7</v>
      </c>
      <c r="H1372" s="76">
        <f>H1374+H1529+H1680</f>
        <v>258094.7</v>
      </c>
      <c r="I1372" s="76">
        <f>I1374+I1529+I1680</f>
        <v>60000</v>
      </c>
    </row>
    <row r="1373" spans="1:9" ht="18">
      <c r="A1373" s="79"/>
      <c r="B1373" s="78"/>
      <c r="C1373" s="77"/>
      <c r="D1373" s="77"/>
      <c r="E1373" s="80" t="s">
        <v>188</v>
      </c>
      <c r="F1373" s="154"/>
      <c r="G1373" s="76"/>
      <c r="H1373" s="76"/>
      <c r="I1373" s="76"/>
    </row>
    <row r="1374" spans="1:9" s="169" customFormat="1" ht="18.75">
      <c r="A1374" s="165">
        <v>2510</v>
      </c>
      <c r="B1374" s="83" t="s">
        <v>517</v>
      </c>
      <c r="C1374" s="84">
        <v>1</v>
      </c>
      <c r="D1374" s="84">
        <v>0</v>
      </c>
      <c r="E1374" s="166" t="s">
        <v>519</v>
      </c>
      <c r="F1374" s="167"/>
      <c r="G1374" s="168">
        <f>G1376</f>
        <v>205785.60000000001</v>
      </c>
      <c r="H1374" s="168">
        <f>H1376</f>
        <v>205785.60000000001</v>
      </c>
      <c r="I1374" s="168">
        <f>I1376</f>
        <v>0</v>
      </c>
    </row>
    <row r="1375" spans="1:9" ht="18">
      <c r="A1375" s="79"/>
      <c r="B1375" s="78"/>
      <c r="C1375" s="77"/>
      <c r="D1375" s="77"/>
      <c r="E1375" s="80" t="s">
        <v>190</v>
      </c>
      <c r="F1375" s="154"/>
      <c r="G1375" s="76"/>
      <c r="H1375" s="76"/>
      <c r="I1375" s="76"/>
    </row>
    <row r="1376" spans="1:9" ht="18">
      <c r="A1376" s="79">
        <v>2511</v>
      </c>
      <c r="B1376" s="78" t="s">
        <v>517</v>
      </c>
      <c r="C1376" s="77">
        <v>1</v>
      </c>
      <c r="D1376" s="77">
        <v>1</v>
      </c>
      <c r="E1376" s="80" t="s">
        <v>519</v>
      </c>
      <c r="F1376" s="154"/>
      <c r="G1376" s="76">
        <f>G1378+G1386+G1422+G1431+G1436+G1459+G1475+G1495</f>
        <v>205785.60000000001</v>
      </c>
      <c r="H1376" s="76">
        <f>H1378+H1386+H1422+H1431+H1436+H1459+H1475+H1495</f>
        <v>205785.60000000001</v>
      </c>
      <c r="I1376" s="76">
        <f>I1378+I1386+I1422+I1431+I1436+I1459+I1475+I1495</f>
        <v>0</v>
      </c>
    </row>
    <row r="1377" spans="1:9" ht="72">
      <c r="A1377" s="79"/>
      <c r="B1377" s="78"/>
      <c r="C1377" s="77"/>
      <c r="D1377" s="77"/>
      <c r="E1377" s="80" t="s">
        <v>192</v>
      </c>
      <c r="F1377" s="154"/>
      <c r="G1377" s="76"/>
      <c r="H1377" s="76"/>
      <c r="I1377" s="76"/>
    </row>
    <row r="1378" spans="1:9" ht="18">
      <c r="A1378" s="79"/>
      <c r="B1378" s="78"/>
      <c r="C1378" s="77"/>
      <c r="D1378" s="77"/>
      <c r="E1378" s="85" t="s">
        <v>193</v>
      </c>
      <c r="F1378" s="117" t="s">
        <v>194</v>
      </c>
      <c r="G1378" s="76">
        <f>H1378</f>
        <v>0</v>
      </c>
      <c r="H1378" s="76">
        <f>H1379+H1380+H1381+H1382+H1384+H1383+H1385</f>
        <v>0</v>
      </c>
      <c r="I1378" s="76"/>
    </row>
    <row r="1379" spans="1:9" ht="4.1500000000000004" customHeight="1" thickBot="1">
      <c r="A1379" s="79"/>
      <c r="B1379" s="78"/>
      <c r="C1379" s="77"/>
      <c r="D1379" s="77"/>
      <c r="E1379" s="149" t="s">
        <v>195</v>
      </c>
      <c r="F1379" s="99" t="s">
        <v>196</v>
      </c>
      <c r="G1379" s="76">
        <f t="shared" ref="G1379:G1442" si="24">H1379</f>
        <v>0</v>
      </c>
      <c r="H1379" s="76"/>
      <c r="I1379" s="76"/>
    </row>
    <row r="1380" spans="1:9" ht="27.75" hidden="1" thickBot="1">
      <c r="A1380" s="79"/>
      <c r="B1380" s="78"/>
      <c r="C1380" s="77"/>
      <c r="D1380" s="77"/>
      <c r="E1380" s="89" t="s">
        <v>197</v>
      </c>
      <c r="F1380" s="90" t="s">
        <v>198</v>
      </c>
      <c r="G1380" s="76">
        <f t="shared" si="24"/>
        <v>0</v>
      </c>
      <c r="H1380" s="76"/>
      <c r="I1380" s="76"/>
    </row>
    <row r="1381" spans="1:9" ht="27.75" hidden="1" thickBot="1">
      <c r="A1381" s="79"/>
      <c r="B1381" s="78"/>
      <c r="C1381" s="77"/>
      <c r="D1381" s="77"/>
      <c r="E1381" s="89" t="s">
        <v>199</v>
      </c>
      <c r="F1381" s="90" t="s">
        <v>200</v>
      </c>
      <c r="G1381" s="76">
        <f t="shared" si="24"/>
        <v>0</v>
      </c>
      <c r="H1381" s="76"/>
      <c r="I1381" s="76"/>
    </row>
    <row r="1382" spans="1:9" ht="27.75" hidden="1" thickBot="1">
      <c r="A1382" s="79"/>
      <c r="B1382" s="78"/>
      <c r="C1382" s="77"/>
      <c r="D1382" s="77"/>
      <c r="E1382" s="89" t="s">
        <v>201</v>
      </c>
      <c r="F1382" s="90" t="s">
        <v>202</v>
      </c>
      <c r="G1382" s="76">
        <f t="shared" si="24"/>
        <v>0</v>
      </c>
      <c r="H1382" s="76"/>
      <c r="I1382" s="76"/>
    </row>
    <row r="1383" spans="1:9" ht="18.75" hidden="1" thickBot="1">
      <c r="A1383" s="79"/>
      <c r="B1383" s="78"/>
      <c r="C1383" s="77"/>
      <c r="D1383" s="77"/>
      <c r="E1383" s="89" t="s">
        <v>203</v>
      </c>
      <c r="F1383" s="90" t="s">
        <v>204</v>
      </c>
      <c r="G1383" s="76">
        <f t="shared" si="24"/>
        <v>0</v>
      </c>
      <c r="H1383" s="76"/>
      <c r="I1383" s="76"/>
    </row>
    <row r="1384" spans="1:9" ht="18.75" hidden="1" thickBot="1">
      <c r="A1384" s="79"/>
      <c r="B1384" s="78"/>
      <c r="C1384" s="77"/>
      <c r="D1384" s="77"/>
      <c r="E1384" s="89" t="s">
        <v>205</v>
      </c>
      <c r="F1384" s="90" t="s">
        <v>206</v>
      </c>
      <c r="G1384" s="76">
        <f t="shared" si="24"/>
        <v>0</v>
      </c>
      <c r="H1384" s="76"/>
      <c r="I1384" s="76"/>
    </row>
    <row r="1385" spans="1:9" ht="18.75" hidden="1" thickBot="1">
      <c r="A1385" s="79"/>
      <c r="B1385" s="78"/>
      <c r="C1385" s="77"/>
      <c r="D1385" s="77"/>
      <c r="E1385" s="91" t="s">
        <v>207</v>
      </c>
      <c r="F1385" s="92" t="s">
        <v>208</v>
      </c>
      <c r="G1385" s="76">
        <f t="shared" si="24"/>
        <v>0</v>
      </c>
      <c r="H1385" s="76"/>
      <c r="I1385" s="76"/>
    </row>
    <row r="1386" spans="1:9" ht="33.75" thickBot="1">
      <c r="A1386" s="79"/>
      <c r="B1386" s="78"/>
      <c r="C1386" s="77"/>
      <c r="D1386" s="77"/>
      <c r="E1386" s="93" t="s">
        <v>209</v>
      </c>
      <c r="F1386" s="94" t="s">
        <v>194</v>
      </c>
      <c r="G1386" s="76">
        <f t="shared" si="24"/>
        <v>9840</v>
      </c>
      <c r="H1386" s="76">
        <f>H1387+H1395+H1399+H1408+H1410+H1413</f>
        <v>9840</v>
      </c>
      <c r="I1386" s="76"/>
    </row>
    <row r="1387" spans="1:9" ht="18">
      <c r="A1387" s="79"/>
      <c r="B1387" s="78"/>
      <c r="C1387" s="77"/>
      <c r="D1387" s="77"/>
      <c r="E1387" s="95" t="s">
        <v>210</v>
      </c>
      <c r="F1387" s="96"/>
      <c r="G1387" s="76">
        <f t="shared" si="24"/>
        <v>9840</v>
      </c>
      <c r="H1387" s="76">
        <f>H1388+H1389+H1390+H1391+H1392+H1393+H1394</f>
        <v>9840</v>
      </c>
      <c r="I1387" s="76"/>
    </row>
    <row r="1388" spans="1:9" ht="27">
      <c r="A1388" s="79"/>
      <c r="B1388" s="78"/>
      <c r="C1388" s="77"/>
      <c r="D1388" s="77"/>
      <c r="E1388" s="89" t="s">
        <v>211</v>
      </c>
      <c r="F1388" s="90" t="s">
        <v>212</v>
      </c>
      <c r="G1388" s="76">
        <f t="shared" si="24"/>
        <v>0</v>
      </c>
      <c r="H1388" s="76"/>
      <c r="I1388" s="76"/>
    </row>
    <row r="1389" spans="1:9" ht="18">
      <c r="A1389" s="79"/>
      <c r="B1389" s="78"/>
      <c r="C1389" s="77"/>
      <c r="D1389" s="77"/>
      <c r="E1389" s="89" t="s">
        <v>213</v>
      </c>
      <c r="F1389" s="90" t="s">
        <v>214</v>
      </c>
      <c r="G1389" s="76">
        <f t="shared" si="24"/>
        <v>0</v>
      </c>
      <c r="H1389" s="76"/>
      <c r="I1389" s="76"/>
    </row>
    <row r="1390" spans="1:9" ht="18">
      <c r="A1390" s="79"/>
      <c r="B1390" s="78"/>
      <c r="C1390" s="77"/>
      <c r="D1390" s="77"/>
      <c r="E1390" s="89" t="s">
        <v>215</v>
      </c>
      <c r="F1390" s="90" t="s">
        <v>216</v>
      </c>
      <c r="G1390" s="76">
        <f t="shared" si="24"/>
        <v>9840</v>
      </c>
      <c r="H1390" s="76">
        <v>9840</v>
      </c>
      <c r="I1390" s="76"/>
    </row>
    <row r="1391" spans="1:9" ht="0.6" hidden="1" customHeight="1">
      <c r="A1391" s="79"/>
      <c r="B1391" s="78"/>
      <c r="C1391" s="77"/>
      <c r="D1391" s="77"/>
      <c r="E1391" s="89" t="s">
        <v>217</v>
      </c>
      <c r="F1391" s="90" t="s">
        <v>218</v>
      </c>
      <c r="G1391" s="76">
        <f t="shared" si="24"/>
        <v>0</v>
      </c>
      <c r="H1391" s="76"/>
      <c r="I1391" s="76"/>
    </row>
    <row r="1392" spans="1:9" ht="18" hidden="1">
      <c r="A1392" s="79"/>
      <c r="B1392" s="78"/>
      <c r="C1392" s="77"/>
      <c r="D1392" s="77"/>
      <c r="E1392" s="89" t="s">
        <v>219</v>
      </c>
      <c r="F1392" s="90" t="s">
        <v>220</v>
      </c>
      <c r="G1392" s="76">
        <f t="shared" si="24"/>
        <v>0</v>
      </c>
      <c r="H1392" s="76"/>
      <c r="I1392" s="76"/>
    </row>
    <row r="1393" spans="1:9" ht="18" hidden="1">
      <c r="A1393" s="79"/>
      <c r="B1393" s="78"/>
      <c r="C1393" s="77"/>
      <c r="D1393" s="77"/>
      <c r="E1393" s="89" t="s">
        <v>221</v>
      </c>
      <c r="F1393" s="90" t="s">
        <v>222</v>
      </c>
      <c r="G1393" s="76">
        <f t="shared" si="24"/>
        <v>0</v>
      </c>
      <c r="H1393" s="76"/>
      <c r="I1393" s="76"/>
    </row>
    <row r="1394" spans="1:9" ht="18.75" hidden="1" thickBot="1">
      <c r="A1394" s="79"/>
      <c r="B1394" s="78"/>
      <c r="C1394" s="77"/>
      <c r="D1394" s="77"/>
      <c r="E1394" s="91" t="s">
        <v>223</v>
      </c>
      <c r="F1394" s="92" t="s">
        <v>224</v>
      </c>
      <c r="G1394" s="76">
        <f t="shared" si="24"/>
        <v>0</v>
      </c>
      <c r="H1394" s="76"/>
      <c r="I1394" s="76"/>
    </row>
    <row r="1395" spans="1:9" ht="33" hidden="1">
      <c r="A1395" s="79"/>
      <c r="B1395" s="78"/>
      <c r="C1395" s="77"/>
      <c r="D1395" s="77"/>
      <c r="E1395" s="132" t="s">
        <v>225</v>
      </c>
      <c r="F1395" s="98" t="s">
        <v>194</v>
      </c>
      <c r="G1395" s="76">
        <f t="shared" si="24"/>
        <v>0</v>
      </c>
      <c r="H1395" s="76">
        <f>H1396+H1397+H1398</f>
        <v>0</v>
      </c>
      <c r="I1395" s="76"/>
    </row>
    <row r="1396" spans="1:9" ht="18" hidden="1">
      <c r="A1396" s="79"/>
      <c r="B1396" s="78"/>
      <c r="C1396" s="77"/>
      <c r="D1396" s="77"/>
      <c r="E1396" s="89" t="s">
        <v>226</v>
      </c>
      <c r="F1396" s="99" t="s">
        <v>227</v>
      </c>
      <c r="G1396" s="76">
        <f t="shared" si="24"/>
        <v>0</v>
      </c>
      <c r="H1396" s="76"/>
      <c r="I1396" s="76"/>
    </row>
    <row r="1397" spans="1:9" ht="27" hidden="1">
      <c r="A1397" s="79"/>
      <c r="B1397" s="78"/>
      <c r="C1397" s="77"/>
      <c r="D1397" s="77"/>
      <c r="E1397" s="89" t="s">
        <v>228</v>
      </c>
      <c r="F1397" s="90" t="s">
        <v>229</v>
      </c>
      <c r="G1397" s="76">
        <f t="shared" si="24"/>
        <v>0</v>
      </c>
      <c r="H1397" s="76"/>
      <c r="I1397" s="76"/>
    </row>
    <row r="1398" spans="1:9" ht="18.75" hidden="1" thickBot="1">
      <c r="A1398" s="79"/>
      <c r="B1398" s="78"/>
      <c r="C1398" s="77"/>
      <c r="D1398" s="77"/>
      <c r="E1398" s="91" t="s">
        <v>230</v>
      </c>
      <c r="F1398" s="92" t="s">
        <v>231</v>
      </c>
      <c r="G1398" s="76">
        <f t="shared" si="24"/>
        <v>0</v>
      </c>
      <c r="H1398" s="76"/>
      <c r="I1398" s="76"/>
    </row>
    <row r="1399" spans="1:9" ht="33" hidden="1">
      <c r="A1399" s="79"/>
      <c r="B1399" s="78"/>
      <c r="C1399" s="77"/>
      <c r="D1399" s="77"/>
      <c r="E1399" s="132" t="s">
        <v>232</v>
      </c>
      <c r="F1399" s="98" t="s">
        <v>194</v>
      </c>
      <c r="G1399" s="76">
        <f t="shared" si="24"/>
        <v>0</v>
      </c>
      <c r="H1399" s="76">
        <f>H1400+H1401+H1402+H1403+H1404+H1405+H1406+H1407</f>
        <v>0</v>
      </c>
      <c r="I1399" s="76"/>
    </row>
    <row r="1400" spans="1:9" ht="18" hidden="1">
      <c r="A1400" s="79"/>
      <c r="B1400" s="78"/>
      <c r="C1400" s="77"/>
      <c r="D1400" s="77"/>
      <c r="E1400" s="89" t="s">
        <v>233</v>
      </c>
      <c r="F1400" s="99" t="s">
        <v>234</v>
      </c>
      <c r="G1400" s="76">
        <f t="shared" si="24"/>
        <v>0</v>
      </c>
      <c r="H1400" s="76"/>
      <c r="I1400" s="76"/>
    </row>
    <row r="1401" spans="1:9" ht="18" hidden="1">
      <c r="A1401" s="79"/>
      <c r="B1401" s="78"/>
      <c r="C1401" s="77"/>
      <c r="D1401" s="77"/>
      <c r="E1401" s="89" t="s">
        <v>235</v>
      </c>
      <c r="F1401" s="90" t="s">
        <v>236</v>
      </c>
      <c r="G1401" s="76">
        <f t="shared" si="24"/>
        <v>0</v>
      </c>
      <c r="H1401" s="76"/>
      <c r="I1401" s="76"/>
    </row>
    <row r="1402" spans="1:9" ht="27" hidden="1">
      <c r="A1402" s="79"/>
      <c r="B1402" s="78"/>
      <c r="C1402" s="77"/>
      <c r="D1402" s="77"/>
      <c r="E1402" s="89" t="s">
        <v>237</v>
      </c>
      <c r="F1402" s="90" t="s">
        <v>238</v>
      </c>
      <c r="G1402" s="76">
        <f t="shared" si="24"/>
        <v>0</v>
      </c>
      <c r="H1402" s="76"/>
      <c r="I1402" s="76"/>
    </row>
    <row r="1403" spans="1:9" ht="18" hidden="1">
      <c r="A1403" s="79"/>
      <c r="B1403" s="78"/>
      <c r="C1403" s="77"/>
      <c r="D1403" s="77"/>
      <c r="E1403" s="89" t="s">
        <v>239</v>
      </c>
      <c r="F1403" s="90" t="s">
        <v>240</v>
      </c>
      <c r="G1403" s="76">
        <f t="shared" si="24"/>
        <v>0</v>
      </c>
      <c r="H1403" s="76"/>
      <c r="I1403" s="76"/>
    </row>
    <row r="1404" spans="1:9" ht="18" hidden="1">
      <c r="A1404" s="79"/>
      <c r="B1404" s="78"/>
      <c r="C1404" s="77"/>
      <c r="D1404" s="77"/>
      <c r="E1404" s="107" t="s">
        <v>241</v>
      </c>
      <c r="F1404" s="108">
        <v>423500</v>
      </c>
      <c r="G1404" s="76">
        <f t="shared" si="24"/>
        <v>0</v>
      </c>
      <c r="H1404" s="76"/>
      <c r="I1404" s="76"/>
    </row>
    <row r="1405" spans="1:9" ht="27" hidden="1">
      <c r="A1405" s="79"/>
      <c r="B1405" s="78"/>
      <c r="C1405" s="77"/>
      <c r="D1405" s="77"/>
      <c r="E1405" s="89" t="s">
        <v>242</v>
      </c>
      <c r="F1405" s="90" t="s">
        <v>243</v>
      </c>
      <c r="G1405" s="76">
        <f t="shared" si="24"/>
        <v>0</v>
      </c>
      <c r="H1405" s="76"/>
      <c r="I1405" s="76"/>
    </row>
    <row r="1406" spans="1:9" ht="18" hidden="1">
      <c r="A1406" s="79"/>
      <c r="B1406" s="78"/>
      <c r="C1406" s="77"/>
      <c r="D1406" s="77"/>
      <c r="E1406" s="89" t="s">
        <v>244</v>
      </c>
      <c r="F1406" s="90" t="s">
        <v>245</v>
      </c>
      <c r="G1406" s="76">
        <f t="shared" si="24"/>
        <v>0</v>
      </c>
      <c r="H1406" s="76"/>
      <c r="I1406" s="76"/>
    </row>
    <row r="1407" spans="1:9" ht="18.75" hidden="1" thickBot="1">
      <c r="A1407" s="79"/>
      <c r="B1407" s="78"/>
      <c r="C1407" s="77"/>
      <c r="D1407" s="77"/>
      <c r="E1407" s="91" t="s">
        <v>246</v>
      </c>
      <c r="F1407" s="92" t="s">
        <v>247</v>
      </c>
      <c r="G1407" s="76">
        <f t="shared" si="24"/>
        <v>0</v>
      </c>
      <c r="H1407" s="76"/>
      <c r="I1407" s="76"/>
    </row>
    <row r="1408" spans="1:9" ht="33" hidden="1">
      <c r="A1408" s="79"/>
      <c r="B1408" s="78"/>
      <c r="C1408" s="77"/>
      <c r="D1408" s="77"/>
      <c r="E1408" s="132" t="s">
        <v>248</v>
      </c>
      <c r="F1408" s="98" t="s">
        <v>194</v>
      </c>
      <c r="G1408" s="76">
        <f t="shared" si="24"/>
        <v>0</v>
      </c>
      <c r="H1408" s="76">
        <f>H1409</f>
        <v>0</v>
      </c>
      <c r="I1408" s="76"/>
    </row>
    <row r="1409" spans="1:9" ht="18.75" hidden="1" thickBot="1">
      <c r="A1409" s="79"/>
      <c r="B1409" s="78"/>
      <c r="C1409" s="77"/>
      <c r="D1409" s="77"/>
      <c r="E1409" s="91" t="s">
        <v>249</v>
      </c>
      <c r="F1409" s="92" t="s">
        <v>250</v>
      </c>
      <c r="G1409" s="76">
        <f t="shared" si="24"/>
        <v>0</v>
      </c>
      <c r="H1409" s="76"/>
      <c r="I1409" s="76"/>
    </row>
    <row r="1410" spans="1:9" ht="49.5" hidden="1">
      <c r="A1410" s="79"/>
      <c r="B1410" s="78"/>
      <c r="C1410" s="77"/>
      <c r="D1410" s="77"/>
      <c r="E1410" s="132" t="s">
        <v>251</v>
      </c>
      <c r="F1410" s="98" t="s">
        <v>194</v>
      </c>
      <c r="G1410" s="76">
        <f t="shared" si="24"/>
        <v>0</v>
      </c>
      <c r="H1410" s="76">
        <f>H1411+H1412</f>
        <v>0</v>
      </c>
      <c r="I1410" s="76"/>
    </row>
    <row r="1411" spans="1:9" ht="27" hidden="1">
      <c r="A1411" s="79"/>
      <c r="B1411" s="78"/>
      <c r="C1411" s="77"/>
      <c r="D1411" s="77"/>
      <c r="E1411" s="89" t="s">
        <v>252</v>
      </c>
      <c r="F1411" s="99" t="s">
        <v>253</v>
      </c>
      <c r="G1411" s="76">
        <f t="shared" si="24"/>
        <v>0</v>
      </c>
      <c r="H1411" s="76"/>
      <c r="I1411" s="76"/>
    </row>
    <row r="1412" spans="1:9" ht="27.75" hidden="1" thickBot="1">
      <c r="A1412" s="79"/>
      <c r="B1412" s="78"/>
      <c r="C1412" s="77"/>
      <c r="D1412" s="77"/>
      <c r="E1412" s="91" t="s">
        <v>254</v>
      </c>
      <c r="F1412" s="92" t="s">
        <v>255</v>
      </c>
      <c r="G1412" s="76">
        <f t="shared" si="24"/>
        <v>0</v>
      </c>
      <c r="H1412" s="76"/>
      <c r="I1412" s="76"/>
    </row>
    <row r="1413" spans="1:9" ht="18" hidden="1">
      <c r="A1413" s="79"/>
      <c r="B1413" s="78"/>
      <c r="C1413" s="77"/>
      <c r="D1413" s="77"/>
      <c r="E1413" s="132" t="s">
        <v>256</v>
      </c>
      <c r="F1413" s="98" t="s">
        <v>194</v>
      </c>
      <c r="G1413" s="76">
        <f t="shared" si="24"/>
        <v>0</v>
      </c>
      <c r="H1413" s="76">
        <f>H1414+H1415+H1416+H1417+H1418+H1419+H1420+H1421</f>
        <v>0</v>
      </c>
      <c r="I1413" s="76"/>
    </row>
    <row r="1414" spans="1:9" ht="18" hidden="1">
      <c r="A1414" s="79"/>
      <c r="B1414" s="78"/>
      <c r="C1414" s="77"/>
      <c r="D1414" s="77"/>
      <c r="E1414" s="89" t="s">
        <v>257</v>
      </c>
      <c r="F1414" s="99" t="s">
        <v>258</v>
      </c>
      <c r="G1414" s="76">
        <f t="shared" si="24"/>
        <v>0</v>
      </c>
      <c r="H1414" s="76"/>
      <c r="I1414" s="76"/>
    </row>
    <row r="1415" spans="1:9" ht="18" hidden="1">
      <c r="A1415" s="79"/>
      <c r="B1415" s="78"/>
      <c r="C1415" s="77"/>
      <c r="D1415" s="77"/>
      <c r="E1415" s="89" t="s">
        <v>259</v>
      </c>
      <c r="F1415" s="90" t="s">
        <v>260</v>
      </c>
      <c r="G1415" s="76">
        <f t="shared" si="24"/>
        <v>0</v>
      </c>
      <c r="H1415" s="76"/>
      <c r="I1415" s="76"/>
    </row>
    <row r="1416" spans="1:9" ht="18" hidden="1">
      <c r="A1416" s="79"/>
      <c r="B1416" s="78"/>
      <c r="C1416" s="77"/>
      <c r="D1416" s="77"/>
      <c r="E1416" s="89" t="s">
        <v>261</v>
      </c>
      <c r="F1416" s="90" t="s">
        <v>262</v>
      </c>
      <c r="G1416" s="76">
        <f t="shared" si="24"/>
        <v>0</v>
      </c>
      <c r="H1416" s="76"/>
      <c r="I1416" s="76"/>
    </row>
    <row r="1417" spans="1:9" ht="18" hidden="1">
      <c r="A1417" s="79"/>
      <c r="B1417" s="78"/>
      <c r="C1417" s="77"/>
      <c r="D1417" s="77"/>
      <c r="E1417" s="109" t="s">
        <v>263</v>
      </c>
      <c r="F1417" s="90" t="s">
        <v>264</v>
      </c>
      <c r="G1417" s="76">
        <f t="shared" si="24"/>
        <v>0</v>
      </c>
      <c r="H1417" s="76"/>
      <c r="I1417" s="76"/>
    </row>
    <row r="1418" spans="1:9" ht="27" hidden="1">
      <c r="A1418" s="79"/>
      <c r="B1418" s="78"/>
      <c r="C1418" s="77"/>
      <c r="D1418" s="77"/>
      <c r="E1418" s="110" t="s">
        <v>265</v>
      </c>
      <c r="F1418" s="90" t="s">
        <v>266</v>
      </c>
      <c r="G1418" s="76">
        <f t="shared" si="24"/>
        <v>0</v>
      </c>
      <c r="H1418" s="76"/>
      <c r="I1418" s="76"/>
    </row>
    <row r="1419" spans="1:9" ht="18" hidden="1">
      <c r="A1419" s="79"/>
      <c r="B1419" s="78"/>
      <c r="C1419" s="77"/>
      <c r="D1419" s="77"/>
      <c r="E1419" s="109" t="s">
        <v>267</v>
      </c>
      <c r="F1419" s="90" t="s">
        <v>268</v>
      </c>
      <c r="G1419" s="76">
        <f t="shared" si="24"/>
        <v>0</v>
      </c>
      <c r="H1419" s="76"/>
      <c r="I1419" s="76"/>
    </row>
    <row r="1420" spans="1:9" ht="18" hidden="1">
      <c r="A1420" s="79"/>
      <c r="B1420" s="78"/>
      <c r="C1420" s="77"/>
      <c r="D1420" s="77"/>
      <c r="E1420" s="109" t="s">
        <v>269</v>
      </c>
      <c r="F1420" s="90" t="s">
        <v>270</v>
      </c>
      <c r="G1420" s="76">
        <f t="shared" si="24"/>
        <v>0</v>
      </c>
      <c r="H1420" s="76"/>
      <c r="I1420" s="76"/>
    </row>
    <row r="1421" spans="1:9" ht="18.75" hidden="1" thickBot="1">
      <c r="A1421" s="79"/>
      <c r="B1421" s="78"/>
      <c r="C1421" s="77"/>
      <c r="D1421" s="77"/>
      <c r="E1421" s="111" t="s">
        <v>271</v>
      </c>
      <c r="F1421" s="92" t="s">
        <v>272</v>
      </c>
      <c r="G1421" s="76">
        <f t="shared" si="24"/>
        <v>0</v>
      </c>
      <c r="H1421" s="76"/>
      <c r="I1421" s="76"/>
    </row>
    <row r="1422" spans="1:9" ht="18" hidden="1">
      <c r="A1422" s="79"/>
      <c r="B1422" s="78"/>
      <c r="C1422" s="77"/>
      <c r="D1422" s="77"/>
      <c r="E1422" s="130" t="s">
        <v>273</v>
      </c>
      <c r="F1422" s="98" t="s">
        <v>194</v>
      </c>
      <c r="G1422" s="76">
        <f t="shared" si="24"/>
        <v>0</v>
      </c>
      <c r="H1422" s="76">
        <f>H1423+H1424+H1425+H1426</f>
        <v>0</v>
      </c>
      <c r="I1422" s="76"/>
    </row>
    <row r="1423" spans="1:9" ht="18" hidden="1">
      <c r="A1423" s="79"/>
      <c r="B1423" s="78"/>
      <c r="C1423" s="77"/>
      <c r="D1423" s="77"/>
      <c r="E1423" s="109" t="s">
        <v>274</v>
      </c>
      <c r="F1423" s="99" t="s">
        <v>275</v>
      </c>
      <c r="G1423" s="76">
        <f t="shared" si="24"/>
        <v>0</v>
      </c>
      <c r="H1423" s="76"/>
      <c r="I1423" s="76"/>
    </row>
    <row r="1424" spans="1:9" ht="0.6" customHeight="1">
      <c r="A1424" s="79"/>
      <c r="B1424" s="78"/>
      <c r="C1424" s="77"/>
      <c r="D1424" s="77"/>
      <c r="E1424" s="109" t="s">
        <v>276</v>
      </c>
      <c r="F1424" s="90" t="s">
        <v>277</v>
      </c>
      <c r="G1424" s="76">
        <f t="shared" si="24"/>
        <v>0</v>
      </c>
      <c r="H1424" s="76"/>
      <c r="I1424" s="76"/>
    </row>
    <row r="1425" spans="1:9" ht="27" hidden="1">
      <c r="A1425" s="79"/>
      <c r="B1425" s="78"/>
      <c r="C1425" s="77"/>
      <c r="D1425" s="77"/>
      <c r="E1425" s="109" t="s">
        <v>278</v>
      </c>
      <c r="F1425" s="90" t="s">
        <v>279</v>
      </c>
      <c r="G1425" s="76">
        <f t="shared" si="24"/>
        <v>0</v>
      </c>
      <c r="H1425" s="76"/>
      <c r="I1425" s="76"/>
    </row>
    <row r="1426" spans="1:9" ht="18" hidden="1">
      <c r="A1426" s="79"/>
      <c r="B1426" s="78"/>
      <c r="C1426" s="77"/>
      <c r="D1426" s="77"/>
      <c r="E1426" s="113" t="s">
        <v>280</v>
      </c>
      <c r="F1426" s="114" t="s">
        <v>281</v>
      </c>
      <c r="G1426" s="76">
        <f t="shared" si="24"/>
        <v>0</v>
      </c>
      <c r="H1426" s="76"/>
      <c r="I1426" s="76"/>
    </row>
    <row r="1427" spans="1:9" ht="18" hidden="1">
      <c r="A1427" s="79"/>
      <c r="B1427" s="78"/>
      <c r="C1427" s="77"/>
      <c r="D1427" s="77"/>
      <c r="E1427" s="113" t="s">
        <v>282</v>
      </c>
      <c r="F1427" s="115" t="s">
        <v>194</v>
      </c>
      <c r="G1427" s="76">
        <f t="shared" si="24"/>
        <v>0</v>
      </c>
      <c r="H1427" s="76">
        <f>H1428+H1429+H1430</f>
        <v>0</v>
      </c>
      <c r="I1427" s="76"/>
    </row>
    <row r="1428" spans="1:9" ht="27" hidden="1">
      <c r="A1428" s="79"/>
      <c r="B1428" s="78"/>
      <c r="C1428" s="77"/>
      <c r="D1428" s="77"/>
      <c r="E1428" s="113" t="s">
        <v>283</v>
      </c>
      <c r="F1428" s="99" t="s">
        <v>284</v>
      </c>
      <c r="G1428" s="76">
        <f t="shared" si="24"/>
        <v>0</v>
      </c>
      <c r="H1428" s="76"/>
      <c r="I1428" s="76"/>
    </row>
    <row r="1429" spans="1:9" ht="18" hidden="1">
      <c r="A1429" s="79"/>
      <c r="B1429" s="78"/>
      <c r="C1429" s="77"/>
      <c r="D1429" s="77"/>
      <c r="E1429" s="109" t="s">
        <v>285</v>
      </c>
      <c r="F1429" s="90" t="s">
        <v>286</v>
      </c>
      <c r="G1429" s="76">
        <f t="shared" si="24"/>
        <v>0</v>
      </c>
      <c r="H1429" s="76"/>
      <c r="I1429" s="76"/>
    </row>
    <row r="1430" spans="1:9" ht="18.75" hidden="1" thickBot="1">
      <c r="A1430" s="79"/>
      <c r="B1430" s="78"/>
      <c r="C1430" s="77"/>
      <c r="D1430" s="77"/>
      <c r="E1430" s="111" t="s">
        <v>287</v>
      </c>
      <c r="F1430" s="92" t="s">
        <v>288</v>
      </c>
      <c r="G1430" s="76">
        <f t="shared" si="24"/>
        <v>0</v>
      </c>
      <c r="H1430" s="76"/>
      <c r="I1430" s="76"/>
    </row>
    <row r="1431" spans="1:9" ht="18" hidden="1">
      <c r="A1431" s="79"/>
      <c r="B1431" s="78"/>
      <c r="C1431" s="77"/>
      <c r="D1431" s="77"/>
      <c r="E1431" s="130" t="s">
        <v>289</v>
      </c>
      <c r="F1431" s="98" t="s">
        <v>194</v>
      </c>
      <c r="G1431" s="76">
        <f t="shared" si="24"/>
        <v>0</v>
      </c>
      <c r="H1431" s="76">
        <f>H1432+H1433+H1434+H1435</f>
        <v>0</v>
      </c>
      <c r="I1431" s="76"/>
    </row>
    <row r="1432" spans="1:9" ht="27" hidden="1">
      <c r="A1432" s="79"/>
      <c r="B1432" s="78"/>
      <c r="C1432" s="77"/>
      <c r="D1432" s="77"/>
      <c r="E1432" s="109" t="s">
        <v>290</v>
      </c>
      <c r="F1432" s="99" t="s">
        <v>291</v>
      </c>
      <c r="G1432" s="76">
        <f t="shared" si="24"/>
        <v>0</v>
      </c>
      <c r="H1432" s="76"/>
      <c r="I1432" s="76"/>
    </row>
    <row r="1433" spans="1:9" ht="27" hidden="1">
      <c r="A1433" s="79"/>
      <c r="B1433" s="78"/>
      <c r="C1433" s="77"/>
      <c r="D1433" s="77"/>
      <c r="E1433" s="109" t="s">
        <v>292</v>
      </c>
      <c r="F1433" s="90" t="s">
        <v>293</v>
      </c>
      <c r="G1433" s="76">
        <f t="shared" si="24"/>
        <v>0</v>
      </c>
      <c r="H1433" s="76"/>
      <c r="I1433" s="76"/>
    </row>
    <row r="1434" spans="1:9" ht="27">
      <c r="A1434" s="79"/>
      <c r="B1434" s="78"/>
      <c r="C1434" s="77"/>
      <c r="D1434" s="77"/>
      <c r="E1434" s="109" t="s">
        <v>294</v>
      </c>
      <c r="F1434" s="90" t="s">
        <v>295</v>
      </c>
      <c r="G1434" s="76">
        <f t="shared" si="24"/>
        <v>0</v>
      </c>
      <c r="H1434" s="76"/>
      <c r="I1434" s="76"/>
    </row>
    <row r="1435" spans="1:9" ht="27.75" thickBot="1">
      <c r="A1435" s="79"/>
      <c r="B1435" s="78"/>
      <c r="C1435" s="77"/>
      <c r="D1435" s="77"/>
      <c r="E1435" s="111" t="s">
        <v>296</v>
      </c>
      <c r="F1435" s="92" t="s">
        <v>297</v>
      </c>
      <c r="G1435" s="76">
        <f t="shared" si="24"/>
        <v>0</v>
      </c>
      <c r="H1435" s="76"/>
      <c r="I1435" s="76"/>
    </row>
    <row r="1436" spans="1:9" ht="18">
      <c r="A1436" s="79"/>
      <c r="B1436" s="78"/>
      <c r="C1436" s="77"/>
      <c r="D1436" s="77"/>
      <c r="E1436" s="116" t="s">
        <v>298</v>
      </c>
      <c r="F1436" s="117" t="s">
        <v>194</v>
      </c>
      <c r="G1436" s="76">
        <f t="shared" si="24"/>
        <v>195945.60000000001</v>
      </c>
      <c r="H1436" s="76">
        <f>H1443</f>
        <v>195945.60000000001</v>
      </c>
      <c r="I1436" s="76"/>
    </row>
    <row r="1437" spans="1:9" ht="28.5">
      <c r="A1437" s="79"/>
      <c r="B1437" s="78"/>
      <c r="C1437" s="77"/>
      <c r="D1437" s="77"/>
      <c r="E1437" s="118" t="s">
        <v>299</v>
      </c>
      <c r="F1437" s="117" t="s">
        <v>194</v>
      </c>
      <c r="G1437" s="76">
        <f t="shared" si="24"/>
        <v>0</v>
      </c>
      <c r="H1437" s="76">
        <f>H1438+H1439</f>
        <v>0</v>
      </c>
      <c r="I1437" s="76"/>
    </row>
    <row r="1438" spans="1:9" ht="27">
      <c r="A1438" s="79"/>
      <c r="B1438" s="78"/>
      <c r="C1438" s="77"/>
      <c r="D1438" s="77"/>
      <c r="E1438" s="119" t="s">
        <v>300</v>
      </c>
      <c r="F1438" s="120">
        <v>461100</v>
      </c>
      <c r="G1438" s="76">
        <f t="shared" si="24"/>
        <v>0</v>
      </c>
      <c r="H1438" s="76"/>
      <c r="I1438" s="76"/>
    </row>
    <row r="1439" spans="1:9" ht="27">
      <c r="A1439" s="79"/>
      <c r="B1439" s="78"/>
      <c r="C1439" s="77"/>
      <c r="D1439" s="77"/>
      <c r="E1439" s="119" t="s">
        <v>301</v>
      </c>
      <c r="F1439" s="120">
        <v>461200</v>
      </c>
      <c r="G1439" s="76">
        <f t="shared" si="24"/>
        <v>0</v>
      </c>
      <c r="H1439" s="76"/>
      <c r="I1439" s="76"/>
    </row>
    <row r="1440" spans="1:9" ht="28.5">
      <c r="A1440" s="79"/>
      <c r="B1440" s="78"/>
      <c r="C1440" s="77"/>
      <c r="D1440" s="77"/>
      <c r="E1440" s="121" t="s">
        <v>302</v>
      </c>
      <c r="F1440" s="122" t="s">
        <v>194</v>
      </c>
      <c r="G1440" s="76">
        <f t="shared" si="24"/>
        <v>0</v>
      </c>
      <c r="H1440" s="76">
        <f>H1441+H1442</f>
        <v>0</v>
      </c>
      <c r="I1440" s="76"/>
    </row>
    <row r="1441" spans="1:9" ht="27">
      <c r="A1441" s="79"/>
      <c r="B1441" s="78"/>
      <c r="C1441" s="77"/>
      <c r="D1441" s="77"/>
      <c r="E1441" s="123" t="s">
        <v>303</v>
      </c>
      <c r="F1441" s="120">
        <v>462100</v>
      </c>
      <c r="G1441" s="76">
        <f t="shared" si="24"/>
        <v>0</v>
      </c>
      <c r="H1441" s="76"/>
      <c r="I1441" s="76"/>
    </row>
    <row r="1442" spans="1:9" ht="27.75" thickBot="1">
      <c r="A1442" s="79"/>
      <c r="B1442" s="78"/>
      <c r="C1442" s="77"/>
      <c r="D1442" s="77"/>
      <c r="E1442" s="124" t="s">
        <v>304</v>
      </c>
      <c r="F1442" s="125">
        <v>462200</v>
      </c>
      <c r="G1442" s="76">
        <f t="shared" si="24"/>
        <v>0</v>
      </c>
      <c r="H1442" s="76"/>
      <c r="I1442" s="76"/>
    </row>
    <row r="1443" spans="1:9" ht="28.5">
      <c r="A1443" s="79"/>
      <c r="B1443" s="78"/>
      <c r="C1443" s="77"/>
      <c r="D1443" s="77"/>
      <c r="E1443" s="126" t="s">
        <v>305</v>
      </c>
      <c r="F1443" s="117" t="s">
        <v>194</v>
      </c>
      <c r="G1443" s="76">
        <f t="shared" ref="G1443:G1494" si="25">H1443</f>
        <v>195945.60000000001</v>
      </c>
      <c r="H1443" s="76">
        <f>H1444+H1445+H1446+H1447+H1448+H1449+H1450+H1451</f>
        <v>195945.60000000001</v>
      </c>
      <c r="I1443" s="76"/>
    </row>
    <row r="1444" spans="1:9" ht="27">
      <c r="A1444" s="79"/>
      <c r="B1444" s="78"/>
      <c r="C1444" s="77"/>
      <c r="D1444" s="77"/>
      <c r="E1444" s="123" t="s">
        <v>306</v>
      </c>
      <c r="F1444" s="120">
        <v>463100</v>
      </c>
      <c r="G1444" s="76">
        <f t="shared" si="25"/>
        <v>0</v>
      </c>
      <c r="H1444" s="76"/>
      <c r="I1444" s="76"/>
    </row>
    <row r="1445" spans="1:9" ht="18">
      <c r="A1445" s="79"/>
      <c r="B1445" s="78"/>
      <c r="C1445" s="77"/>
      <c r="D1445" s="77"/>
      <c r="E1445" s="123" t="s">
        <v>307</v>
      </c>
      <c r="F1445" s="120">
        <v>463200</v>
      </c>
      <c r="G1445" s="76">
        <f t="shared" si="25"/>
        <v>0</v>
      </c>
      <c r="H1445" s="76"/>
      <c r="I1445" s="76"/>
    </row>
    <row r="1446" spans="1:9" ht="40.5">
      <c r="A1446" s="79"/>
      <c r="B1446" s="78"/>
      <c r="C1446" s="77"/>
      <c r="D1446" s="77"/>
      <c r="E1446" s="123" t="s">
        <v>308</v>
      </c>
      <c r="F1446" s="120">
        <v>463300</v>
      </c>
      <c r="G1446" s="76">
        <f t="shared" si="25"/>
        <v>0</v>
      </c>
      <c r="H1446" s="76"/>
      <c r="I1446" s="76"/>
    </row>
    <row r="1447" spans="1:9" ht="40.5">
      <c r="A1447" s="79"/>
      <c r="B1447" s="78"/>
      <c r="C1447" s="77"/>
      <c r="D1447" s="77"/>
      <c r="E1447" s="123" t="s">
        <v>309</v>
      </c>
      <c r="F1447" s="120">
        <v>463400</v>
      </c>
      <c r="G1447" s="76">
        <f t="shared" si="25"/>
        <v>0</v>
      </c>
      <c r="H1447" s="76"/>
      <c r="I1447" s="76"/>
    </row>
    <row r="1448" spans="1:9" ht="18">
      <c r="A1448" s="79"/>
      <c r="B1448" s="78"/>
      <c r="C1448" s="77"/>
      <c r="D1448" s="77"/>
      <c r="E1448" s="127" t="s">
        <v>310</v>
      </c>
      <c r="F1448" s="120">
        <v>463500</v>
      </c>
      <c r="G1448" s="76">
        <f t="shared" si="25"/>
        <v>0</v>
      </c>
      <c r="H1448" s="76"/>
      <c r="I1448" s="76"/>
    </row>
    <row r="1449" spans="1:9" ht="40.5">
      <c r="A1449" s="79"/>
      <c r="B1449" s="78"/>
      <c r="C1449" s="77"/>
      <c r="D1449" s="77"/>
      <c r="E1449" s="127" t="s">
        <v>311</v>
      </c>
      <c r="F1449" s="120">
        <v>463700</v>
      </c>
      <c r="G1449" s="76">
        <f t="shared" si="25"/>
        <v>195945.60000000001</v>
      </c>
      <c r="H1449" s="76">
        <v>195945.60000000001</v>
      </c>
      <c r="I1449" s="76"/>
    </row>
    <row r="1450" spans="1:9" ht="40.5">
      <c r="A1450" s="79"/>
      <c r="B1450" s="78"/>
      <c r="C1450" s="77"/>
      <c r="D1450" s="77"/>
      <c r="E1450" s="127" t="s">
        <v>312</v>
      </c>
      <c r="F1450" s="120">
        <v>463800</v>
      </c>
      <c r="G1450" s="76">
        <f t="shared" si="25"/>
        <v>0</v>
      </c>
      <c r="H1450" s="76"/>
      <c r="I1450" s="76"/>
    </row>
    <row r="1451" spans="1:9" ht="18">
      <c r="A1451" s="79"/>
      <c r="B1451" s="78"/>
      <c r="C1451" s="77"/>
      <c r="D1451" s="77"/>
      <c r="E1451" s="127" t="s">
        <v>313</v>
      </c>
      <c r="F1451" s="120">
        <v>463900</v>
      </c>
      <c r="G1451" s="76">
        <f t="shared" si="25"/>
        <v>0</v>
      </c>
      <c r="H1451" s="76"/>
      <c r="I1451" s="76"/>
    </row>
    <row r="1452" spans="1:9" ht="28.5">
      <c r="A1452" s="79"/>
      <c r="B1452" s="78"/>
      <c r="C1452" s="77"/>
      <c r="D1452" s="77"/>
      <c r="E1452" s="128" t="s">
        <v>314</v>
      </c>
      <c r="F1452" s="122" t="s">
        <v>194</v>
      </c>
      <c r="G1452" s="76">
        <f t="shared" si="25"/>
        <v>0</v>
      </c>
      <c r="H1452" s="76">
        <f>H1453+H1454+H1455+H1456+H1457</f>
        <v>0</v>
      </c>
      <c r="I1452" s="76"/>
    </row>
    <row r="1453" spans="1:9" ht="27">
      <c r="A1453" s="79"/>
      <c r="B1453" s="78"/>
      <c r="C1453" s="77"/>
      <c r="D1453" s="77"/>
      <c r="E1453" s="127" t="s">
        <v>315</v>
      </c>
      <c r="F1453" s="120">
        <v>465100</v>
      </c>
      <c r="G1453" s="76">
        <f t="shared" si="25"/>
        <v>0</v>
      </c>
      <c r="H1453" s="76"/>
      <c r="I1453" s="76"/>
    </row>
    <row r="1454" spans="1:9" ht="18">
      <c r="A1454" s="79"/>
      <c r="B1454" s="78"/>
      <c r="C1454" s="77"/>
      <c r="D1454" s="77"/>
      <c r="E1454" s="127" t="s">
        <v>316</v>
      </c>
      <c r="F1454" s="120">
        <v>465200</v>
      </c>
      <c r="G1454" s="76">
        <f t="shared" si="25"/>
        <v>0</v>
      </c>
      <c r="H1454" s="76"/>
      <c r="I1454" s="76"/>
    </row>
    <row r="1455" spans="1:9" ht="18">
      <c r="A1455" s="79"/>
      <c r="B1455" s="78"/>
      <c r="C1455" s="77"/>
      <c r="D1455" s="77"/>
      <c r="E1455" s="127" t="s">
        <v>317</v>
      </c>
      <c r="F1455" s="120">
        <v>465300</v>
      </c>
      <c r="G1455" s="76">
        <f t="shared" si="25"/>
        <v>0</v>
      </c>
      <c r="H1455" s="76"/>
      <c r="I1455" s="76"/>
    </row>
    <row r="1456" spans="1:9" ht="40.5" hidden="1">
      <c r="A1456" s="79"/>
      <c r="B1456" s="78"/>
      <c r="C1456" s="77"/>
      <c r="D1456" s="77"/>
      <c r="E1456" s="127" t="s">
        <v>318</v>
      </c>
      <c r="F1456" s="120">
        <v>465500</v>
      </c>
      <c r="G1456" s="76">
        <f t="shared" si="25"/>
        <v>0</v>
      </c>
      <c r="H1456" s="76"/>
      <c r="I1456" s="76"/>
    </row>
    <row r="1457" spans="1:9" ht="40.5" hidden="1">
      <c r="A1457" s="79"/>
      <c r="B1457" s="78"/>
      <c r="C1457" s="77"/>
      <c r="D1457" s="77"/>
      <c r="E1457" s="127" t="s">
        <v>319</v>
      </c>
      <c r="F1457" s="120">
        <v>465600</v>
      </c>
      <c r="G1457" s="76">
        <f t="shared" si="25"/>
        <v>0</v>
      </c>
      <c r="H1457" s="76"/>
      <c r="I1457" s="76"/>
    </row>
    <row r="1458" spans="1:9" ht="18.75" hidden="1" thickBot="1">
      <c r="A1458" s="79"/>
      <c r="B1458" s="78"/>
      <c r="C1458" s="77"/>
      <c r="D1458" s="77"/>
      <c r="E1458" s="129" t="s">
        <v>320</v>
      </c>
      <c r="F1458" s="92" t="s">
        <v>321</v>
      </c>
      <c r="G1458" s="76">
        <f t="shared" si="25"/>
        <v>0</v>
      </c>
      <c r="H1458" s="76"/>
      <c r="I1458" s="76"/>
    </row>
    <row r="1459" spans="1:9" ht="33" hidden="1">
      <c r="A1459" s="79"/>
      <c r="B1459" s="78"/>
      <c r="C1459" s="77"/>
      <c r="D1459" s="77"/>
      <c r="E1459" s="130" t="s">
        <v>322</v>
      </c>
      <c r="F1459" s="98" t="s">
        <v>194</v>
      </c>
      <c r="G1459" s="76">
        <f t="shared" si="25"/>
        <v>0</v>
      </c>
      <c r="H1459" s="76">
        <f>H1460+H1463+H1473</f>
        <v>0</v>
      </c>
      <c r="I1459" s="76"/>
    </row>
    <row r="1460" spans="1:9" ht="28.5" hidden="1">
      <c r="A1460" s="79"/>
      <c r="B1460" s="78"/>
      <c r="C1460" s="77"/>
      <c r="D1460" s="77"/>
      <c r="E1460" s="131" t="s">
        <v>323</v>
      </c>
      <c r="F1460" s="122" t="s">
        <v>194</v>
      </c>
      <c r="G1460" s="76">
        <f t="shared" si="25"/>
        <v>0</v>
      </c>
      <c r="H1460" s="76">
        <f>H1461+H1462</f>
        <v>0</v>
      </c>
      <c r="I1460" s="76"/>
    </row>
    <row r="1461" spans="1:9" ht="40.5" hidden="1">
      <c r="A1461" s="79"/>
      <c r="B1461" s="78"/>
      <c r="C1461" s="77"/>
      <c r="D1461" s="77"/>
      <c r="E1461" s="89" t="s">
        <v>324</v>
      </c>
      <c r="F1461" s="108">
        <v>471100</v>
      </c>
      <c r="G1461" s="76">
        <f t="shared" si="25"/>
        <v>0</v>
      </c>
      <c r="H1461" s="76"/>
      <c r="I1461" s="76"/>
    </row>
    <row r="1462" spans="1:9" ht="27" hidden="1">
      <c r="A1462" s="79"/>
      <c r="B1462" s="78"/>
      <c r="C1462" s="77"/>
      <c r="D1462" s="77"/>
      <c r="E1462" s="109" t="s">
        <v>325</v>
      </c>
      <c r="F1462" s="108">
        <v>471200</v>
      </c>
      <c r="G1462" s="76">
        <f t="shared" si="25"/>
        <v>0</v>
      </c>
      <c r="H1462" s="76"/>
      <c r="I1462" s="76"/>
    </row>
    <row r="1463" spans="1:9" ht="42.75" hidden="1">
      <c r="A1463" s="79"/>
      <c r="B1463" s="78"/>
      <c r="C1463" s="77"/>
      <c r="D1463" s="77"/>
      <c r="E1463" s="131" t="s">
        <v>326</v>
      </c>
      <c r="F1463" s="122" t="s">
        <v>194</v>
      </c>
      <c r="G1463" s="76">
        <f t="shared" si="25"/>
        <v>0</v>
      </c>
      <c r="H1463" s="76">
        <f>H1464+H1465+H1466+H1467+H1468+H1469+H1470+H1471+H1472</f>
        <v>0</v>
      </c>
      <c r="I1463" s="76"/>
    </row>
    <row r="1464" spans="1:9" ht="27" hidden="1">
      <c r="A1464" s="79"/>
      <c r="B1464" s="78"/>
      <c r="C1464" s="77"/>
      <c r="D1464" s="77"/>
      <c r="E1464" s="109" t="s">
        <v>327</v>
      </c>
      <c r="F1464" s="90" t="s">
        <v>328</v>
      </c>
      <c r="G1464" s="76">
        <f t="shared" si="25"/>
        <v>0</v>
      </c>
      <c r="H1464" s="76"/>
      <c r="I1464" s="76"/>
    </row>
    <row r="1465" spans="1:9" ht="18">
      <c r="A1465" s="79"/>
      <c r="B1465" s="78"/>
      <c r="C1465" s="77"/>
      <c r="D1465" s="77"/>
      <c r="E1465" s="109" t="s">
        <v>329</v>
      </c>
      <c r="F1465" s="90" t="s">
        <v>330</v>
      </c>
      <c r="G1465" s="76">
        <f t="shared" si="25"/>
        <v>0</v>
      </c>
      <c r="H1465" s="76"/>
      <c r="I1465" s="76"/>
    </row>
    <row r="1466" spans="1:9" ht="27">
      <c r="A1466" s="79"/>
      <c r="B1466" s="78"/>
      <c r="C1466" s="77"/>
      <c r="D1466" s="77"/>
      <c r="E1466" s="109" t="s">
        <v>331</v>
      </c>
      <c r="F1466" s="90" t="s">
        <v>332</v>
      </c>
      <c r="G1466" s="76">
        <f t="shared" si="25"/>
        <v>0</v>
      </c>
      <c r="H1466" s="76"/>
      <c r="I1466" s="76"/>
    </row>
    <row r="1467" spans="1:9" ht="18">
      <c r="A1467" s="79"/>
      <c r="B1467" s="78"/>
      <c r="C1467" s="77"/>
      <c r="D1467" s="77"/>
      <c r="E1467" s="109" t="s">
        <v>333</v>
      </c>
      <c r="F1467" s="90" t="s">
        <v>334</v>
      </c>
      <c r="G1467" s="76">
        <f t="shared" si="25"/>
        <v>0</v>
      </c>
      <c r="H1467" s="76"/>
      <c r="I1467" s="76"/>
    </row>
    <row r="1468" spans="1:9" ht="27">
      <c r="A1468" s="79"/>
      <c r="B1468" s="78"/>
      <c r="C1468" s="77"/>
      <c r="D1468" s="77"/>
      <c r="E1468" s="109" t="s">
        <v>335</v>
      </c>
      <c r="F1468" s="90" t="s">
        <v>336</v>
      </c>
      <c r="G1468" s="76">
        <f t="shared" si="25"/>
        <v>0</v>
      </c>
      <c r="H1468" s="76"/>
      <c r="I1468" s="76"/>
    </row>
    <row r="1469" spans="1:9" ht="18">
      <c r="A1469" s="79"/>
      <c r="B1469" s="78"/>
      <c r="C1469" s="77"/>
      <c r="D1469" s="77"/>
      <c r="E1469" s="109" t="s">
        <v>337</v>
      </c>
      <c r="F1469" s="90" t="s">
        <v>338</v>
      </c>
      <c r="G1469" s="76">
        <f t="shared" si="25"/>
        <v>0</v>
      </c>
      <c r="H1469" s="76"/>
      <c r="I1469" s="76"/>
    </row>
    <row r="1470" spans="1:9" ht="27">
      <c r="A1470" s="79"/>
      <c r="B1470" s="78"/>
      <c r="C1470" s="77"/>
      <c r="D1470" s="77"/>
      <c r="E1470" s="89" t="s">
        <v>339</v>
      </c>
      <c r="F1470" s="90" t="s">
        <v>340</v>
      </c>
      <c r="G1470" s="76">
        <f t="shared" si="25"/>
        <v>0</v>
      </c>
      <c r="H1470" s="76"/>
      <c r="I1470" s="76"/>
    </row>
    <row r="1471" spans="1:9" ht="18">
      <c r="A1471" s="79"/>
      <c r="B1471" s="78"/>
      <c r="C1471" s="77"/>
      <c r="D1471" s="77"/>
      <c r="E1471" s="109" t="s">
        <v>341</v>
      </c>
      <c r="F1471" s="90" t="s">
        <v>342</v>
      </c>
      <c r="G1471" s="76">
        <f t="shared" si="25"/>
        <v>0</v>
      </c>
      <c r="H1471" s="76"/>
      <c r="I1471" s="76"/>
    </row>
    <row r="1472" spans="1:9" ht="18">
      <c r="A1472" s="79"/>
      <c r="B1472" s="78"/>
      <c r="C1472" s="77"/>
      <c r="D1472" s="77"/>
      <c r="E1472" s="109" t="s">
        <v>343</v>
      </c>
      <c r="F1472" s="90" t="s">
        <v>344</v>
      </c>
      <c r="G1472" s="76">
        <f t="shared" si="25"/>
        <v>0</v>
      </c>
      <c r="H1472" s="76"/>
      <c r="I1472" s="76"/>
    </row>
    <row r="1473" spans="1:9" ht="18">
      <c r="A1473" s="79"/>
      <c r="B1473" s="78"/>
      <c r="C1473" s="77"/>
      <c r="D1473" s="77"/>
      <c r="E1473" s="131" t="s">
        <v>345</v>
      </c>
      <c r="F1473" s="122" t="s">
        <v>194</v>
      </c>
      <c r="G1473" s="76">
        <f t="shared" si="25"/>
        <v>0</v>
      </c>
      <c r="H1473" s="76"/>
      <c r="I1473" s="76"/>
    </row>
    <row r="1474" spans="1:9" ht="18.75" thickBot="1">
      <c r="A1474" s="79"/>
      <c r="B1474" s="78"/>
      <c r="C1474" s="77"/>
      <c r="D1474" s="77"/>
      <c r="E1474" s="111" t="s">
        <v>346</v>
      </c>
      <c r="F1474" s="92" t="s">
        <v>347</v>
      </c>
      <c r="G1474" s="76">
        <f t="shared" si="25"/>
        <v>0</v>
      </c>
      <c r="H1474" s="76"/>
      <c r="I1474" s="76"/>
    </row>
    <row r="1475" spans="1:9" ht="0.6" customHeight="1">
      <c r="A1475" s="79"/>
      <c r="B1475" s="78"/>
      <c r="C1475" s="77"/>
      <c r="D1475" s="77"/>
      <c r="E1475" s="132" t="s">
        <v>348</v>
      </c>
      <c r="F1475" s="98" t="s">
        <v>194</v>
      </c>
      <c r="G1475" s="76">
        <f t="shared" si="25"/>
        <v>0</v>
      </c>
      <c r="H1475" s="76"/>
      <c r="I1475" s="76"/>
    </row>
    <row r="1476" spans="1:9" ht="42.75" hidden="1">
      <c r="A1476" s="79"/>
      <c r="B1476" s="78"/>
      <c r="C1476" s="77"/>
      <c r="D1476" s="77"/>
      <c r="E1476" s="133" t="s">
        <v>349</v>
      </c>
      <c r="F1476" s="117" t="s">
        <v>194</v>
      </c>
      <c r="G1476" s="76">
        <f t="shared" si="25"/>
        <v>0</v>
      </c>
      <c r="H1476" s="76">
        <f>H1477+H1478</f>
        <v>0</v>
      </c>
      <c r="I1476" s="76"/>
    </row>
    <row r="1477" spans="1:9" ht="54" hidden="1">
      <c r="A1477" s="79"/>
      <c r="B1477" s="78"/>
      <c r="C1477" s="77"/>
      <c r="D1477" s="77"/>
      <c r="E1477" s="89" t="s">
        <v>350</v>
      </c>
      <c r="F1477" s="99" t="s">
        <v>351</v>
      </c>
      <c r="G1477" s="76">
        <f t="shared" si="25"/>
        <v>0</v>
      </c>
      <c r="H1477" s="76"/>
      <c r="I1477" s="76"/>
    </row>
    <row r="1478" spans="1:9" ht="27" hidden="1">
      <c r="A1478" s="79"/>
      <c r="B1478" s="78"/>
      <c r="C1478" s="77"/>
      <c r="D1478" s="77"/>
      <c r="E1478" s="109" t="s">
        <v>352</v>
      </c>
      <c r="F1478" s="134" t="s">
        <v>353</v>
      </c>
      <c r="G1478" s="76">
        <f t="shared" si="25"/>
        <v>0</v>
      </c>
      <c r="H1478" s="76"/>
      <c r="I1478" s="76"/>
    </row>
    <row r="1479" spans="1:9" ht="57" hidden="1">
      <c r="A1479" s="79"/>
      <c r="B1479" s="78"/>
      <c r="C1479" s="77"/>
      <c r="D1479" s="77"/>
      <c r="E1479" s="135" t="s">
        <v>354</v>
      </c>
      <c r="F1479" s="122" t="s">
        <v>194</v>
      </c>
      <c r="G1479" s="76">
        <f t="shared" si="25"/>
        <v>0</v>
      </c>
      <c r="H1479" s="76">
        <f>H1480+H1481+H1482+H1483</f>
        <v>0</v>
      </c>
      <c r="I1479" s="76"/>
    </row>
    <row r="1480" spans="1:9" ht="18" hidden="1">
      <c r="A1480" s="79"/>
      <c r="B1480" s="78"/>
      <c r="C1480" s="77"/>
      <c r="D1480" s="77"/>
      <c r="E1480" s="109" t="s">
        <v>355</v>
      </c>
      <c r="F1480" s="99" t="s">
        <v>356</v>
      </c>
      <c r="G1480" s="76">
        <f t="shared" si="25"/>
        <v>0</v>
      </c>
      <c r="H1480" s="76"/>
      <c r="I1480" s="76"/>
    </row>
    <row r="1481" spans="1:9" ht="18" hidden="1">
      <c r="A1481" s="79"/>
      <c r="B1481" s="78"/>
      <c r="C1481" s="77"/>
      <c r="D1481" s="77"/>
      <c r="E1481" s="109" t="s">
        <v>357</v>
      </c>
      <c r="F1481" s="136">
        <v>482200</v>
      </c>
      <c r="G1481" s="76">
        <f t="shared" si="25"/>
        <v>0</v>
      </c>
      <c r="H1481" s="76"/>
      <c r="I1481" s="76"/>
    </row>
    <row r="1482" spans="1:9" ht="18" hidden="1">
      <c r="A1482" s="79"/>
      <c r="B1482" s="78"/>
      <c r="C1482" s="77"/>
      <c r="D1482" s="77"/>
      <c r="E1482" s="109" t="s">
        <v>358</v>
      </c>
      <c r="F1482" s="90" t="s">
        <v>359</v>
      </c>
      <c r="G1482" s="76">
        <f t="shared" si="25"/>
        <v>0</v>
      </c>
      <c r="H1482" s="76"/>
      <c r="I1482" s="76"/>
    </row>
    <row r="1483" spans="1:9" ht="40.5" hidden="1">
      <c r="A1483" s="79"/>
      <c r="B1483" s="78"/>
      <c r="C1483" s="77"/>
      <c r="D1483" s="77"/>
      <c r="E1483" s="137" t="s">
        <v>360</v>
      </c>
      <c r="F1483" s="90" t="s">
        <v>361</v>
      </c>
      <c r="G1483" s="76">
        <f t="shared" si="25"/>
        <v>0</v>
      </c>
      <c r="H1483" s="76"/>
      <c r="I1483" s="76"/>
    </row>
    <row r="1484" spans="1:9" ht="28.5">
      <c r="A1484" s="79"/>
      <c r="B1484" s="78"/>
      <c r="C1484" s="77"/>
      <c r="D1484" s="77"/>
      <c r="E1484" s="135" t="s">
        <v>362</v>
      </c>
      <c r="F1484" s="122" t="s">
        <v>194</v>
      </c>
      <c r="G1484" s="76">
        <f t="shared" si="25"/>
        <v>0</v>
      </c>
      <c r="H1484" s="76">
        <f>H1485</f>
        <v>0</v>
      </c>
      <c r="I1484" s="76"/>
    </row>
    <row r="1485" spans="1:9" ht="27">
      <c r="A1485" s="79"/>
      <c r="B1485" s="78"/>
      <c r="C1485" s="77"/>
      <c r="D1485" s="77"/>
      <c r="E1485" s="137" t="s">
        <v>363</v>
      </c>
      <c r="F1485" s="90" t="s">
        <v>364</v>
      </c>
      <c r="G1485" s="76">
        <f t="shared" si="25"/>
        <v>0</v>
      </c>
      <c r="H1485" s="76"/>
      <c r="I1485" s="76"/>
    </row>
    <row r="1486" spans="1:9" ht="57">
      <c r="A1486" s="79"/>
      <c r="B1486" s="78"/>
      <c r="C1486" s="77"/>
      <c r="D1486" s="77"/>
      <c r="E1486" s="135" t="s">
        <v>365</v>
      </c>
      <c r="F1486" s="122" t="s">
        <v>194</v>
      </c>
      <c r="G1486" s="76">
        <f t="shared" si="25"/>
        <v>0</v>
      </c>
      <c r="H1486" s="76">
        <f>H1487+H1488</f>
        <v>0</v>
      </c>
      <c r="I1486" s="76"/>
    </row>
    <row r="1487" spans="1:9" ht="27">
      <c r="A1487" s="79"/>
      <c r="B1487" s="78"/>
      <c r="C1487" s="77"/>
      <c r="D1487" s="77"/>
      <c r="E1487" s="137" t="s">
        <v>366</v>
      </c>
      <c r="F1487" s="90" t="s">
        <v>367</v>
      </c>
      <c r="G1487" s="76">
        <f t="shared" si="25"/>
        <v>0</v>
      </c>
      <c r="H1487" s="76"/>
      <c r="I1487" s="76"/>
    </row>
    <row r="1488" spans="1:9" ht="27">
      <c r="A1488" s="79"/>
      <c r="B1488" s="78"/>
      <c r="C1488" s="77"/>
      <c r="D1488" s="77"/>
      <c r="E1488" s="137" t="s">
        <v>368</v>
      </c>
      <c r="F1488" s="90" t="s">
        <v>369</v>
      </c>
      <c r="G1488" s="76">
        <f t="shared" si="25"/>
        <v>0</v>
      </c>
      <c r="H1488" s="76"/>
      <c r="I1488" s="76"/>
    </row>
    <row r="1489" spans="1:9" ht="57">
      <c r="A1489" s="79"/>
      <c r="B1489" s="78"/>
      <c r="C1489" s="77"/>
      <c r="D1489" s="77"/>
      <c r="E1489" s="135" t="s">
        <v>370</v>
      </c>
      <c r="F1489" s="122" t="s">
        <v>194</v>
      </c>
      <c r="G1489" s="76">
        <f t="shared" si="25"/>
        <v>0</v>
      </c>
      <c r="H1489" s="76">
        <f>H1490</f>
        <v>0</v>
      </c>
      <c r="I1489" s="76"/>
    </row>
    <row r="1490" spans="1:9" ht="40.5">
      <c r="A1490" s="79"/>
      <c r="B1490" s="78"/>
      <c r="C1490" s="77"/>
      <c r="D1490" s="77"/>
      <c r="E1490" s="137" t="s">
        <v>371</v>
      </c>
      <c r="F1490" s="90" t="s">
        <v>372</v>
      </c>
      <c r="G1490" s="76">
        <f t="shared" si="25"/>
        <v>0</v>
      </c>
      <c r="H1490" s="76"/>
      <c r="I1490" s="76"/>
    </row>
    <row r="1491" spans="1:9" ht="18" hidden="1">
      <c r="A1491" s="79"/>
      <c r="B1491" s="78"/>
      <c r="C1491" s="77"/>
      <c r="D1491" s="77"/>
      <c r="E1491" s="135" t="s">
        <v>373</v>
      </c>
      <c r="F1491" s="122" t="s">
        <v>194</v>
      </c>
      <c r="G1491" s="76">
        <f t="shared" si="25"/>
        <v>0</v>
      </c>
      <c r="H1491" s="76">
        <f>H1492</f>
        <v>0</v>
      </c>
      <c r="I1491" s="76"/>
    </row>
    <row r="1492" spans="1:9" ht="18" hidden="1">
      <c r="A1492" s="79"/>
      <c r="B1492" s="78"/>
      <c r="C1492" s="77"/>
      <c r="D1492" s="77"/>
      <c r="E1492" s="137" t="s">
        <v>374</v>
      </c>
      <c r="F1492" s="90" t="s">
        <v>375</v>
      </c>
      <c r="G1492" s="76">
        <f t="shared" si="25"/>
        <v>0</v>
      </c>
      <c r="H1492" s="76"/>
      <c r="I1492" s="76"/>
    </row>
    <row r="1493" spans="1:9" ht="18" hidden="1">
      <c r="A1493" s="79"/>
      <c r="B1493" s="78"/>
      <c r="C1493" s="77"/>
      <c r="D1493" s="77"/>
      <c r="E1493" s="135" t="s">
        <v>376</v>
      </c>
      <c r="F1493" s="122" t="s">
        <v>194</v>
      </c>
      <c r="G1493" s="76">
        <f t="shared" si="25"/>
        <v>0</v>
      </c>
      <c r="H1493" s="76">
        <f>H1494</f>
        <v>0</v>
      </c>
      <c r="I1493" s="76"/>
    </row>
    <row r="1494" spans="1:9" ht="18.75" hidden="1" thickBot="1">
      <c r="A1494" s="79"/>
      <c r="B1494" s="78"/>
      <c r="C1494" s="77"/>
      <c r="D1494" s="77"/>
      <c r="E1494" s="138" t="s">
        <v>377</v>
      </c>
      <c r="F1494" s="92" t="s">
        <v>378</v>
      </c>
      <c r="G1494" s="76">
        <f t="shared" si="25"/>
        <v>0</v>
      </c>
      <c r="H1494" s="76"/>
      <c r="I1494" s="76"/>
    </row>
    <row r="1495" spans="1:9" ht="33.75" hidden="1" thickBot="1">
      <c r="A1495" s="79"/>
      <c r="B1495" s="78"/>
      <c r="C1495" s="77"/>
      <c r="D1495" s="77"/>
      <c r="E1495" s="139" t="s">
        <v>379</v>
      </c>
      <c r="F1495" s="140" t="s">
        <v>194</v>
      </c>
      <c r="G1495" s="76">
        <f>I1495</f>
        <v>0</v>
      </c>
      <c r="H1495" s="76"/>
      <c r="I1495" s="76">
        <f>I1496+I1507+I1512+I1514</f>
        <v>0</v>
      </c>
    </row>
    <row r="1496" spans="1:9" ht="18" hidden="1">
      <c r="A1496" s="79"/>
      <c r="B1496" s="78"/>
      <c r="C1496" s="77"/>
      <c r="D1496" s="77"/>
      <c r="E1496" s="141" t="s">
        <v>380</v>
      </c>
      <c r="F1496" s="117" t="s">
        <v>194</v>
      </c>
      <c r="G1496" s="76">
        <f t="shared" ref="G1496:G1518" si="26">I1496</f>
        <v>0</v>
      </c>
      <c r="H1496" s="76"/>
      <c r="I1496" s="76">
        <f>I1497+I1498+I1499+I1500+I1501+I1502+I1503+I1504+I1505+I1506</f>
        <v>0</v>
      </c>
    </row>
    <row r="1497" spans="1:9" ht="18" hidden="1">
      <c r="A1497" s="79"/>
      <c r="B1497" s="78"/>
      <c r="C1497" s="77"/>
      <c r="D1497" s="77"/>
      <c r="E1497" s="137" t="s">
        <v>381</v>
      </c>
      <c r="F1497" s="142" t="s">
        <v>382</v>
      </c>
      <c r="G1497" s="76">
        <f t="shared" si="26"/>
        <v>0</v>
      </c>
      <c r="H1497" s="76"/>
      <c r="I1497" s="76"/>
    </row>
    <row r="1498" spans="1:9" ht="18" hidden="1">
      <c r="A1498" s="79"/>
      <c r="B1498" s="78"/>
      <c r="C1498" s="77"/>
      <c r="D1498" s="77"/>
      <c r="E1498" s="137" t="s">
        <v>383</v>
      </c>
      <c r="F1498" s="142" t="s">
        <v>384</v>
      </c>
      <c r="G1498" s="76">
        <f t="shared" si="26"/>
        <v>0</v>
      </c>
      <c r="H1498" s="76"/>
      <c r="I1498" s="76"/>
    </row>
    <row r="1499" spans="1:9" ht="27" hidden="1">
      <c r="A1499" s="79"/>
      <c r="B1499" s="78"/>
      <c r="C1499" s="77"/>
      <c r="D1499" s="77"/>
      <c r="E1499" s="137" t="s">
        <v>385</v>
      </c>
      <c r="F1499" s="142" t="s">
        <v>386</v>
      </c>
      <c r="G1499" s="76">
        <f t="shared" si="26"/>
        <v>0</v>
      </c>
      <c r="H1499" s="76"/>
      <c r="I1499" s="76"/>
    </row>
    <row r="1500" spans="1:9" ht="18" hidden="1">
      <c r="A1500" s="79"/>
      <c r="B1500" s="78"/>
      <c r="C1500" s="77"/>
      <c r="D1500" s="77"/>
      <c r="E1500" s="137" t="s">
        <v>387</v>
      </c>
      <c r="F1500" s="142" t="s">
        <v>388</v>
      </c>
      <c r="G1500" s="76">
        <f t="shared" si="26"/>
        <v>0</v>
      </c>
      <c r="H1500" s="76"/>
      <c r="I1500" s="76"/>
    </row>
    <row r="1501" spans="1:9" ht="18" hidden="1">
      <c r="A1501" s="79"/>
      <c r="B1501" s="78"/>
      <c r="C1501" s="77"/>
      <c r="D1501" s="77"/>
      <c r="E1501" s="137" t="s">
        <v>389</v>
      </c>
      <c r="F1501" s="142" t="s">
        <v>390</v>
      </c>
      <c r="G1501" s="76">
        <f t="shared" si="26"/>
        <v>0</v>
      </c>
      <c r="H1501" s="76"/>
      <c r="I1501" s="76"/>
    </row>
    <row r="1502" spans="1:9" ht="18" hidden="1">
      <c r="A1502" s="79"/>
      <c r="B1502" s="78"/>
      <c r="C1502" s="77"/>
      <c r="D1502" s="77"/>
      <c r="E1502" s="137" t="s">
        <v>391</v>
      </c>
      <c r="F1502" s="142" t="s">
        <v>392</v>
      </c>
      <c r="G1502" s="76">
        <f t="shared" si="26"/>
        <v>0</v>
      </c>
      <c r="H1502" s="76"/>
      <c r="I1502" s="76"/>
    </row>
    <row r="1503" spans="1:9" ht="18" hidden="1">
      <c r="A1503" s="79"/>
      <c r="B1503" s="78"/>
      <c r="C1503" s="77"/>
      <c r="D1503" s="77"/>
      <c r="E1503" s="137" t="s">
        <v>393</v>
      </c>
      <c r="F1503" s="142" t="s">
        <v>394</v>
      </c>
      <c r="G1503" s="76">
        <f t="shared" si="26"/>
        <v>0</v>
      </c>
      <c r="H1503" s="76"/>
      <c r="I1503" s="76"/>
    </row>
    <row r="1504" spans="1:9" ht="18" hidden="1">
      <c r="A1504" s="79"/>
      <c r="B1504" s="78"/>
      <c r="C1504" s="77"/>
      <c r="D1504" s="77"/>
      <c r="E1504" s="143" t="s">
        <v>395</v>
      </c>
      <c r="F1504" s="144" t="s">
        <v>396</v>
      </c>
      <c r="G1504" s="76">
        <f t="shared" si="26"/>
        <v>0</v>
      </c>
      <c r="H1504" s="76"/>
      <c r="I1504" s="76"/>
    </row>
    <row r="1505" spans="1:9" ht="18" hidden="1">
      <c r="A1505" s="79"/>
      <c r="B1505" s="78"/>
      <c r="C1505" s="77"/>
      <c r="D1505" s="77"/>
      <c r="E1505" s="143" t="s">
        <v>397</v>
      </c>
      <c r="F1505" s="120">
        <v>513300</v>
      </c>
      <c r="G1505" s="76">
        <f t="shared" si="26"/>
        <v>0</v>
      </c>
      <c r="H1505" s="76"/>
      <c r="I1505" s="76"/>
    </row>
    <row r="1506" spans="1:9" ht="18" hidden="1">
      <c r="A1506" s="79"/>
      <c r="B1506" s="78"/>
      <c r="C1506" s="77"/>
      <c r="D1506" s="77"/>
      <c r="E1506" s="109" t="s">
        <v>398</v>
      </c>
      <c r="F1506" s="120">
        <v>513400</v>
      </c>
      <c r="G1506" s="76">
        <f t="shared" si="26"/>
        <v>0</v>
      </c>
      <c r="H1506" s="76"/>
      <c r="I1506" s="76"/>
    </row>
    <row r="1507" spans="1:9" ht="18">
      <c r="A1507" s="79"/>
      <c r="B1507" s="78"/>
      <c r="C1507" s="77"/>
      <c r="D1507" s="77"/>
      <c r="E1507" s="130" t="s">
        <v>399</v>
      </c>
      <c r="F1507" s="117" t="s">
        <v>194</v>
      </c>
      <c r="G1507" s="76">
        <f t="shared" si="26"/>
        <v>0</v>
      </c>
      <c r="H1507" s="76"/>
      <c r="I1507" s="76">
        <f>I1508+I1509+I1510+I1511</f>
        <v>0</v>
      </c>
    </row>
    <row r="1508" spans="1:9" ht="18">
      <c r="A1508" s="79"/>
      <c r="B1508" s="78"/>
      <c r="C1508" s="77"/>
      <c r="D1508" s="77"/>
      <c r="E1508" s="137" t="s">
        <v>400</v>
      </c>
      <c r="F1508" s="142" t="s">
        <v>401</v>
      </c>
      <c r="G1508" s="76">
        <f t="shared" si="26"/>
        <v>0</v>
      </c>
      <c r="H1508" s="76"/>
      <c r="I1508" s="76"/>
    </row>
    <row r="1509" spans="1:9" ht="18">
      <c r="A1509" s="79"/>
      <c r="B1509" s="78"/>
      <c r="C1509" s="77"/>
      <c r="D1509" s="77"/>
      <c r="E1509" s="137" t="s">
        <v>402</v>
      </c>
      <c r="F1509" s="142" t="s">
        <v>403</v>
      </c>
      <c r="G1509" s="76">
        <f t="shared" si="26"/>
        <v>0</v>
      </c>
      <c r="H1509" s="76"/>
      <c r="I1509" s="76"/>
    </row>
    <row r="1510" spans="1:9" ht="27">
      <c r="A1510" s="79"/>
      <c r="B1510" s="78"/>
      <c r="C1510" s="77"/>
      <c r="D1510" s="77"/>
      <c r="E1510" s="137" t="s">
        <v>404</v>
      </c>
      <c r="F1510" s="142" t="s">
        <v>405</v>
      </c>
      <c r="G1510" s="76">
        <f t="shared" si="26"/>
        <v>0</v>
      </c>
      <c r="H1510" s="76"/>
      <c r="I1510" s="76"/>
    </row>
    <row r="1511" spans="1:9" ht="18">
      <c r="A1511" s="79"/>
      <c r="B1511" s="78"/>
      <c r="C1511" s="77"/>
      <c r="D1511" s="77"/>
      <c r="E1511" s="137" t="s">
        <v>406</v>
      </c>
      <c r="F1511" s="142" t="s">
        <v>407</v>
      </c>
      <c r="G1511" s="76">
        <f t="shared" si="26"/>
        <v>0</v>
      </c>
      <c r="H1511" s="76"/>
      <c r="I1511" s="76"/>
    </row>
    <row r="1512" spans="1:9" ht="18">
      <c r="A1512" s="79"/>
      <c r="B1512" s="78"/>
      <c r="C1512" s="77"/>
      <c r="D1512" s="77"/>
      <c r="E1512" s="145" t="s">
        <v>408</v>
      </c>
      <c r="F1512" s="122" t="s">
        <v>194</v>
      </c>
      <c r="G1512" s="76">
        <f t="shared" si="26"/>
        <v>0</v>
      </c>
      <c r="H1512" s="76"/>
      <c r="I1512" s="76">
        <f>I1513</f>
        <v>0</v>
      </c>
    </row>
    <row r="1513" spans="1:9" ht="18">
      <c r="A1513" s="79"/>
      <c r="B1513" s="78"/>
      <c r="C1513" s="77"/>
      <c r="D1513" s="77"/>
      <c r="E1513" s="137" t="s">
        <v>409</v>
      </c>
      <c r="F1513" s="142" t="s">
        <v>410</v>
      </c>
      <c r="G1513" s="76">
        <f t="shared" si="26"/>
        <v>0</v>
      </c>
      <c r="H1513" s="76"/>
      <c r="I1513" s="76"/>
    </row>
    <row r="1514" spans="1:9" ht="18">
      <c r="A1514" s="79"/>
      <c r="B1514" s="78"/>
      <c r="C1514" s="77"/>
      <c r="D1514" s="77"/>
      <c r="E1514" s="145" t="s">
        <v>411</v>
      </c>
      <c r="F1514" s="122" t="s">
        <v>194</v>
      </c>
      <c r="G1514" s="76">
        <f t="shared" si="26"/>
        <v>0</v>
      </c>
      <c r="H1514" s="76"/>
      <c r="I1514" s="76">
        <f>I1515+I1516+I1517+I1518</f>
        <v>0</v>
      </c>
    </row>
    <row r="1515" spans="1:9" ht="18">
      <c r="A1515" s="79"/>
      <c r="B1515" s="78"/>
      <c r="C1515" s="77"/>
      <c r="D1515" s="77"/>
      <c r="E1515" s="137" t="s">
        <v>412</v>
      </c>
      <c r="F1515" s="142" t="s">
        <v>413</v>
      </c>
      <c r="G1515" s="76">
        <f t="shared" si="26"/>
        <v>0</v>
      </c>
      <c r="H1515" s="76"/>
      <c r="I1515" s="76"/>
    </row>
    <row r="1516" spans="1:9" ht="18">
      <c r="A1516" s="79"/>
      <c r="B1516" s="78"/>
      <c r="C1516" s="77"/>
      <c r="D1516" s="77"/>
      <c r="E1516" s="137" t="s">
        <v>414</v>
      </c>
      <c r="F1516" s="142" t="s">
        <v>415</v>
      </c>
      <c r="G1516" s="76">
        <f t="shared" si="26"/>
        <v>0</v>
      </c>
      <c r="H1516" s="76"/>
      <c r="I1516" s="76"/>
    </row>
    <row r="1517" spans="1:9" ht="18">
      <c r="A1517" s="79"/>
      <c r="B1517" s="78"/>
      <c r="C1517" s="77"/>
      <c r="D1517" s="77"/>
      <c r="E1517" s="137" t="s">
        <v>416</v>
      </c>
      <c r="F1517" s="142" t="s">
        <v>417</v>
      </c>
      <c r="G1517" s="76">
        <f t="shared" si="26"/>
        <v>0</v>
      </c>
      <c r="H1517" s="76"/>
      <c r="I1517" s="76"/>
    </row>
    <row r="1518" spans="1:9" ht="18.75" thickBot="1">
      <c r="A1518" s="79"/>
      <c r="B1518" s="78"/>
      <c r="C1518" s="77"/>
      <c r="D1518" s="77"/>
      <c r="E1518" s="146" t="s">
        <v>418</v>
      </c>
      <c r="F1518" s="147" t="s">
        <v>419</v>
      </c>
      <c r="G1518" s="76">
        <f t="shared" si="26"/>
        <v>0</v>
      </c>
      <c r="H1518" s="76"/>
      <c r="I1518" s="76"/>
    </row>
    <row r="1519" spans="1:9" ht="18.75">
      <c r="A1519" s="79">
        <v>2520</v>
      </c>
      <c r="B1519" s="78" t="s">
        <v>517</v>
      </c>
      <c r="C1519" s="77">
        <v>2</v>
      </c>
      <c r="D1519" s="77">
        <v>0</v>
      </c>
      <c r="E1519" s="81" t="s">
        <v>520</v>
      </c>
      <c r="F1519" s="153"/>
      <c r="G1519" s="76"/>
      <c r="H1519" s="76"/>
      <c r="I1519" s="76"/>
    </row>
    <row r="1520" spans="1:9" ht="18">
      <c r="A1520" s="79"/>
      <c r="B1520" s="78"/>
      <c r="C1520" s="77"/>
      <c r="D1520" s="77"/>
      <c r="E1520" s="80" t="s">
        <v>190</v>
      </c>
      <c r="F1520" s="154"/>
      <c r="G1520" s="76"/>
      <c r="H1520" s="76"/>
      <c r="I1520" s="76"/>
    </row>
    <row r="1521" spans="1:9" ht="18">
      <c r="A1521" s="79">
        <v>2521</v>
      </c>
      <c r="B1521" s="78" t="s">
        <v>517</v>
      </c>
      <c r="C1521" s="77">
        <v>2</v>
      </c>
      <c r="D1521" s="77">
        <v>1</v>
      </c>
      <c r="E1521" s="80" t="s">
        <v>521</v>
      </c>
      <c r="F1521" s="154"/>
      <c r="G1521" s="76"/>
      <c r="H1521" s="76"/>
      <c r="I1521" s="76"/>
    </row>
    <row r="1522" spans="1:9" ht="72">
      <c r="A1522" s="79"/>
      <c r="B1522" s="78"/>
      <c r="C1522" s="77"/>
      <c r="D1522" s="77"/>
      <c r="E1522" s="80" t="s">
        <v>192</v>
      </c>
      <c r="F1522" s="154"/>
      <c r="G1522" s="76"/>
      <c r="H1522" s="76"/>
      <c r="I1522" s="76"/>
    </row>
    <row r="1523" spans="1:9" ht="18">
      <c r="A1523" s="79"/>
      <c r="B1523" s="78"/>
      <c r="C1523" s="77"/>
      <c r="D1523" s="77"/>
      <c r="E1523" s="80" t="s">
        <v>421</v>
      </c>
      <c r="F1523" s="154"/>
      <c r="G1523" s="76"/>
      <c r="H1523" s="76"/>
      <c r="I1523" s="76"/>
    </row>
    <row r="1524" spans="1:9" ht="37.5">
      <c r="A1524" s="79">
        <v>2530</v>
      </c>
      <c r="B1524" s="78" t="s">
        <v>517</v>
      </c>
      <c r="C1524" s="77">
        <v>3</v>
      </c>
      <c r="D1524" s="77">
        <v>0</v>
      </c>
      <c r="E1524" s="81" t="s">
        <v>522</v>
      </c>
      <c r="F1524" s="153"/>
      <c r="G1524" s="76"/>
      <c r="H1524" s="76"/>
      <c r="I1524" s="76"/>
    </row>
    <row r="1525" spans="1:9" ht="18">
      <c r="A1525" s="79"/>
      <c r="B1525" s="78"/>
      <c r="C1525" s="77"/>
      <c r="D1525" s="77"/>
      <c r="E1525" s="80" t="s">
        <v>190</v>
      </c>
      <c r="F1525" s="154"/>
      <c r="G1525" s="76"/>
      <c r="H1525" s="76"/>
      <c r="I1525" s="76"/>
    </row>
    <row r="1526" spans="1:9" ht="36">
      <c r="A1526" s="79">
        <v>3531</v>
      </c>
      <c r="B1526" s="78" t="s">
        <v>517</v>
      </c>
      <c r="C1526" s="77">
        <v>3</v>
      </c>
      <c r="D1526" s="77">
        <v>1</v>
      </c>
      <c r="E1526" s="80" t="s">
        <v>522</v>
      </c>
      <c r="F1526" s="154"/>
      <c r="G1526" s="76"/>
      <c r="H1526" s="76"/>
      <c r="I1526" s="76"/>
    </row>
    <row r="1527" spans="1:9" ht="72">
      <c r="A1527" s="79"/>
      <c r="B1527" s="78"/>
      <c r="C1527" s="77"/>
      <c r="D1527" s="77"/>
      <c r="E1527" s="80" t="s">
        <v>192</v>
      </c>
      <c r="F1527" s="154"/>
      <c r="G1527" s="76"/>
      <c r="H1527" s="76"/>
      <c r="I1527" s="76"/>
    </row>
    <row r="1528" spans="1:9" ht="18">
      <c r="A1528" s="79"/>
      <c r="B1528" s="78"/>
      <c r="C1528" s="77"/>
      <c r="D1528" s="77"/>
      <c r="E1528" s="80" t="s">
        <v>421</v>
      </c>
      <c r="F1528" s="154"/>
      <c r="G1528" s="76"/>
      <c r="H1528" s="76"/>
      <c r="I1528" s="76"/>
    </row>
    <row r="1529" spans="1:9" ht="37.5">
      <c r="A1529" s="79">
        <v>2540</v>
      </c>
      <c r="B1529" s="78" t="s">
        <v>517</v>
      </c>
      <c r="C1529" s="77">
        <v>4</v>
      </c>
      <c r="D1529" s="77">
        <v>0</v>
      </c>
      <c r="E1529" s="81" t="s">
        <v>523</v>
      </c>
      <c r="F1529" s="170"/>
      <c r="G1529" s="76">
        <f>G1531</f>
        <v>104309.1</v>
      </c>
      <c r="H1529" s="76">
        <f>H1531</f>
        <v>44309.1</v>
      </c>
      <c r="I1529" s="76">
        <f>I1531</f>
        <v>60000</v>
      </c>
    </row>
    <row r="1530" spans="1:9" ht="18">
      <c r="A1530" s="79"/>
      <c r="B1530" s="78"/>
      <c r="C1530" s="77"/>
      <c r="D1530" s="77"/>
      <c r="E1530" s="80" t="s">
        <v>190</v>
      </c>
      <c r="F1530" s="154"/>
      <c r="G1530" s="76"/>
      <c r="H1530" s="76"/>
      <c r="I1530" s="76"/>
    </row>
    <row r="1531" spans="1:9" ht="36">
      <c r="A1531" s="79">
        <v>2541</v>
      </c>
      <c r="B1531" s="78" t="s">
        <v>517</v>
      </c>
      <c r="C1531" s="77">
        <v>4</v>
      </c>
      <c r="D1531" s="77">
        <v>1</v>
      </c>
      <c r="E1531" s="80" t="s">
        <v>523</v>
      </c>
      <c r="F1531" s="154"/>
      <c r="G1531" s="76">
        <f>G1533+G1541+G1577+G1586+G1591+G1614+G1630+G1650</f>
        <v>104309.1</v>
      </c>
      <c r="H1531" s="76">
        <f>H1533+H1541+H1577+H1586+H1591+H1614+H1630+H1650</f>
        <v>44309.1</v>
      </c>
      <c r="I1531" s="76">
        <f>I1533+I1541+I1577+I1586+I1591+I1614+I1630+I1650</f>
        <v>60000</v>
      </c>
    </row>
    <row r="1532" spans="1:9" ht="72">
      <c r="A1532" s="79"/>
      <c r="B1532" s="78"/>
      <c r="C1532" s="77"/>
      <c r="D1532" s="77"/>
      <c r="E1532" s="80" t="s">
        <v>192</v>
      </c>
      <c r="F1532" s="154"/>
      <c r="G1532" s="76"/>
      <c r="H1532" s="76"/>
      <c r="I1532" s="76"/>
    </row>
    <row r="1533" spans="1:9" ht="18">
      <c r="A1533" s="79"/>
      <c r="B1533" s="78"/>
      <c r="C1533" s="77"/>
      <c r="D1533" s="77"/>
      <c r="E1533" s="85" t="s">
        <v>193</v>
      </c>
      <c r="F1533" s="117" t="s">
        <v>194</v>
      </c>
      <c r="G1533" s="76">
        <f>H1533</f>
        <v>0</v>
      </c>
      <c r="H1533" s="76">
        <f>H1534+H1535+H1536+H1537+H1539+H1538+H1540</f>
        <v>0</v>
      </c>
      <c r="I1533" s="76"/>
    </row>
    <row r="1534" spans="1:9" ht="27">
      <c r="A1534" s="79"/>
      <c r="B1534" s="78"/>
      <c r="C1534" s="77"/>
      <c r="D1534" s="77"/>
      <c r="E1534" s="149" t="s">
        <v>195</v>
      </c>
      <c r="F1534" s="99" t="s">
        <v>196</v>
      </c>
      <c r="G1534" s="76">
        <f t="shared" ref="G1534:G1597" si="27">H1534</f>
        <v>0</v>
      </c>
      <c r="H1534" s="76"/>
      <c r="I1534" s="76"/>
    </row>
    <row r="1535" spans="1:9" ht="27">
      <c r="A1535" s="79"/>
      <c r="B1535" s="78"/>
      <c r="C1535" s="77"/>
      <c r="D1535" s="77"/>
      <c r="E1535" s="89" t="s">
        <v>197</v>
      </c>
      <c r="F1535" s="90" t="s">
        <v>198</v>
      </c>
      <c r="G1535" s="76">
        <f t="shared" si="27"/>
        <v>0</v>
      </c>
      <c r="H1535" s="76"/>
      <c r="I1535" s="76"/>
    </row>
    <row r="1536" spans="1:9" ht="27">
      <c r="A1536" s="79"/>
      <c r="B1536" s="78"/>
      <c r="C1536" s="77"/>
      <c r="D1536" s="77"/>
      <c r="E1536" s="89" t="s">
        <v>199</v>
      </c>
      <c r="F1536" s="90" t="s">
        <v>200</v>
      </c>
      <c r="G1536" s="76">
        <f t="shared" si="27"/>
        <v>0</v>
      </c>
      <c r="H1536" s="76"/>
      <c r="I1536" s="76"/>
    </row>
    <row r="1537" spans="1:9" ht="27">
      <c r="A1537" s="79"/>
      <c r="B1537" s="78"/>
      <c r="C1537" s="77"/>
      <c r="D1537" s="77"/>
      <c r="E1537" s="89" t="s">
        <v>201</v>
      </c>
      <c r="F1537" s="90" t="s">
        <v>202</v>
      </c>
      <c r="G1537" s="76">
        <f t="shared" si="27"/>
        <v>0</v>
      </c>
      <c r="H1537" s="76"/>
      <c r="I1537" s="76"/>
    </row>
    <row r="1538" spans="1:9" ht="18">
      <c r="A1538" s="79"/>
      <c r="B1538" s="78"/>
      <c r="C1538" s="77"/>
      <c r="D1538" s="77"/>
      <c r="E1538" s="89" t="s">
        <v>203</v>
      </c>
      <c r="F1538" s="90" t="s">
        <v>204</v>
      </c>
      <c r="G1538" s="76">
        <f t="shared" si="27"/>
        <v>0</v>
      </c>
      <c r="H1538" s="76"/>
      <c r="I1538" s="76"/>
    </row>
    <row r="1539" spans="1:9" ht="18">
      <c r="A1539" s="79"/>
      <c r="B1539" s="78"/>
      <c r="C1539" s="77"/>
      <c r="D1539" s="77"/>
      <c r="E1539" s="89" t="s">
        <v>205</v>
      </c>
      <c r="F1539" s="90" t="s">
        <v>206</v>
      </c>
      <c r="G1539" s="76">
        <f t="shared" si="27"/>
        <v>0</v>
      </c>
      <c r="H1539" s="76"/>
      <c r="I1539" s="76"/>
    </row>
    <row r="1540" spans="1:9" ht="18.75" thickBot="1">
      <c r="A1540" s="79"/>
      <c r="B1540" s="78"/>
      <c r="C1540" s="77"/>
      <c r="D1540" s="77"/>
      <c r="E1540" s="91" t="s">
        <v>207</v>
      </c>
      <c r="F1540" s="92" t="s">
        <v>208</v>
      </c>
      <c r="G1540" s="76">
        <f t="shared" si="27"/>
        <v>0</v>
      </c>
      <c r="H1540" s="76"/>
      <c r="I1540" s="76"/>
    </row>
    <row r="1541" spans="1:9" ht="33.75" thickBot="1">
      <c r="A1541" s="79"/>
      <c r="B1541" s="78"/>
      <c r="C1541" s="77"/>
      <c r="D1541" s="77"/>
      <c r="E1541" s="93" t="s">
        <v>209</v>
      </c>
      <c r="F1541" s="94" t="s">
        <v>194</v>
      </c>
      <c r="G1541" s="76">
        <f t="shared" si="27"/>
        <v>0</v>
      </c>
      <c r="H1541" s="76">
        <f>H1542+H1550+H1554+H1563+H1565+H1568</f>
        <v>0</v>
      </c>
      <c r="I1541" s="76"/>
    </row>
    <row r="1542" spans="1:9" ht="18">
      <c r="A1542" s="79"/>
      <c r="B1542" s="78"/>
      <c r="C1542" s="77"/>
      <c r="D1542" s="77"/>
      <c r="E1542" s="95" t="s">
        <v>210</v>
      </c>
      <c r="F1542" s="96"/>
      <c r="G1542" s="76">
        <f t="shared" si="27"/>
        <v>0</v>
      </c>
      <c r="H1542" s="76">
        <f>H1543+H1544+H1545+H1546+H1547+H1548+H1549</f>
        <v>0</v>
      </c>
      <c r="I1542" s="76"/>
    </row>
    <row r="1543" spans="1:9" ht="27">
      <c r="A1543" s="79"/>
      <c r="B1543" s="78"/>
      <c r="C1543" s="77"/>
      <c r="D1543" s="77"/>
      <c r="E1543" s="89" t="s">
        <v>211</v>
      </c>
      <c r="F1543" s="90" t="s">
        <v>212</v>
      </c>
      <c r="G1543" s="76">
        <f t="shared" si="27"/>
        <v>0</v>
      </c>
      <c r="H1543" s="76"/>
      <c r="I1543" s="76"/>
    </row>
    <row r="1544" spans="1:9" ht="18">
      <c r="A1544" s="79"/>
      <c r="B1544" s="78"/>
      <c r="C1544" s="77"/>
      <c r="D1544" s="77"/>
      <c r="E1544" s="89" t="s">
        <v>213</v>
      </c>
      <c r="F1544" s="90" t="s">
        <v>214</v>
      </c>
      <c r="G1544" s="76">
        <f t="shared" si="27"/>
        <v>0</v>
      </c>
      <c r="H1544" s="76"/>
      <c r="I1544" s="76"/>
    </row>
    <row r="1545" spans="1:9" ht="18">
      <c r="A1545" s="79"/>
      <c r="B1545" s="78"/>
      <c r="C1545" s="77"/>
      <c r="D1545" s="77"/>
      <c r="E1545" s="89" t="s">
        <v>215</v>
      </c>
      <c r="F1545" s="90" t="s">
        <v>216</v>
      </c>
      <c r="G1545" s="76">
        <f t="shared" si="27"/>
        <v>0</v>
      </c>
      <c r="H1545" s="76"/>
      <c r="I1545" s="76"/>
    </row>
    <row r="1546" spans="1:9" ht="18">
      <c r="A1546" s="79"/>
      <c r="B1546" s="78"/>
      <c r="C1546" s="77"/>
      <c r="D1546" s="77"/>
      <c r="E1546" s="89" t="s">
        <v>217</v>
      </c>
      <c r="F1546" s="90" t="s">
        <v>218</v>
      </c>
      <c r="G1546" s="76">
        <f t="shared" si="27"/>
        <v>0</v>
      </c>
      <c r="H1546" s="76"/>
      <c r="I1546" s="76"/>
    </row>
    <row r="1547" spans="1:9" ht="18">
      <c r="A1547" s="79"/>
      <c r="B1547" s="78"/>
      <c r="C1547" s="77"/>
      <c r="D1547" s="77"/>
      <c r="E1547" s="89" t="s">
        <v>219</v>
      </c>
      <c r="F1547" s="90" t="s">
        <v>220</v>
      </c>
      <c r="G1547" s="76">
        <f t="shared" si="27"/>
        <v>0</v>
      </c>
      <c r="H1547" s="76"/>
      <c r="I1547" s="76"/>
    </row>
    <row r="1548" spans="1:9" ht="18">
      <c r="A1548" s="79"/>
      <c r="B1548" s="78"/>
      <c r="C1548" s="77"/>
      <c r="D1548" s="77"/>
      <c r="E1548" s="89" t="s">
        <v>221</v>
      </c>
      <c r="F1548" s="90" t="s">
        <v>222</v>
      </c>
      <c r="G1548" s="76">
        <f t="shared" si="27"/>
        <v>0</v>
      </c>
      <c r="H1548" s="76"/>
      <c r="I1548" s="76"/>
    </row>
    <row r="1549" spans="1:9" ht="13.15" customHeight="1" thickBot="1">
      <c r="A1549" s="79"/>
      <c r="B1549" s="78"/>
      <c r="C1549" s="77"/>
      <c r="D1549" s="77"/>
      <c r="E1549" s="91" t="s">
        <v>223</v>
      </c>
      <c r="F1549" s="92" t="s">
        <v>224</v>
      </c>
      <c r="G1549" s="76">
        <f t="shared" si="27"/>
        <v>0</v>
      </c>
      <c r="H1549" s="76"/>
      <c r="I1549" s="76"/>
    </row>
    <row r="1550" spans="1:9" ht="33" hidden="1">
      <c r="A1550" s="79"/>
      <c r="B1550" s="78"/>
      <c r="C1550" s="77"/>
      <c r="D1550" s="77"/>
      <c r="E1550" s="132" t="s">
        <v>225</v>
      </c>
      <c r="F1550" s="98" t="s">
        <v>194</v>
      </c>
      <c r="G1550" s="76">
        <f t="shared" si="27"/>
        <v>0</v>
      </c>
      <c r="H1550" s="76">
        <f>H1551+H1552+H1553</f>
        <v>0</v>
      </c>
      <c r="I1550" s="76"/>
    </row>
    <row r="1551" spans="1:9" ht="18" hidden="1">
      <c r="A1551" s="79"/>
      <c r="B1551" s="78"/>
      <c r="C1551" s="77"/>
      <c r="D1551" s="77"/>
      <c r="E1551" s="89" t="s">
        <v>226</v>
      </c>
      <c r="F1551" s="99" t="s">
        <v>227</v>
      </c>
      <c r="G1551" s="76">
        <f t="shared" si="27"/>
        <v>0</v>
      </c>
      <c r="H1551" s="76"/>
      <c r="I1551" s="76"/>
    </row>
    <row r="1552" spans="1:9" ht="27" hidden="1">
      <c r="A1552" s="79"/>
      <c r="B1552" s="78"/>
      <c r="C1552" s="77"/>
      <c r="D1552" s="77"/>
      <c r="E1552" s="89" t="s">
        <v>228</v>
      </c>
      <c r="F1552" s="90" t="s">
        <v>229</v>
      </c>
      <c r="G1552" s="76">
        <f t="shared" si="27"/>
        <v>0</v>
      </c>
      <c r="H1552" s="76"/>
      <c r="I1552" s="76"/>
    </row>
    <row r="1553" spans="1:9" ht="18.75" hidden="1" thickBot="1">
      <c r="A1553" s="79"/>
      <c r="B1553" s="78"/>
      <c r="C1553" s="77"/>
      <c r="D1553" s="77"/>
      <c r="E1553" s="91" t="s">
        <v>230</v>
      </c>
      <c r="F1553" s="92" t="s">
        <v>231</v>
      </c>
      <c r="G1553" s="76">
        <f t="shared" si="27"/>
        <v>0</v>
      </c>
      <c r="H1553" s="76"/>
      <c r="I1553" s="76"/>
    </row>
    <row r="1554" spans="1:9" ht="33" hidden="1">
      <c r="A1554" s="79"/>
      <c r="B1554" s="78"/>
      <c r="C1554" s="77"/>
      <c r="D1554" s="77"/>
      <c r="E1554" s="132" t="s">
        <v>232</v>
      </c>
      <c r="F1554" s="98" t="s">
        <v>194</v>
      </c>
      <c r="G1554" s="76">
        <f t="shared" si="27"/>
        <v>0</v>
      </c>
      <c r="H1554" s="76">
        <f>H1555+H1556+H1557+H1558+H1559+H1560+H1561+H1562</f>
        <v>0</v>
      </c>
      <c r="I1554" s="76"/>
    </row>
    <row r="1555" spans="1:9" ht="18" hidden="1">
      <c r="A1555" s="79"/>
      <c r="B1555" s="78"/>
      <c r="C1555" s="77"/>
      <c r="D1555" s="77"/>
      <c r="E1555" s="89" t="s">
        <v>233</v>
      </c>
      <c r="F1555" s="99" t="s">
        <v>234</v>
      </c>
      <c r="G1555" s="76">
        <f t="shared" si="27"/>
        <v>0</v>
      </c>
      <c r="H1555" s="76"/>
      <c r="I1555" s="76"/>
    </row>
    <row r="1556" spans="1:9" ht="18" hidden="1">
      <c r="A1556" s="79"/>
      <c r="B1556" s="78"/>
      <c r="C1556" s="77"/>
      <c r="D1556" s="77"/>
      <c r="E1556" s="89" t="s">
        <v>235</v>
      </c>
      <c r="F1556" s="90" t="s">
        <v>236</v>
      </c>
      <c r="G1556" s="76">
        <f t="shared" si="27"/>
        <v>0</v>
      </c>
      <c r="H1556" s="76"/>
      <c r="I1556" s="76"/>
    </row>
    <row r="1557" spans="1:9" ht="27" hidden="1">
      <c r="A1557" s="79"/>
      <c r="B1557" s="78"/>
      <c r="C1557" s="77"/>
      <c r="D1557" s="77"/>
      <c r="E1557" s="89" t="s">
        <v>237</v>
      </c>
      <c r="F1557" s="90" t="s">
        <v>238</v>
      </c>
      <c r="G1557" s="76">
        <f t="shared" si="27"/>
        <v>0</v>
      </c>
      <c r="H1557" s="76"/>
      <c r="I1557" s="76"/>
    </row>
    <row r="1558" spans="1:9" ht="18" hidden="1">
      <c r="A1558" s="79"/>
      <c r="B1558" s="78"/>
      <c r="C1558" s="77"/>
      <c r="D1558" s="77"/>
      <c r="E1558" s="89" t="s">
        <v>239</v>
      </c>
      <c r="F1558" s="90" t="s">
        <v>240</v>
      </c>
      <c r="G1558" s="76">
        <f t="shared" si="27"/>
        <v>0</v>
      </c>
      <c r="H1558" s="76"/>
      <c r="I1558" s="76"/>
    </row>
    <row r="1559" spans="1:9" ht="18" hidden="1">
      <c r="A1559" s="79"/>
      <c r="B1559" s="78"/>
      <c r="C1559" s="77"/>
      <c r="D1559" s="77"/>
      <c r="E1559" s="107" t="s">
        <v>241</v>
      </c>
      <c r="F1559" s="108">
        <v>423500</v>
      </c>
      <c r="G1559" s="76">
        <f t="shared" si="27"/>
        <v>0</v>
      </c>
      <c r="H1559" s="76"/>
      <c r="I1559" s="76"/>
    </row>
    <row r="1560" spans="1:9" ht="27" hidden="1">
      <c r="A1560" s="79"/>
      <c r="B1560" s="78"/>
      <c r="C1560" s="77"/>
      <c r="D1560" s="77"/>
      <c r="E1560" s="89" t="s">
        <v>242</v>
      </c>
      <c r="F1560" s="90" t="s">
        <v>243</v>
      </c>
      <c r="G1560" s="76">
        <f t="shared" si="27"/>
        <v>0</v>
      </c>
      <c r="H1560" s="76"/>
      <c r="I1560" s="76"/>
    </row>
    <row r="1561" spans="1:9" ht="18" hidden="1">
      <c r="A1561" s="79"/>
      <c r="B1561" s="78"/>
      <c r="C1561" s="77"/>
      <c r="D1561" s="77"/>
      <c r="E1561" s="89" t="s">
        <v>244</v>
      </c>
      <c r="F1561" s="90" t="s">
        <v>245</v>
      </c>
      <c r="G1561" s="76">
        <f t="shared" si="27"/>
        <v>0</v>
      </c>
      <c r="H1561" s="76"/>
      <c r="I1561" s="76"/>
    </row>
    <row r="1562" spans="1:9" ht="18.75" hidden="1" thickBot="1">
      <c r="A1562" s="79"/>
      <c r="B1562" s="78"/>
      <c r="C1562" s="77"/>
      <c r="D1562" s="77"/>
      <c r="E1562" s="91" t="s">
        <v>246</v>
      </c>
      <c r="F1562" s="92" t="s">
        <v>247</v>
      </c>
      <c r="G1562" s="76">
        <f t="shared" si="27"/>
        <v>0</v>
      </c>
      <c r="H1562" s="76"/>
      <c r="I1562" s="76"/>
    </row>
    <row r="1563" spans="1:9" ht="33" hidden="1">
      <c r="A1563" s="79"/>
      <c r="B1563" s="78"/>
      <c r="C1563" s="77"/>
      <c r="D1563" s="77"/>
      <c r="E1563" s="132" t="s">
        <v>248</v>
      </c>
      <c r="F1563" s="98" t="s">
        <v>194</v>
      </c>
      <c r="G1563" s="76">
        <f t="shared" si="27"/>
        <v>0</v>
      </c>
      <c r="H1563" s="76">
        <f>H1564</f>
        <v>0</v>
      </c>
      <c r="I1563" s="76"/>
    </row>
    <row r="1564" spans="1:9" ht="18.75" hidden="1" thickBot="1">
      <c r="A1564" s="79"/>
      <c r="B1564" s="78"/>
      <c r="C1564" s="77"/>
      <c r="D1564" s="77"/>
      <c r="E1564" s="91" t="s">
        <v>249</v>
      </c>
      <c r="F1564" s="92" t="s">
        <v>250</v>
      </c>
      <c r="G1564" s="76">
        <f t="shared" si="27"/>
        <v>0</v>
      </c>
      <c r="H1564" s="76"/>
      <c r="I1564" s="76"/>
    </row>
    <row r="1565" spans="1:9" ht="49.5" hidden="1">
      <c r="A1565" s="79"/>
      <c r="B1565" s="78"/>
      <c r="C1565" s="77"/>
      <c r="D1565" s="77"/>
      <c r="E1565" s="132" t="s">
        <v>251</v>
      </c>
      <c r="F1565" s="98" t="s">
        <v>194</v>
      </c>
      <c r="G1565" s="76">
        <f t="shared" si="27"/>
        <v>0</v>
      </c>
      <c r="H1565" s="76">
        <f>H1566+H1567</f>
        <v>0</v>
      </c>
      <c r="I1565" s="76"/>
    </row>
    <row r="1566" spans="1:9" ht="27" hidden="1">
      <c r="A1566" s="79"/>
      <c r="B1566" s="78"/>
      <c r="C1566" s="77"/>
      <c r="D1566" s="77"/>
      <c r="E1566" s="89" t="s">
        <v>252</v>
      </c>
      <c r="F1566" s="99" t="s">
        <v>253</v>
      </c>
      <c r="G1566" s="76">
        <f t="shared" si="27"/>
        <v>0</v>
      </c>
      <c r="H1566" s="76"/>
      <c r="I1566" s="76"/>
    </row>
    <row r="1567" spans="1:9" ht="27.75" hidden="1" thickBot="1">
      <c r="A1567" s="79"/>
      <c r="B1567" s="78"/>
      <c r="C1567" s="77"/>
      <c r="D1567" s="77"/>
      <c r="E1567" s="91" t="s">
        <v>254</v>
      </c>
      <c r="F1567" s="92" t="s">
        <v>255</v>
      </c>
      <c r="G1567" s="76">
        <f t="shared" si="27"/>
        <v>0</v>
      </c>
      <c r="H1567" s="76"/>
      <c r="I1567" s="76"/>
    </row>
    <row r="1568" spans="1:9" ht="18" hidden="1">
      <c r="A1568" s="79"/>
      <c r="B1568" s="78"/>
      <c r="C1568" s="77"/>
      <c r="D1568" s="77"/>
      <c r="E1568" s="132" t="s">
        <v>256</v>
      </c>
      <c r="F1568" s="98" t="s">
        <v>194</v>
      </c>
      <c r="G1568" s="76">
        <f t="shared" si="27"/>
        <v>0</v>
      </c>
      <c r="H1568" s="76">
        <f>H1569+H1570+H1571+H1572+H1573+H1574+H1575+H1576</f>
        <v>0</v>
      </c>
      <c r="I1568" s="76"/>
    </row>
    <row r="1569" spans="1:9" ht="18" hidden="1">
      <c r="A1569" s="79"/>
      <c r="B1569" s="78"/>
      <c r="C1569" s="77"/>
      <c r="D1569" s="77"/>
      <c r="E1569" s="89" t="s">
        <v>257</v>
      </c>
      <c r="F1569" s="99" t="s">
        <v>258</v>
      </c>
      <c r="G1569" s="76">
        <f t="shared" si="27"/>
        <v>0</v>
      </c>
      <c r="H1569" s="76"/>
      <c r="I1569" s="76"/>
    </row>
    <row r="1570" spans="1:9" ht="18" hidden="1">
      <c r="A1570" s="79"/>
      <c r="B1570" s="78"/>
      <c r="C1570" s="77"/>
      <c r="D1570" s="77"/>
      <c r="E1570" s="89" t="s">
        <v>259</v>
      </c>
      <c r="F1570" s="90" t="s">
        <v>260</v>
      </c>
      <c r="G1570" s="76">
        <f t="shared" si="27"/>
        <v>0</v>
      </c>
      <c r="H1570" s="76"/>
      <c r="I1570" s="76"/>
    </row>
    <row r="1571" spans="1:9" ht="18" hidden="1">
      <c r="A1571" s="79"/>
      <c r="B1571" s="78"/>
      <c r="C1571" s="77"/>
      <c r="D1571" s="77"/>
      <c r="E1571" s="89" t="s">
        <v>261</v>
      </c>
      <c r="F1571" s="90" t="s">
        <v>262</v>
      </c>
      <c r="G1571" s="76">
        <f t="shared" si="27"/>
        <v>0</v>
      </c>
      <c r="H1571" s="76"/>
      <c r="I1571" s="76"/>
    </row>
    <row r="1572" spans="1:9" ht="18" hidden="1">
      <c r="A1572" s="79"/>
      <c r="B1572" s="78"/>
      <c r="C1572" s="77"/>
      <c r="D1572" s="77"/>
      <c r="E1572" s="109" t="s">
        <v>263</v>
      </c>
      <c r="F1572" s="90" t="s">
        <v>264</v>
      </c>
      <c r="G1572" s="76">
        <f t="shared" si="27"/>
        <v>0</v>
      </c>
      <c r="H1572" s="76"/>
      <c r="I1572" s="76"/>
    </row>
    <row r="1573" spans="1:9" ht="27" hidden="1">
      <c r="A1573" s="79"/>
      <c r="B1573" s="78"/>
      <c r="C1573" s="77"/>
      <c r="D1573" s="77"/>
      <c r="E1573" s="110" t="s">
        <v>265</v>
      </c>
      <c r="F1573" s="90" t="s">
        <v>266</v>
      </c>
      <c r="G1573" s="76">
        <f t="shared" si="27"/>
        <v>0</v>
      </c>
      <c r="H1573" s="76"/>
      <c r="I1573" s="76"/>
    </row>
    <row r="1574" spans="1:9" ht="18" hidden="1">
      <c r="A1574" s="79"/>
      <c r="B1574" s="78"/>
      <c r="C1574" s="77"/>
      <c r="D1574" s="77"/>
      <c r="E1574" s="109" t="s">
        <v>267</v>
      </c>
      <c r="F1574" s="90" t="s">
        <v>268</v>
      </c>
      <c r="G1574" s="76">
        <f t="shared" si="27"/>
        <v>0</v>
      </c>
      <c r="H1574" s="76"/>
      <c r="I1574" s="76"/>
    </row>
    <row r="1575" spans="1:9" ht="18" hidden="1">
      <c r="A1575" s="79"/>
      <c r="B1575" s="78"/>
      <c r="C1575" s="77"/>
      <c r="D1575" s="77"/>
      <c r="E1575" s="109" t="s">
        <v>269</v>
      </c>
      <c r="F1575" s="90" t="s">
        <v>270</v>
      </c>
      <c r="G1575" s="76">
        <f t="shared" si="27"/>
        <v>0</v>
      </c>
      <c r="H1575" s="76"/>
      <c r="I1575" s="76"/>
    </row>
    <row r="1576" spans="1:9" ht="18.75" hidden="1" thickBot="1">
      <c r="A1576" s="79"/>
      <c r="B1576" s="78"/>
      <c r="C1576" s="77"/>
      <c r="D1576" s="77"/>
      <c r="E1576" s="111" t="s">
        <v>271</v>
      </c>
      <c r="F1576" s="92" t="s">
        <v>272</v>
      </c>
      <c r="G1576" s="76">
        <f t="shared" si="27"/>
        <v>0</v>
      </c>
      <c r="H1576" s="76"/>
      <c r="I1576" s="76"/>
    </row>
    <row r="1577" spans="1:9" ht="18" hidden="1">
      <c r="A1577" s="79"/>
      <c r="B1577" s="78"/>
      <c r="C1577" s="77"/>
      <c r="D1577" s="77"/>
      <c r="E1577" s="130" t="s">
        <v>273</v>
      </c>
      <c r="F1577" s="98" t="s">
        <v>194</v>
      </c>
      <c r="G1577" s="76">
        <f t="shared" si="27"/>
        <v>0</v>
      </c>
      <c r="H1577" s="76">
        <f>H1578+H1579+H1580+H1581</f>
        <v>0</v>
      </c>
      <c r="I1577" s="76"/>
    </row>
    <row r="1578" spans="1:9" ht="18" hidden="1">
      <c r="A1578" s="79"/>
      <c r="B1578" s="78"/>
      <c r="C1578" s="77"/>
      <c r="D1578" s="77"/>
      <c r="E1578" s="109" t="s">
        <v>274</v>
      </c>
      <c r="F1578" s="99" t="s">
        <v>275</v>
      </c>
      <c r="G1578" s="76">
        <f t="shared" si="27"/>
        <v>0</v>
      </c>
      <c r="H1578" s="76"/>
      <c r="I1578" s="76"/>
    </row>
    <row r="1579" spans="1:9" ht="18" hidden="1">
      <c r="A1579" s="79"/>
      <c r="B1579" s="78"/>
      <c r="C1579" s="77"/>
      <c r="D1579" s="77"/>
      <c r="E1579" s="109" t="s">
        <v>276</v>
      </c>
      <c r="F1579" s="90" t="s">
        <v>277</v>
      </c>
      <c r="G1579" s="76">
        <f t="shared" si="27"/>
        <v>0</v>
      </c>
      <c r="H1579" s="76"/>
      <c r="I1579" s="76"/>
    </row>
    <row r="1580" spans="1:9" ht="27" hidden="1">
      <c r="A1580" s="79"/>
      <c r="B1580" s="78"/>
      <c r="C1580" s="77"/>
      <c r="D1580" s="77"/>
      <c r="E1580" s="109" t="s">
        <v>278</v>
      </c>
      <c r="F1580" s="90" t="s">
        <v>279</v>
      </c>
      <c r="G1580" s="76">
        <f t="shared" si="27"/>
        <v>0</v>
      </c>
      <c r="H1580" s="76"/>
      <c r="I1580" s="76"/>
    </row>
    <row r="1581" spans="1:9" ht="18" hidden="1">
      <c r="A1581" s="79"/>
      <c r="B1581" s="78"/>
      <c r="C1581" s="77"/>
      <c r="D1581" s="77"/>
      <c r="E1581" s="113" t="s">
        <v>280</v>
      </c>
      <c r="F1581" s="114" t="s">
        <v>281</v>
      </c>
      <c r="G1581" s="76">
        <f t="shared" si="27"/>
        <v>0</v>
      </c>
      <c r="H1581" s="76"/>
      <c r="I1581" s="76"/>
    </row>
    <row r="1582" spans="1:9" ht="18" hidden="1">
      <c r="A1582" s="79"/>
      <c r="B1582" s="78"/>
      <c r="C1582" s="77"/>
      <c r="D1582" s="77"/>
      <c r="E1582" s="113" t="s">
        <v>282</v>
      </c>
      <c r="F1582" s="115" t="s">
        <v>194</v>
      </c>
      <c r="G1582" s="76">
        <f t="shared" si="27"/>
        <v>0</v>
      </c>
      <c r="H1582" s="76">
        <f>H1583+H1584+H1585</f>
        <v>0</v>
      </c>
      <c r="I1582" s="76"/>
    </row>
    <row r="1583" spans="1:9" ht="27" hidden="1">
      <c r="A1583" s="79"/>
      <c r="B1583" s="78"/>
      <c r="C1583" s="77"/>
      <c r="D1583" s="77"/>
      <c r="E1583" s="113" t="s">
        <v>283</v>
      </c>
      <c r="F1583" s="99" t="s">
        <v>284</v>
      </c>
      <c r="G1583" s="76">
        <f t="shared" si="27"/>
        <v>0</v>
      </c>
      <c r="H1583" s="76"/>
      <c r="I1583" s="76"/>
    </row>
    <row r="1584" spans="1:9" ht="18" hidden="1">
      <c r="A1584" s="79"/>
      <c r="B1584" s="78"/>
      <c r="C1584" s="77"/>
      <c r="D1584" s="77"/>
      <c r="E1584" s="109" t="s">
        <v>285</v>
      </c>
      <c r="F1584" s="90" t="s">
        <v>286</v>
      </c>
      <c r="G1584" s="76">
        <f t="shared" si="27"/>
        <v>0</v>
      </c>
      <c r="H1584" s="76"/>
      <c r="I1584" s="76"/>
    </row>
    <row r="1585" spans="1:9" ht="18.75" hidden="1" thickBot="1">
      <c r="A1585" s="79"/>
      <c r="B1585" s="78"/>
      <c r="C1585" s="77"/>
      <c r="D1585" s="77"/>
      <c r="E1585" s="111" t="s">
        <v>287</v>
      </c>
      <c r="F1585" s="92" t="s">
        <v>288</v>
      </c>
      <c r="G1585" s="76">
        <f t="shared" si="27"/>
        <v>0</v>
      </c>
      <c r="H1585" s="76"/>
      <c r="I1585" s="76"/>
    </row>
    <row r="1586" spans="1:9" ht="18" hidden="1">
      <c r="A1586" s="79"/>
      <c r="B1586" s="78"/>
      <c r="C1586" s="77"/>
      <c r="D1586" s="77"/>
      <c r="E1586" s="130" t="s">
        <v>289</v>
      </c>
      <c r="F1586" s="98" t="s">
        <v>194</v>
      </c>
      <c r="G1586" s="76">
        <f t="shared" si="27"/>
        <v>0</v>
      </c>
      <c r="H1586" s="76">
        <f>H1587+H1588+H1589+H1590</f>
        <v>0</v>
      </c>
      <c r="I1586" s="76"/>
    </row>
    <row r="1587" spans="1:9" ht="27" hidden="1">
      <c r="A1587" s="79"/>
      <c r="B1587" s="78"/>
      <c r="C1587" s="77"/>
      <c r="D1587" s="77"/>
      <c r="E1587" s="109" t="s">
        <v>290</v>
      </c>
      <c r="F1587" s="99" t="s">
        <v>291</v>
      </c>
      <c r="G1587" s="76">
        <f t="shared" si="27"/>
        <v>0</v>
      </c>
      <c r="H1587" s="76"/>
      <c r="I1587" s="76"/>
    </row>
    <row r="1588" spans="1:9" ht="27" hidden="1">
      <c r="A1588" s="79"/>
      <c r="B1588" s="78"/>
      <c r="C1588" s="77"/>
      <c r="D1588" s="77"/>
      <c r="E1588" s="109" t="s">
        <v>292</v>
      </c>
      <c r="F1588" s="90" t="s">
        <v>293</v>
      </c>
      <c r="G1588" s="76">
        <f t="shared" si="27"/>
        <v>0</v>
      </c>
      <c r="H1588" s="76"/>
      <c r="I1588" s="76"/>
    </row>
    <row r="1589" spans="1:9" ht="27" hidden="1">
      <c r="A1589" s="79"/>
      <c r="B1589" s="78"/>
      <c r="C1589" s="77"/>
      <c r="D1589" s="77"/>
      <c r="E1589" s="109" t="s">
        <v>294</v>
      </c>
      <c r="F1589" s="90" t="s">
        <v>295</v>
      </c>
      <c r="G1589" s="76">
        <f t="shared" si="27"/>
        <v>0</v>
      </c>
      <c r="H1589" s="76"/>
      <c r="I1589" s="76"/>
    </row>
    <row r="1590" spans="1:9" ht="27.75" thickBot="1">
      <c r="A1590" s="79"/>
      <c r="B1590" s="78"/>
      <c r="C1590" s="77"/>
      <c r="D1590" s="77"/>
      <c r="E1590" s="111" t="s">
        <v>296</v>
      </c>
      <c r="F1590" s="92" t="s">
        <v>297</v>
      </c>
      <c r="G1590" s="76">
        <f t="shared" si="27"/>
        <v>0</v>
      </c>
      <c r="H1590" s="76"/>
      <c r="I1590" s="76"/>
    </row>
    <row r="1591" spans="1:9" ht="18">
      <c r="A1591" s="79"/>
      <c r="B1591" s="78"/>
      <c r="C1591" s="77"/>
      <c r="D1591" s="77"/>
      <c r="E1591" s="116" t="s">
        <v>298</v>
      </c>
      <c r="F1591" s="117" t="s">
        <v>194</v>
      </c>
      <c r="G1591" s="76">
        <f t="shared" si="27"/>
        <v>44309.1</v>
      </c>
      <c r="H1591" s="76">
        <f>H1604</f>
        <v>44309.1</v>
      </c>
      <c r="I1591" s="76"/>
    </row>
    <row r="1592" spans="1:9" ht="28.5">
      <c r="A1592" s="79"/>
      <c r="B1592" s="78"/>
      <c r="C1592" s="77"/>
      <c r="D1592" s="77"/>
      <c r="E1592" s="118" t="s">
        <v>299</v>
      </c>
      <c r="F1592" s="117" t="s">
        <v>194</v>
      </c>
      <c r="G1592" s="76">
        <f t="shared" si="27"/>
        <v>0</v>
      </c>
      <c r="H1592" s="76">
        <f>H1593+H1594</f>
        <v>0</v>
      </c>
      <c r="I1592" s="76"/>
    </row>
    <row r="1593" spans="1:9" ht="27">
      <c r="A1593" s="79"/>
      <c r="B1593" s="78"/>
      <c r="C1593" s="77"/>
      <c r="D1593" s="77"/>
      <c r="E1593" s="119" t="s">
        <v>300</v>
      </c>
      <c r="F1593" s="120">
        <v>461100</v>
      </c>
      <c r="G1593" s="76">
        <f t="shared" si="27"/>
        <v>0</v>
      </c>
      <c r="H1593" s="76"/>
      <c r="I1593" s="76"/>
    </row>
    <row r="1594" spans="1:9" ht="27">
      <c r="A1594" s="79"/>
      <c r="B1594" s="78"/>
      <c r="C1594" s="77"/>
      <c r="D1594" s="77"/>
      <c r="E1594" s="119" t="s">
        <v>301</v>
      </c>
      <c r="F1594" s="120">
        <v>461200</v>
      </c>
      <c r="G1594" s="76">
        <f t="shared" si="27"/>
        <v>0</v>
      </c>
      <c r="H1594" s="76"/>
      <c r="I1594" s="76"/>
    </row>
    <row r="1595" spans="1:9" ht="28.5">
      <c r="A1595" s="79"/>
      <c r="B1595" s="78"/>
      <c r="C1595" s="77"/>
      <c r="D1595" s="77"/>
      <c r="E1595" s="121" t="s">
        <v>302</v>
      </c>
      <c r="F1595" s="122" t="s">
        <v>194</v>
      </c>
      <c r="G1595" s="76">
        <f t="shared" si="27"/>
        <v>0</v>
      </c>
      <c r="H1595" s="76">
        <f>H1596+H1597</f>
        <v>0</v>
      </c>
      <c r="I1595" s="76"/>
    </row>
    <row r="1596" spans="1:9" ht="27">
      <c r="A1596" s="79"/>
      <c r="B1596" s="78"/>
      <c r="C1596" s="77"/>
      <c r="D1596" s="77"/>
      <c r="E1596" s="123" t="s">
        <v>303</v>
      </c>
      <c r="F1596" s="120">
        <v>462100</v>
      </c>
      <c r="G1596" s="76">
        <f t="shared" si="27"/>
        <v>0</v>
      </c>
      <c r="H1596" s="76"/>
      <c r="I1596" s="76"/>
    </row>
    <row r="1597" spans="1:9" ht="27.75" thickBot="1">
      <c r="A1597" s="79"/>
      <c r="B1597" s="78"/>
      <c r="C1597" s="77"/>
      <c r="D1597" s="77"/>
      <c r="E1597" s="124" t="s">
        <v>304</v>
      </c>
      <c r="F1597" s="125">
        <v>462200</v>
      </c>
      <c r="G1597" s="76">
        <f t="shared" si="27"/>
        <v>0</v>
      </c>
      <c r="H1597" s="76"/>
      <c r="I1597" s="76"/>
    </row>
    <row r="1598" spans="1:9" ht="28.5">
      <c r="A1598" s="79"/>
      <c r="B1598" s="78"/>
      <c r="C1598" s="77"/>
      <c r="D1598" s="77"/>
      <c r="E1598" s="126" t="s">
        <v>305</v>
      </c>
      <c r="F1598" s="117" t="s">
        <v>194</v>
      </c>
      <c r="G1598" s="76">
        <f t="shared" ref="G1598:G1649" si="28">H1598</f>
        <v>44309.1</v>
      </c>
      <c r="H1598" s="76">
        <f>H1599+H1600+H1601+H1602+H1603+H1604+H1605+H1606</f>
        <v>44309.1</v>
      </c>
      <c r="I1598" s="76"/>
    </row>
    <row r="1599" spans="1:9" ht="27">
      <c r="A1599" s="79"/>
      <c r="B1599" s="78"/>
      <c r="C1599" s="77"/>
      <c r="D1599" s="77"/>
      <c r="E1599" s="123" t="s">
        <v>306</v>
      </c>
      <c r="F1599" s="120">
        <v>463100</v>
      </c>
      <c r="G1599" s="76">
        <f t="shared" si="28"/>
        <v>0</v>
      </c>
      <c r="H1599" s="76"/>
      <c r="I1599" s="76"/>
    </row>
    <row r="1600" spans="1:9" ht="18">
      <c r="A1600" s="79"/>
      <c r="B1600" s="78"/>
      <c r="C1600" s="77"/>
      <c r="D1600" s="77"/>
      <c r="E1600" s="123" t="s">
        <v>307</v>
      </c>
      <c r="F1600" s="120">
        <v>463200</v>
      </c>
      <c r="G1600" s="76">
        <f t="shared" si="28"/>
        <v>0</v>
      </c>
      <c r="H1600" s="76"/>
      <c r="I1600" s="76"/>
    </row>
    <row r="1601" spans="1:9" ht="40.5">
      <c r="A1601" s="79"/>
      <c r="B1601" s="78"/>
      <c r="C1601" s="77"/>
      <c r="D1601" s="77"/>
      <c r="E1601" s="123" t="s">
        <v>308</v>
      </c>
      <c r="F1601" s="120">
        <v>463300</v>
      </c>
      <c r="G1601" s="76">
        <f t="shared" si="28"/>
        <v>0</v>
      </c>
      <c r="H1601" s="76"/>
      <c r="I1601" s="76"/>
    </row>
    <row r="1602" spans="1:9" ht="40.5">
      <c r="A1602" s="79"/>
      <c r="B1602" s="78"/>
      <c r="C1602" s="77"/>
      <c r="D1602" s="77"/>
      <c r="E1602" s="123" t="s">
        <v>309</v>
      </c>
      <c r="F1602" s="120">
        <v>463400</v>
      </c>
      <c r="G1602" s="76">
        <f t="shared" si="28"/>
        <v>0</v>
      </c>
      <c r="H1602" s="76"/>
      <c r="I1602" s="76"/>
    </row>
    <row r="1603" spans="1:9" ht="18">
      <c r="A1603" s="79"/>
      <c r="B1603" s="78"/>
      <c r="C1603" s="77"/>
      <c r="D1603" s="77"/>
      <c r="E1603" s="127" t="s">
        <v>310</v>
      </c>
      <c r="F1603" s="120">
        <v>463500</v>
      </c>
      <c r="G1603" s="76">
        <f t="shared" si="28"/>
        <v>0</v>
      </c>
      <c r="H1603" s="76"/>
      <c r="I1603" s="76"/>
    </row>
    <row r="1604" spans="1:9" ht="40.5">
      <c r="A1604" s="79"/>
      <c r="B1604" s="78"/>
      <c r="C1604" s="77"/>
      <c r="D1604" s="77"/>
      <c r="E1604" s="127" t="s">
        <v>311</v>
      </c>
      <c r="F1604" s="120">
        <v>463700</v>
      </c>
      <c r="G1604" s="76">
        <f t="shared" si="28"/>
        <v>44309.1</v>
      </c>
      <c r="H1604" s="76">
        <v>44309.1</v>
      </c>
      <c r="I1604" s="76"/>
    </row>
    <row r="1605" spans="1:9" ht="40.5">
      <c r="A1605" s="79"/>
      <c r="B1605" s="78"/>
      <c r="C1605" s="77"/>
      <c r="D1605" s="77"/>
      <c r="E1605" s="127" t="s">
        <v>312</v>
      </c>
      <c r="F1605" s="120">
        <v>463800</v>
      </c>
      <c r="G1605" s="76">
        <f t="shared" si="28"/>
        <v>0</v>
      </c>
      <c r="H1605" s="76"/>
      <c r="I1605" s="76"/>
    </row>
    <row r="1606" spans="1:9" ht="18">
      <c r="A1606" s="79"/>
      <c r="B1606" s="78"/>
      <c r="C1606" s="77"/>
      <c r="D1606" s="77"/>
      <c r="E1606" s="127" t="s">
        <v>313</v>
      </c>
      <c r="F1606" s="120">
        <v>463900</v>
      </c>
      <c r="G1606" s="76">
        <f t="shared" si="28"/>
        <v>0</v>
      </c>
      <c r="H1606" s="76"/>
      <c r="I1606" s="76"/>
    </row>
    <row r="1607" spans="1:9" ht="28.5">
      <c r="A1607" s="79"/>
      <c r="B1607" s="78"/>
      <c r="C1607" s="77"/>
      <c r="D1607" s="77"/>
      <c r="E1607" s="128" t="s">
        <v>314</v>
      </c>
      <c r="F1607" s="122" t="s">
        <v>194</v>
      </c>
      <c r="G1607" s="76">
        <f t="shared" si="28"/>
        <v>0</v>
      </c>
      <c r="H1607" s="76">
        <f>H1608+H1609+H1610+H1611+H1612</f>
        <v>0</v>
      </c>
      <c r="I1607" s="76"/>
    </row>
    <row r="1608" spans="1:9" ht="27">
      <c r="A1608" s="79"/>
      <c r="B1608" s="78"/>
      <c r="C1608" s="77"/>
      <c r="D1608" s="77"/>
      <c r="E1608" s="127" t="s">
        <v>315</v>
      </c>
      <c r="F1608" s="120">
        <v>465100</v>
      </c>
      <c r="G1608" s="76">
        <f t="shared" si="28"/>
        <v>0</v>
      </c>
      <c r="H1608" s="76"/>
      <c r="I1608" s="76"/>
    </row>
    <row r="1609" spans="1:9" ht="18">
      <c r="A1609" s="79"/>
      <c r="B1609" s="78"/>
      <c r="C1609" s="77"/>
      <c r="D1609" s="77"/>
      <c r="E1609" s="127" t="s">
        <v>316</v>
      </c>
      <c r="F1609" s="120">
        <v>465200</v>
      </c>
      <c r="G1609" s="76">
        <f t="shared" si="28"/>
        <v>0</v>
      </c>
      <c r="H1609" s="76"/>
      <c r="I1609" s="76"/>
    </row>
    <row r="1610" spans="1:9" ht="18">
      <c r="A1610" s="79"/>
      <c r="B1610" s="78"/>
      <c r="C1610" s="77"/>
      <c r="D1610" s="77"/>
      <c r="E1610" s="127" t="s">
        <v>317</v>
      </c>
      <c r="F1610" s="120">
        <v>465300</v>
      </c>
      <c r="G1610" s="76">
        <f t="shared" si="28"/>
        <v>0</v>
      </c>
      <c r="H1610" s="76"/>
      <c r="I1610" s="76"/>
    </row>
    <row r="1611" spans="1:9" ht="40.5">
      <c r="A1611" s="79"/>
      <c r="B1611" s="78"/>
      <c r="C1611" s="77"/>
      <c r="D1611" s="77"/>
      <c r="E1611" s="127" t="s">
        <v>318</v>
      </c>
      <c r="F1611" s="120">
        <v>465500</v>
      </c>
      <c r="G1611" s="76">
        <f t="shared" si="28"/>
        <v>0</v>
      </c>
      <c r="H1611" s="76"/>
      <c r="I1611" s="76"/>
    </row>
    <row r="1612" spans="1:9" ht="43.9" customHeight="1">
      <c r="A1612" s="79"/>
      <c r="B1612" s="78"/>
      <c r="C1612" s="77"/>
      <c r="D1612" s="77"/>
      <c r="E1612" s="127" t="s">
        <v>319</v>
      </c>
      <c r="F1612" s="120">
        <v>465600</v>
      </c>
      <c r="G1612" s="76">
        <f t="shared" si="28"/>
        <v>0</v>
      </c>
      <c r="H1612" s="76"/>
      <c r="I1612" s="76"/>
    </row>
    <row r="1613" spans="1:9" ht="1.1499999999999999" hidden="1" customHeight="1">
      <c r="A1613" s="79"/>
      <c r="B1613" s="78"/>
      <c r="C1613" s="77"/>
      <c r="D1613" s="77"/>
      <c r="E1613" s="129" t="s">
        <v>320</v>
      </c>
      <c r="F1613" s="92" t="s">
        <v>321</v>
      </c>
      <c r="G1613" s="76">
        <f t="shared" si="28"/>
        <v>0</v>
      </c>
      <c r="H1613" s="76"/>
      <c r="I1613" s="76"/>
    </row>
    <row r="1614" spans="1:9" ht="33" hidden="1">
      <c r="A1614" s="79"/>
      <c r="B1614" s="78"/>
      <c r="C1614" s="77"/>
      <c r="D1614" s="77"/>
      <c r="E1614" s="130" t="s">
        <v>322</v>
      </c>
      <c r="F1614" s="98" t="s">
        <v>194</v>
      </c>
      <c r="G1614" s="76">
        <f t="shared" si="28"/>
        <v>0</v>
      </c>
      <c r="H1614" s="76">
        <f>H1615+H1618+H1628</f>
        <v>0</v>
      </c>
      <c r="I1614" s="76"/>
    </row>
    <row r="1615" spans="1:9" ht="28.5" hidden="1">
      <c r="A1615" s="79"/>
      <c r="B1615" s="78"/>
      <c r="C1615" s="77"/>
      <c r="D1615" s="77"/>
      <c r="E1615" s="131" t="s">
        <v>323</v>
      </c>
      <c r="F1615" s="122" t="s">
        <v>194</v>
      </c>
      <c r="G1615" s="76">
        <f t="shared" si="28"/>
        <v>0</v>
      </c>
      <c r="H1615" s="76">
        <f>H1616+H1617</f>
        <v>0</v>
      </c>
      <c r="I1615" s="76"/>
    </row>
    <row r="1616" spans="1:9" ht="40.5" hidden="1">
      <c r="A1616" s="79"/>
      <c r="B1616" s="78"/>
      <c r="C1616" s="77"/>
      <c r="D1616" s="77"/>
      <c r="E1616" s="89" t="s">
        <v>324</v>
      </c>
      <c r="F1616" s="108">
        <v>471100</v>
      </c>
      <c r="G1616" s="76">
        <f t="shared" si="28"/>
        <v>0</v>
      </c>
      <c r="H1616" s="76"/>
      <c r="I1616" s="76"/>
    </row>
    <row r="1617" spans="1:9" ht="27" hidden="1">
      <c r="A1617" s="79"/>
      <c r="B1617" s="78"/>
      <c r="C1617" s="77"/>
      <c r="D1617" s="77"/>
      <c r="E1617" s="109" t="s">
        <v>325</v>
      </c>
      <c r="F1617" s="108">
        <v>471200</v>
      </c>
      <c r="G1617" s="76">
        <f t="shared" si="28"/>
        <v>0</v>
      </c>
      <c r="H1617" s="76"/>
      <c r="I1617" s="76"/>
    </row>
    <row r="1618" spans="1:9" ht="42.75" hidden="1">
      <c r="A1618" s="79"/>
      <c r="B1618" s="78"/>
      <c r="C1618" s="77"/>
      <c r="D1618" s="77"/>
      <c r="E1618" s="131" t="s">
        <v>326</v>
      </c>
      <c r="F1618" s="122" t="s">
        <v>194</v>
      </c>
      <c r="G1618" s="76">
        <f t="shared" si="28"/>
        <v>0</v>
      </c>
      <c r="H1618" s="76">
        <f>H1619+H1620+H1621+H1622+H1623+H1624+H1625+H1626+H1627</f>
        <v>0</v>
      </c>
      <c r="I1618" s="76"/>
    </row>
    <row r="1619" spans="1:9" ht="27" hidden="1">
      <c r="A1619" s="79"/>
      <c r="B1619" s="78"/>
      <c r="C1619" s="77"/>
      <c r="D1619" s="77"/>
      <c r="E1619" s="109" t="s">
        <v>327</v>
      </c>
      <c r="F1619" s="90" t="s">
        <v>328</v>
      </c>
      <c r="G1619" s="76">
        <f t="shared" si="28"/>
        <v>0</v>
      </c>
      <c r="H1619" s="76"/>
      <c r="I1619" s="76"/>
    </row>
    <row r="1620" spans="1:9" ht="18" hidden="1">
      <c r="A1620" s="79"/>
      <c r="B1620" s="78"/>
      <c r="C1620" s="77"/>
      <c r="D1620" s="77"/>
      <c r="E1620" s="109" t="s">
        <v>329</v>
      </c>
      <c r="F1620" s="90" t="s">
        <v>330</v>
      </c>
      <c r="G1620" s="76">
        <f t="shared" si="28"/>
        <v>0</v>
      </c>
      <c r="H1620" s="76"/>
      <c r="I1620" s="76"/>
    </row>
    <row r="1621" spans="1:9" ht="27" hidden="1">
      <c r="A1621" s="79"/>
      <c r="B1621" s="78"/>
      <c r="C1621" s="77"/>
      <c r="D1621" s="77"/>
      <c r="E1621" s="109" t="s">
        <v>331</v>
      </c>
      <c r="F1621" s="90" t="s">
        <v>332</v>
      </c>
      <c r="G1621" s="76">
        <f t="shared" si="28"/>
        <v>0</v>
      </c>
      <c r="H1621" s="76"/>
      <c r="I1621" s="76"/>
    </row>
    <row r="1622" spans="1:9" ht="18" hidden="1">
      <c r="A1622" s="79"/>
      <c r="B1622" s="78"/>
      <c r="C1622" s="77"/>
      <c r="D1622" s="77"/>
      <c r="E1622" s="109" t="s">
        <v>333</v>
      </c>
      <c r="F1622" s="90" t="s">
        <v>334</v>
      </c>
      <c r="G1622" s="76">
        <f t="shared" si="28"/>
        <v>0</v>
      </c>
      <c r="H1622" s="76"/>
      <c r="I1622" s="76"/>
    </row>
    <row r="1623" spans="1:9" ht="27" hidden="1">
      <c r="A1623" s="79"/>
      <c r="B1623" s="78"/>
      <c r="C1623" s="77"/>
      <c r="D1623" s="77"/>
      <c r="E1623" s="109" t="s">
        <v>335</v>
      </c>
      <c r="F1623" s="90" t="s">
        <v>336</v>
      </c>
      <c r="G1623" s="76">
        <f t="shared" si="28"/>
        <v>0</v>
      </c>
      <c r="H1623" s="76"/>
      <c r="I1623" s="76"/>
    </row>
    <row r="1624" spans="1:9" ht="18" hidden="1">
      <c r="A1624" s="79"/>
      <c r="B1624" s="78"/>
      <c r="C1624" s="77"/>
      <c r="D1624" s="77"/>
      <c r="E1624" s="109" t="s">
        <v>337</v>
      </c>
      <c r="F1624" s="90" t="s">
        <v>338</v>
      </c>
      <c r="G1624" s="76">
        <f t="shared" si="28"/>
        <v>0</v>
      </c>
      <c r="H1624" s="76"/>
      <c r="I1624" s="76"/>
    </row>
    <row r="1625" spans="1:9" ht="27">
      <c r="A1625" s="79"/>
      <c r="B1625" s="78"/>
      <c r="C1625" s="77"/>
      <c r="D1625" s="77"/>
      <c r="E1625" s="89" t="s">
        <v>339</v>
      </c>
      <c r="F1625" s="90" t="s">
        <v>340</v>
      </c>
      <c r="G1625" s="76">
        <f t="shared" si="28"/>
        <v>0</v>
      </c>
      <c r="H1625" s="76"/>
      <c r="I1625" s="76"/>
    </row>
    <row r="1626" spans="1:9" ht="18">
      <c r="A1626" s="79"/>
      <c r="B1626" s="78"/>
      <c r="C1626" s="77"/>
      <c r="D1626" s="77"/>
      <c r="E1626" s="109" t="s">
        <v>341</v>
      </c>
      <c r="F1626" s="90" t="s">
        <v>342</v>
      </c>
      <c r="G1626" s="76">
        <f t="shared" si="28"/>
        <v>0</v>
      </c>
      <c r="H1626" s="76"/>
      <c r="I1626" s="76"/>
    </row>
    <row r="1627" spans="1:9" ht="18">
      <c r="A1627" s="79"/>
      <c r="B1627" s="78"/>
      <c r="C1627" s="77"/>
      <c r="D1627" s="77"/>
      <c r="E1627" s="109" t="s">
        <v>343</v>
      </c>
      <c r="F1627" s="90" t="s">
        <v>344</v>
      </c>
      <c r="G1627" s="76">
        <f t="shared" si="28"/>
        <v>0</v>
      </c>
      <c r="H1627" s="76"/>
      <c r="I1627" s="76"/>
    </row>
    <row r="1628" spans="1:9" ht="18">
      <c r="A1628" s="79"/>
      <c r="B1628" s="78"/>
      <c r="C1628" s="77"/>
      <c r="D1628" s="77"/>
      <c r="E1628" s="131" t="s">
        <v>345</v>
      </c>
      <c r="F1628" s="122" t="s">
        <v>194</v>
      </c>
      <c r="G1628" s="76">
        <f t="shared" si="28"/>
        <v>0</v>
      </c>
      <c r="H1628" s="76"/>
      <c r="I1628" s="76"/>
    </row>
    <row r="1629" spans="1:9" ht="16.899999999999999" customHeight="1" thickBot="1">
      <c r="A1629" s="79"/>
      <c r="B1629" s="78"/>
      <c r="C1629" s="77"/>
      <c r="D1629" s="77"/>
      <c r="E1629" s="111" t="s">
        <v>346</v>
      </c>
      <c r="F1629" s="92" t="s">
        <v>347</v>
      </c>
      <c r="G1629" s="76">
        <f t="shared" si="28"/>
        <v>0</v>
      </c>
      <c r="H1629" s="76"/>
      <c r="I1629" s="76"/>
    </row>
    <row r="1630" spans="1:9" ht="0.6" hidden="1" customHeight="1" thickBot="1">
      <c r="A1630" s="79"/>
      <c r="B1630" s="78"/>
      <c r="C1630" s="77"/>
      <c r="D1630" s="77"/>
      <c r="E1630" s="132" t="s">
        <v>348</v>
      </c>
      <c r="F1630" s="98" t="s">
        <v>194</v>
      </c>
      <c r="G1630" s="76">
        <f t="shared" si="28"/>
        <v>0</v>
      </c>
      <c r="H1630" s="76"/>
      <c r="I1630" s="76"/>
    </row>
    <row r="1631" spans="1:9" ht="42.75" hidden="1">
      <c r="A1631" s="79"/>
      <c r="B1631" s="78"/>
      <c r="C1631" s="77"/>
      <c r="D1631" s="77"/>
      <c r="E1631" s="133" t="s">
        <v>349</v>
      </c>
      <c r="F1631" s="117" t="s">
        <v>194</v>
      </c>
      <c r="G1631" s="76">
        <f t="shared" si="28"/>
        <v>0</v>
      </c>
      <c r="H1631" s="76">
        <f>H1632+H1633</f>
        <v>0</v>
      </c>
      <c r="I1631" s="76"/>
    </row>
    <row r="1632" spans="1:9" ht="54" hidden="1">
      <c r="A1632" s="79"/>
      <c r="B1632" s="78"/>
      <c r="C1632" s="77"/>
      <c r="D1632" s="77"/>
      <c r="E1632" s="89" t="s">
        <v>350</v>
      </c>
      <c r="F1632" s="99" t="s">
        <v>351</v>
      </c>
      <c r="G1632" s="76">
        <f t="shared" si="28"/>
        <v>0</v>
      </c>
      <c r="H1632" s="76"/>
      <c r="I1632" s="76"/>
    </row>
    <row r="1633" spans="1:9" ht="27" hidden="1">
      <c r="A1633" s="79"/>
      <c r="B1633" s="78"/>
      <c r="C1633" s="77"/>
      <c r="D1633" s="77"/>
      <c r="E1633" s="109" t="s">
        <v>352</v>
      </c>
      <c r="F1633" s="134" t="s">
        <v>353</v>
      </c>
      <c r="G1633" s="76">
        <f t="shared" si="28"/>
        <v>0</v>
      </c>
      <c r="H1633" s="76"/>
      <c r="I1633" s="76"/>
    </row>
    <row r="1634" spans="1:9" ht="57" hidden="1">
      <c r="A1634" s="79"/>
      <c r="B1634" s="78"/>
      <c r="C1634" s="77"/>
      <c r="D1634" s="77"/>
      <c r="E1634" s="135" t="s">
        <v>354</v>
      </c>
      <c r="F1634" s="122" t="s">
        <v>194</v>
      </c>
      <c r="G1634" s="76">
        <f t="shared" si="28"/>
        <v>0</v>
      </c>
      <c r="H1634" s="76">
        <f>H1635+H1636+H1637+H1638</f>
        <v>0</v>
      </c>
      <c r="I1634" s="76"/>
    </row>
    <row r="1635" spans="1:9" ht="18" hidden="1">
      <c r="A1635" s="79"/>
      <c r="B1635" s="78"/>
      <c r="C1635" s="77"/>
      <c r="D1635" s="77"/>
      <c r="E1635" s="109" t="s">
        <v>355</v>
      </c>
      <c r="F1635" s="99" t="s">
        <v>356</v>
      </c>
      <c r="G1635" s="76">
        <f t="shared" si="28"/>
        <v>0</v>
      </c>
      <c r="H1635" s="76"/>
      <c r="I1635" s="76"/>
    </row>
    <row r="1636" spans="1:9" ht="18" hidden="1">
      <c r="A1636" s="79"/>
      <c r="B1636" s="78"/>
      <c r="C1636" s="77"/>
      <c r="D1636" s="77"/>
      <c r="E1636" s="109" t="s">
        <v>357</v>
      </c>
      <c r="F1636" s="136">
        <v>482200</v>
      </c>
      <c r="G1636" s="76">
        <f t="shared" si="28"/>
        <v>0</v>
      </c>
      <c r="H1636" s="76"/>
      <c r="I1636" s="76"/>
    </row>
    <row r="1637" spans="1:9" ht="18" hidden="1">
      <c r="A1637" s="79"/>
      <c r="B1637" s="78"/>
      <c r="C1637" s="77"/>
      <c r="D1637" s="77"/>
      <c r="E1637" s="109" t="s">
        <v>358</v>
      </c>
      <c r="F1637" s="90" t="s">
        <v>359</v>
      </c>
      <c r="G1637" s="76">
        <f t="shared" si="28"/>
        <v>0</v>
      </c>
      <c r="H1637" s="76"/>
      <c r="I1637" s="76"/>
    </row>
    <row r="1638" spans="1:9" ht="40.5" hidden="1">
      <c r="A1638" s="79"/>
      <c r="B1638" s="78"/>
      <c r="C1638" s="77"/>
      <c r="D1638" s="77"/>
      <c r="E1638" s="137" t="s">
        <v>360</v>
      </c>
      <c r="F1638" s="90" t="s">
        <v>361</v>
      </c>
      <c r="G1638" s="76">
        <f t="shared" si="28"/>
        <v>0</v>
      </c>
      <c r="H1638" s="76"/>
      <c r="I1638" s="76"/>
    </row>
    <row r="1639" spans="1:9" ht="28.5" hidden="1">
      <c r="A1639" s="79"/>
      <c r="B1639" s="78"/>
      <c r="C1639" s="77"/>
      <c r="D1639" s="77"/>
      <c r="E1639" s="135" t="s">
        <v>362</v>
      </c>
      <c r="F1639" s="122" t="s">
        <v>194</v>
      </c>
      <c r="G1639" s="76">
        <f t="shared" si="28"/>
        <v>0</v>
      </c>
      <c r="H1639" s="76">
        <f>H1640</f>
        <v>0</v>
      </c>
      <c r="I1639" s="76"/>
    </row>
    <row r="1640" spans="1:9" ht="27" hidden="1">
      <c r="A1640" s="79"/>
      <c r="B1640" s="78"/>
      <c r="C1640" s="77"/>
      <c r="D1640" s="77"/>
      <c r="E1640" s="137" t="s">
        <v>363</v>
      </c>
      <c r="F1640" s="90" t="s">
        <v>364</v>
      </c>
      <c r="G1640" s="76">
        <f t="shared" si="28"/>
        <v>0</v>
      </c>
      <c r="H1640" s="76"/>
      <c r="I1640" s="76"/>
    </row>
    <row r="1641" spans="1:9" ht="57" hidden="1">
      <c r="A1641" s="79"/>
      <c r="B1641" s="78"/>
      <c r="C1641" s="77"/>
      <c r="D1641" s="77"/>
      <c r="E1641" s="135" t="s">
        <v>365</v>
      </c>
      <c r="F1641" s="122" t="s">
        <v>194</v>
      </c>
      <c r="G1641" s="76">
        <f t="shared" si="28"/>
        <v>0</v>
      </c>
      <c r="H1641" s="76">
        <f>H1642+H1643</f>
        <v>0</v>
      </c>
      <c r="I1641" s="76"/>
    </row>
    <row r="1642" spans="1:9" ht="27" hidden="1">
      <c r="A1642" s="79"/>
      <c r="B1642" s="78"/>
      <c r="C1642" s="77"/>
      <c r="D1642" s="77"/>
      <c r="E1642" s="137" t="s">
        <v>366</v>
      </c>
      <c r="F1642" s="90" t="s">
        <v>367</v>
      </c>
      <c r="G1642" s="76">
        <f t="shared" si="28"/>
        <v>0</v>
      </c>
      <c r="H1642" s="76"/>
      <c r="I1642" s="76"/>
    </row>
    <row r="1643" spans="1:9" ht="27" hidden="1">
      <c r="A1643" s="79"/>
      <c r="B1643" s="78"/>
      <c r="C1643" s="77"/>
      <c r="D1643" s="77"/>
      <c r="E1643" s="137" t="s">
        <v>368</v>
      </c>
      <c r="F1643" s="90" t="s">
        <v>369</v>
      </c>
      <c r="G1643" s="76">
        <f t="shared" si="28"/>
        <v>0</v>
      </c>
      <c r="H1643" s="76"/>
      <c r="I1643" s="76"/>
    </row>
    <row r="1644" spans="1:9" ht="57" hidden="1">
      <c r="A1644" s="79"/>
      <c r="B1644" s="78"/>
      <c r="C1644" s="77"/>
      <c r="D1644" s="77"/>
      <c r="E1644" s="135" t="s">
        <v>370</v>
      </c>
      <c r="F1644" s="122" t="s">
        <v>194</v>
      </c>
      <c r="G1644" s="76">
        <f t="shared" si="28"/>
        <v>0</v>
      </c>
      <c r="H1644" s="76">
        <f>H1645</f>
        <v>0</v>
      </c>
      <c r="I1644" s="76"/>
    </row>
    <row r="1645" spans="1:9" ht="40.5" hidden="1">
      <c r="A1645" s="79"/>
      <c r="B1645" s="78"/>
      <c r="C1645" s="77"/>
      <c r="D1645" s="77"/>
      <c r="E1645" s="137" t="s">
        <v>371</v>
      </c>
      <c r="F1645" s="90" t="s">
        <v>372</v>
      </c>
      <c r="G1645" s="76">
        <f t="shared" si="28"/>
        <v>0</v>
      </c>
      <c r="H1645" s="76"/>
      <c r="I1645" s="76"/>
    </row>
    <row r="1646" spans="1:9" ht="18" hidden="1">
      <c r="A1646" s="79"/>
      <c r="B1646" s="78"/>
      <c r="C1646" s="77"/>
      <c r="D1646" s="77"/>
      <c r="E1646" s="135" t="s">
        <v>373</v>
      </c>
      <c r="F1646" s="122" t="s">
        <v>194</v>
      </c>
      <c r="G1646" s="76">
        <f t="shared" si="28"/>
        <v>0</v>
      </c>
      <c r="H1646" s="76">
        <f>H1647</f>
        <v>0</v>
      </c>
      <c r="I1646" s="76"/>
    </row>
    <row r="1647" spans="1:9" ht="18" hidden="1">
      <c r="A1647" s="79"/>
      <c r="B1647" s="78"/>
      <c r="C1647" s="77"/>
      <c r="D1647" s="77"/>
      <c r="E1647" s="137" t="s">
        <v>374</v>
      </c>
      <c r="F1647" s="90" t="s">
        <v>375</v>
      </c>
      <c r="G1647" s="76">
        <f t="shared" si="28"/>
        <v>0</v>
      </c>
      <c r="H1647" s="76"/>
      <c r="I1647" s="76"/>
    </row>
    <row r="1648" spans="1:9" ht="18" hidden="1">
      <c r="A1648" s="79"/>
      <c r="B1648" s="78"/>
      <c r="C1648" s="77"/>
      <c r="D1648" s="77"/>
      <c r="E1648" s="135" t="s">
        <v>376</v>
      </c>
      <c r="F1648" s="122" t="s">
        <v>194</v>
      </c>
      <c r="G1648" s="76">
        <f t="shared" si="28"/>
        <v>0</v>
      </c>
      <c r="H1648" s="76">
        <f>H1649</f>
        <v>0</v>
      </c>
      <c r="I1648" s="76"/>
    </row>
    <row r="1649" spans="1:9" ht="18.75" hidden="1" thickBot="1">
      <c r="A1649" s="79"/>
      <c r="B1649" s="78"/>
      <c r="C1649" s="77"/>
      <c r="D1649" s="77"/>
      <c r="E1649" s="138" t="s">
        <v>377</v>
      </c>
      <c r="F1649" s="92" t="s">
        <v>378</v>
      </c>
      <c r="G1649" s="76">
        <f t="shared" si="28"/>
        <v>0</v>
      </c>
      <c r="H1649" s="76"/>
      <c r="I1649" s="76"/>
    </row>
    <row r="1650" spans="1:9" ht="33.75" hidden="1" thickBot="1">
      <c r="A1650" s="79"/>
      <c r="B1650" s="78"/>
      <c r="C1650" s="77"/>
      <c r="D1650" s="77"/>
      <c r="E1650" s="139" t="s">
        <v>379</v>
      </c>
      <c r="F1650" s="140" t="s">
        <v>194</v>
      </c>
      <c r="G1650" s="76">
        <f>I1650</f>
        <v>60000</v>
      </c>
      <c r="H1650" s="76"/>
      <c r="I1650" s="76">
        <f>I1651+I1662+I1667+I1669</f>
        <v>60000</v>
      </c>
    </row>
    <row r="1651" spans="1:9" ht="18" hidden="1">
      <c r="A1651" s="79"/>
      <c r="B1651" s="78"/>
      <c r="C1651" s="77"/>
      <c r="D1651" s="77"/>
      <c r="E1651" s="141" t="s">
        <v>380</v>
      </c>
      <c r="F1651" s="117" t="s">
        <v>194</v>
      </c>
      <c r="G1651" s="76">
        <f t="shared" ref="G1651:G1673" si="29">I1651</f>
        <v>60000</v>
      </c>
      <c r="H1651" s="76"/>
      <c r="I1651" s="76">
        <f>I1652+I1653+I1654+I1655+I1656+I1657+I1658+I1659+I1660+I1661</f>
        <v>60000</v>
      </c>
    </row>
    <row r="1652" spans="1:9" ht="18" hidden="1">
      <c r="A1652" s="79"/>
      <c r="B1652" s="78"/>
      <c r="C1652" s="77"/>
      <c r="D1652" s="77"/>
      <c r="E1652" s="137" t="s">
        <v>381</v>
      </c>
      <c r="F1652" s="142" t="s">
        <v>382</v>
      </c>
      <c r="G1652" s="76">
        <f t="shared" si="29"/>
        <v>0</v>
      </c>
      <c r="H1652" s="76"/>
      <c r="I1652" s="76"/>
    </row>
    <row r="1653" spans="1:9" ht="18" hidden="1">
      <c r="A1653" s="79"/>
      <c r="B1653" s="78"/>
      <c r="C1653" s="77"/>
      <c r="D1653" s="77"/>
      <c r="E1653" s="137" t="s">
        <v>383</v>
      </c>
      <c r="F1653" s="142" t="s">
        <v>384</v>
      </c>
      <c r="G1653" s="76">
        <f t="shared" si="29"/>
        <v>0</v>
      </c>
      <c r="H1653" s="76"/>
      <c r="I1653" s="76"/>
    </row>
    <row r="1654" spans="1:9" ht="27" hidden="1">
      <c r="A1654" s="79"/>
      <c r="B1654" s="78"/>
      <c r="C1654" s="77"/>
      <c r="D1654" s="77"/>
      <c r="E1654" s="137" t="s">
        <v>385</v>
      </c>
      <c r="F1654" s="142" t="s">
        <v>386</v>
      </c>
      <c r="G1654" s="76">
        <f t="shared" si="29"/>
        <v>0</v>
      </c>
      <c r="H1654" s="76"/>
      <c r="I1654" s="76"/>
    </row>
    <row r="1655" spans="1:9" ht="18" hidden="1">
      <c r="A1655" s="79"/>
      <c r="B1655" s="78"/>
      <c r="C1655" s="77"/>
      <c r="D1655" s="77"/>
      <c r="E1655" s="137" t="s">
        <v>387</v>
      </c>
      <c r="F1655" s="142" t="s">
        <v>388</v>
      </c>
      <c r="G1655" s="76">
        <f t="shared" si="29"/>
        <v>0</v>
      </c>
      <c r="H1655" s="76"/>
      <c r="I1655" s="76"/>
    </row>
    <row r="1656" spans="1:9" ht="18" hidden="1">
      <c r="A1656" s="79"/>
      <c r="B1656" s="78"/>
      <c r="C1656" s="77"/>
      <c r="D1656" s="77"/>
      <c r="E1656" s="137" t="s">
        <v>389</v>
      </c>
      <c r="F1656" s="142" t="s">
        <v>390</v>
      </c>
      <c r="G1656" s="76">
        <f t="shared" si="29"/>
        <v>0</v>
      </c>
      <c r="H1656" s="76"/>
      <c r="I1656" s="76"/>
    </row>
    <row r="1657" spans="1:9" ht="18" hidden="1">
      <c r="A1657" s="79"/>
      <c r="B1657" s="78"/>
      <c r="C1657" s="77"/>
      <c r="D1657" s="77"/>
      <c r="E1657" s="137" t="s">
        <v>391</v>
      </c>
      <c r="F1657" s="142" t="s">
        <v>392</v>
      </c>
      <c r="G1657" s="76">
        <f t="shared" si="29"/>
        <v>0</v>
      </c>
      <c r="H1657" s="76"/>
      <c r="I1657" s="76"/>
    </row>
    <row r="1658" spans="1:9" ht="34.9" customHeight="1">
      <c r="A1658" s="79"/>
      <c r="B1658" s="78"/>
      <c r="C1658" s="77"/>
      <c r="D1658" s="77"/>
      <c r="E1658" s="137" t="s">
        <v>393</v>
      </c>
      <c r="F1658" s="142" t="s">
        <v>394</v>
      </c>
      <c r="G1658" s="76">
        <f t="shared" si="29"/>
        <v>60000</v>
      </c>
      <c r="H1658" s="76"/>
      <c r="I1658" s="76">
        <v>60000</v>
      </c>
    </row>
    <row r="1659" spans="1:9" ht="43.9" customHeight="1">
      <c r="A1659" s="79"/>
      <c r="B1659" s="78"/>
      <c r="C1659" s="77"/>
      <c r="D1659" s="77"/>
      <c r="E1659" s="143" t="s">
        <v>395</v>
      </c>
      <c r="F1659" s="144" t="s">
        <v>396</v>
      </c>
      <c r="G1659" s="76">
        <f t="shared" si="29"/>
        <v>0</v>
      </c>
      <c r="H1659" s="76"/>
      <c r="I1659" s="76"/>
    </row>
    <row r="1660" spans="1:9" ht="25.15" customHeight="1">
      <c r="A1660" s="79"/>
      <c r="B1660" s="78"/>
      <c r="C1660" s="77"/>
      <c r="D1660" s="77"/>
      <c r="E1660" s="143" t="s">
        <v>397</v>
      </c>
      <c r="F1660" s="120">
        <v>513300</v>
      </c>
      <c r="G1660" s="76">
        <f t="shared" si="29"/>
        <v>0</v>
      </c>
      <c r="H1660" s="76"/>
      <c r="I1660" s="76"/>
    </row>
    <row r="1661" spans="1:9" ht="40.15" customHeight="1">
      <c r="A1661" s="79"/>
      <c r="B1661" s="78"/>
      <c r="C1661" s="77"/>
      <c r="D1661" s="77"/>
      <c r="E1661" s="109" t="s">
        <v>398</v>
      </c>
      <c r="F1661" s="120">
        <v>513400</v>
      </c>
      <c r="G1661" s="76">
        <f t="shared" si="29"/>
        <v>0</v>
      </c>
      <c r="H1661" s="76"/>
      <c r="I1661" s="76"/>
    </row>
    <row r="1662" spans="1:9" ht="35.450000000000003" customHeight="1">
      <c r="A1662" s="79"/>
      <c r="B1662" s="78"/>
      <c r="C1662" s="77"/>
      <c r="D1662" s="77"/>
      <c r="E1662" s="130" t="s">
        <v>399</v>
      </c>
      <c r="F1662" s="117" t="s">
        <v>194</v>
      </c>
      <c r="G1662" s="76">
        <f t="shared" si="29"/>
        <v>0</v>
      </c>
      <c r="H1662" s="76"/>
      <c r="I1662" s="76">
        <f>I1663+I1664+I1665+I1666</f>
        <v>0</v>
      </c>
    </row>
    <row r="1663" spans="1:9" ht="31.9" customHeight="1">
      <c r="A1663" s="79"/>
      <c r="B1663" s="78"/>
      <c r="C1663" s="77"/>
      <c r="D1663" s="77"/>
      <c r="E1663" s="137" t="s">
        <v>400</v>
      </c>
      <c r="F1663" s="142" t="s">
        <v>401</v>
      </c>
      <c r="G1663" s="76">
        <f t="shared" si="29"/>
        <v>0</v>
      </c>
      <c r="H1663" s="76"/>
      <c r="I1663" s="76"/>
    </row>
    <row r="1664" spans="1:9" ht="41.45" customHeight="1">
      <c r="A1664" s="79"/>
      <c r="B1664" s="78"/>
      <c r="C1664" s="77"/>
      <c r="D1664" s="77"/>
      <c r="E1664" s="137" t="s">
        <v>402</v>
      </c>
      <c r="F1664" s="142" t="s">
        <v>403</v>
      </c>
      <c r="G1664" s="76">
        <f t="shared" si="29"/>
        <v>0</v>
      </c>
      <c r="H1664" s="76"/>
      <c r="I1664" s="76"/>
    </row>
    <row r="1665" spans="1:9" ht="39.6" customHeight="1">
      <c r="A1665" s="79"/>
      <c r="B1665" s="78"/>
      <c r="C1665" s="77"/>
      <c r="D1665" s="77"/>
      <c r="E1665" s="137" t="s">
        <v>404</v>
      </c>
      <c r="F1665" s="142" t="s">
        <v>405</v>
      </c>
      <c r="G1665" s="76">
        <f t="shared" si="29"/>
        <v>0</v>
      </c>
      <c r="H1665" s="76"/>
      <c r="I1665" s="76"/>
    </row>
    <row r="1666" spans="1:9" ht="28.9" customHeight="1">
      <c r="A1666" s="79"/>
      <c r="B1666" s="78"/>
      <c r="C1666" s="77"/>
      <c r="D1666" s="77"/>
      <c r="E1666" s="137" t="s">
        <v>406</v>
      </c>
      <c r="F1666" s="142" t="s">
        <v>407</v>
      </c>
      <c r="G1666" s="76">
        <f t="shared" si="29"/>
        <v>0</v>
      </c>
      <c r="H1666" s="76"/>
      <c r="I1666" s="76"/>
    </row>
    <row r="1667" spans="1:9" ht="28.15" customHeight="1">
      <c r="A1667" s="79"/>
      <c r="B1667" s="78"/>
      <c r="C1667" s="77"/>
      <c r="D1667" s="77"/>
      <c r="E1667" s="145" t="s">
        <v>408</v>
      </c>
      <c r="F1667" s="122" t="s">
        <v>194</v>
      </c>
      <c r="G1667" s="76">
        <f t="shared" si="29"/>
        <v>0</v>
      </c>
      <c r="H1667" s="76"/>
      <c r="I1667" s="76">
        <f>I1668</f>
        <v>0</v>
      </c>
    </row>
    <row r="1668" spans="1:9" ht="21" customHeight="1">
      <c r="A1668" s="79"/>
      <c r="B1668" s="78"/>
      <c r="C1668" s="77"/>
      <c r="D1668" s="77"/>
      <c r="E1668" s="137" t="s">
        <v>409</v>
      </c>
      <c r="F1668" s="142" t="s">
        <v>410</v>
      </c>
      <c r="G1668" s="76">
        <f t="shared" si="29"/>
        <v>0</v>
      </c>
      <c r="H1668" s="76"/>
      <c r="I1668" s="76"/>
    </row>
    <row r="1669" spans="1:9" ht="29.45" customHeight="1">
      <c r="A1669" s="79"/>
      <c r="B1669" s="78"/>
      <c r="C1669" s="77"/>
      <c r="D1669" s="77"/>
      <c r="E1669" s="145" t="s">
        <v>411</v>
      </c>
      <c r="F1669" s="122" t="s">
        <v>194</v>
      </c>
      <c r="G1669" s="76">
        <f t="shared" si="29"/>
        <v>0</v>
      </c>
      <c r="H1669" s="76"/>
      <c r="I1669" s="76">
        <f>I1670+I1671+I1672+I1673</f>
        <v>0</v>
      </c>
    </row>
    <row r="1670" spans="1:9" ht="31.9" customHeight="1">
      <c r="A1670" s="79"/>
      <c r="B1670" s="78"/>
      <c r="C1670" s="77"/>
      <c r="D1670" s="77"/>
      <c r="E1670" s="137" t="s">
        <v>412</v>
      </c>
      <c r="F1670" s="142" t="s">
        <v>413</v>
      </c>
      <c r="G1670" s="76">
        <f t="shared" si="29"/>
        <v>0</v>
      </c>
      <c r="H1670" s="76"/>
      <c r="I1670" s="76"/>
    </row>
    <row r="1671" spans="1:9" ht="21" customHeight="1">
      <c r="A1671" s="79"/>
      <c r="B1671" s="78"/>
      <c r="C1671" s="77"/>
      <c r="D1671" s="77"/>
      <c r="E1671" s="137" t="s">
        <v>414</v>
      </c>
      <c r="F1671" s="142" t="s">
        <v>415</v>
      </c>
      <c r="G1671" s="76">
        <f t="shared" si="29"/>
        <v>0</v>
      </c>
      <c r="H1671" s="76"/>
      <c r="I1671" s="76"/>
    </row>
    <row r="1672" spans="1:9" ht="18">
      <c r="A1672" s="79"/>
      <c r="B1672" s="78"/>
      <c r="C1672" s="77"/>
      <c r="D1672" s="77"/>
      <c r="E1672" s="137" t="s">
        <v>416</v>
      </c>
      <c r="F1672" s="142" t="s">
        <v>417</v>
      </c>
      <c r="G1672" s="76">
        <f t="shared" si="29"/>
        <v>0</v>
      </c>
      <c r="H1672" s="76"/>
      <c r="I1672" s="76"/>
    </row>
    <row r="1673" spans="1:9" ht="18.75" thickBot="1">
      <c r="A1673" s="79"/>
      <c r="B1673" s="78"/>
      <c r="C1673" s="77"/>
      <c r="D1673" s="77"/>
      <c r="E1673" s="146" t="s">
        <v>418</v>
      </c>
      <c r="F1673" s="147" t="s">
        <v>419</v>
      </c>
      <c r="G1673" s="76">
        <f t="shared" si="29"/>
        <v>0</v>
      </c>
      <c r="H1673" s="76"/>
      <c r="I1673" s="76"/>
    </row>
    <row r="1674" spans="1:9" ht="56.25">
      <c r="A1674" s="79">
        <v>2550</v>
      </c>
      <c r="B1674" s="78" t="s">
        <v>517</v>
      </c>
      <c r="C1674" s="77">
        <v>5</v>
      </c>
      <c r="D1674" s="77">
        <v>0</v>
      </c>
      <c r="E1674" s="81" t="s">
        <v>524</v>
      </c>
      <c r="F1674" s="153"/>
      <c r="G1674" s="76"/>
      <c r="H1674" s="76"/>
      <c r="I1674" s="76"/>
    </row>
    <row r="1675" spans="1:9" ht="18">
      <c r="A1675" s="79"/>
      <c r="B1675" s="78"/>
      <c r="C1675" s="77"/>
      <c r="D1675" s="77"/>
      <c r="E1675" s="80" t="s">
        <v>190</v>
      </c>
      <c r="F1675" s="154"/>
      <c r="G1675" s="76"/>
      <c r="H1675" s="76"/>
      <c r="I1675" s="76"/>
    </row>
    <row r="1676" spans="1:9" ht="54">
      <c r="A1676" s="79">
        <v>2551</v>
      </c>
      <c r="B1676" s="78" t="s">
        <v>517</v>
      </c>
      <c r="C1676" s="77">
        <v>5</v>
      </c>
      <c r="D1676" s="77">
        <v>1</v>
      </c>
      <c r="E1676" s="80" t="s">
        <v>524</v>
      </c>
      <c r="F1676" s="154"/>
      <c r="G1676" s="76"/>
      <c r="H1676" s="76"/>
      <c r="I1676" s="76"/>
    </row>
    <row r="1677" spans="1:9" ht="72">
      <c r="A1677" s="79"/>
      <c r="B1677" s="78"/>
      <c r="C1677" s="77"/>
      <c r="D1677" s="77"/>
      <c r="E1677" s="80" t="s">
        <v>192</v>
      </c>
      <c r="F1677" s="154"/>
      <c r="G1677" s="76"/>
      <c r="H1677" s="76"/>
      <c r="I1677" s="76"/>
    </row>
    <row r="1678" spans="1:9" ht="36">
      <c r="A1678" s="79"/>
      <c r="B1678" s="78"/>
      <c r="C1678" s="77"/>
      <c r="D1678" s="77"/>
      <c r="E1678" s="150" t="s">
        <v>525</v>
      </c>
      <c r="F1678" s="171"/>
      <c r="G1678" s="76"/>
      <c r="H1678" s="76"/>
      <c r="I1678" s="76"/>
    </row>
    <row r="1679" spans="1:9" ht="18">
      <c r="A1679" s="79"/>
      <c r="B1679" s="78"/>
      <c r="C1679" s="77"/>
      <c r="D1679" s="77"/>
      <c r="E1679" s="150" t="s">
        <v>434</v>
      </c>
      <c r="F1679" s="171" t="s">
        <v>435</v>
      </c>
      <c r="G1679" s="76"/>
      <c r="H1679" s="76"/>
      <c r="I1679" s="76"/>
    </row>
    <row r="1680" spans="1:9" ht="56.25">
      <c r="A1680" s="79">
        <v>2560</v>
      </c>
      <c r="B1680" s="78" t="s">
        <v>517</v>
      </c>
      <c r="C1680" s="77">
        <v>6</v>
      </c>
      <c r="D1680" s="77">
        <v>0</v>
      </c>
      <c r="E1680" s="81" t="s">
        <v>526</v>
      </c>
      <c r="F1680" s="153"/>
      <c r="G1680" s="76">
        <f>G1682</f>
        <v>8000</v>
      </c>
      <c r="H1680" s="76">
        <f>H1682</f>
        <v>8000</v>
      </c>
      <c r="I1680" s="76">
        <f>I1682</f>
        <v>0</v>
      </c>
    </row>
    <row r="1681" spans="1:9" ht="18">
      <c r="A1681" s="79"/>
      <c r="B1681" s="78"/>
      <c r="C1681" s="77"/>
      <c r="D1681" s="77"/>
      <c r="E1681" s="80" t="s">
        <v>190</v>
      </c>
      <c r="F1681" s="154"/>
      <c r="G1681" s="76"/>
      <c r="H1681" s="76"/>
      <c r="I1681" s="76"/>
    </row>
    <row r="1682" spans="1:9" ht="54">
      <c r="A1682" s="79">
        <v>2561</v>
      </c>
      <c r="B1682" s="78" t="s">
        <v>517</v>
      </c>
      <c r="C1682" s="77">
        <v>6</v>
      </c>
      <c r="D1682" s="77">
        <v>1</v>
      </c>
      <c r="E1682" s="80" t="s">
        <v>526</v>
      </c>
      <c r="F1682" s="154"/>
      <c r="G1682" s="76">
        <f>G1684+G1692+G1728+G1737+G1742+G1765+G1781+G1801</f>
        <v>8000</v>
      </c>
      <c r="H1682" s="76">
        <f>H1684+H1692+H1728+H1737+H1742+H1765+H1781+H1801</f>
        <v>8000</v>
      </c>
      <c r="I1682" s="76">
        <f>I1684+I1692+I1728+I1737+I1742+I1765+I1781+I1801</f>
        <v>0</v>
      </c>
    </row>
    <row r="1683" spans="1:9" ht="72">
      <c r="A1683" s="79"/>
      <c r="B1683" s="78"/>
      <c r="C1683" s="77"/>
      <c r="D1683" s="77"/>
      <c r="E1683" s="80" t="s">
        <v>192</v>
      </c>
      <c r="F1683" s="154"/>
      <c r="G1683" s="76"/>
      <c r="H1683" s="76"/>
      <c r="I1683" s="76"/>
    </row>
    <row r="1684" spans="1:9" ht="18">
      <c r="A1684" s="79"/>
      <c r="B1684" s="78"/>
      <c r="C1684" s="77"/>
      <c r="D1684" s="77"/>
      <c r="E1684" s="85" t="s">
        <v>193</v>
      </c>
      <c r="F1684" s="117" t="s">
        <v>194</v>
      </c>
      <c r="G1684" s="76">
        <f>H1684</f>
        <v>0</v>
      </c>
      <c r="H1684" s="76">
        <f>H1685+H1686+H1687+H1688+H1690+H1689+H1691</f>
        <v>0</v>
      </c>
      <c r="I1684" s="76"/>
    </row>
    <row r="1685" spans="1:9" ht="27">
      <c r="A1685" s="79"/>
      <c r="B1685" s="78"/>
      <c r="C1685" s="77"/>
      <c r="D1685" s="77"/>
      <c r="E1685" s="149" t="s">
        <v>195</v>
      </c>
      <c r="F1685" s="99" t="s">
        <v>196</v>
      </c>
      <c r="G1685" s="76">
        <f t="shared" ref="G1685:G1748" si="30">H1685</f>
        <v>0</v>
      </c>
      <c r="H1685" s="76"/>
      <c r="I1685" s="76"/>
    </row>
    <row r="1686" spans="1:9" ht="27">
      <c r="A1686" s="79"/>
      <c r="B1686" s="78"/>
      <c r="C1686" s="77"/>
      <c r="D1686" s="77"/>
      <c r="E1686" s="89" t="s">
        <v>197</v>
      </c>
      <c r="F1686" s="90" t="s">
        <v>198</v>
      </c>
      <c r="G1686" s="76">
        <f t="shared" si="30"/>
        <v>0</v>
      </c>
      <c r="H1686" s="76"/>
      <c r="I1686" s="76"/>
    </row>
    <row r="1687" spans="1:9" ht="27">
      <c r="A1687" s="79"/>
      <c r="B1687" s="78"/>
      <c r="C1687" s="77"/>
      <c r="D1687" s="77"/>
      <c r="E1687" s="89" t="s">
        <v>199</v>
      </c>
      <c r="F1687" s="90" t="s">
        <v>200</v>
      </c>
      <c r="G1687" s="76">
        <f t="shared" si="30"/>
        <v>0</v>
      </c>
      <c r="H1687" s="76"/>
      <c r="I1687" s="76"/>
    </row>
    <row r="1688" spans="1:9" ht="27">
      <c r="A1688" s="79"/>
      <c r="B1688" s="78"/>
      <c r="C1688" s="77"/>
      <c r="D1688" s="77"/>
      <c r="E1688" s="89" t="s">
        <v>201</v>
      </c>
      <c r="F1688" s="90" t="s">
        <v>202</v>
      </c>
      <c r="G1688" s="76">
        <f t="shared" si="30"/>
        <v>0</v>
      </c>
      <c r="H1688" s="76"/>
      <c r="I1688" s="76"/>
    </row>
    <row r="1689" spans="1:9" ht="18">
      <c r="A1689" s="79"/>
      <c r="B1689" s="78"/>
      <c r="C1689" s="77"/>
      <c r="D1689" s="77"/>
      <c r="E1689" s="89" t="s">
        <v>203</v>
      </c>
      <c r="F1689" s="90" t="s">
        <v>204</v>
      </c>
      <c r="G1689" s="76">
        <f t="shared" si="30"/>
        <v>0</v>
      </c>
      <c r="H1689" s="76"/>
      <c r="I1689" s="76"/>
    </row>
    <row r="1690" spans="1:9" ht="18">
      <c r="A1690" s="79"/>
      <c r="B1690" s="78"/>
      <c r="C1690" s="77"/>
      <c r="D1690" s="77"/>
      <c r="E1690" s="89" t="s">
        <v>205</v>
      </c>
      <c r="F1690" s="90" t="s">
        <v>206</v>
      </c>
      <c r="G1690" s="76">
        <f t="shared" si="30"/>
        <v>0</v>
      </c>
      <c r="H1690" s="76"/>
      <c r="I1690" s="76"/>
    </row>
    <row r="1691" spans="1:9" ht="18.75" thickBot="1">
      <c r="A1691" s="79"/>
      <c r="B1691" s="78"/>
      <c r="C1691" s="77"/>
      <c r="D1691" s="77"/>
      <c r="E1691" s="91" t="s">
        <v>207</v>
      </c>
      <c r="F1691" s="92" t="s">
        <v>208</v>
      </c>
      <c r="G1691" s="76">
        <f t="shared" si="30"/>
        <v>0</v>
      </c>
      <c r="H1691" s="76"/>
      <c r="I1691" s="76"/>
    </row>
    <row r="1692" spans="1:9" ht="33.75" thickBot="1">
      <c r="A1692" s="79"/>
      <c r="B1692" s="78"/>
      <c r="C1692" s="77"/>
      <c r="D1692" s="77"/>
      <c r="E1692" s="93" t="s">
        <v>209</v>
      </c>
      <c r="F1692" s="94" t="s">
        <v>194</v>
      </c>
      <c r="G1692" s="76">
        <f t="shared" si="30"/>
        <v>8000</v>
      </c>
      <c r="H1692" s="76">
        <f>H1693+H1701+H1705+H1714+H1716+H1719</f>
        <v>8000</v>
      </c>
      <c r="I1692" s="76"/>
    </row>
    <row r="1693" spans="1:9" ht="18">
      <c r="A1693" s="79"/>
      <c r="B1693" s="78"/>
      <c r="C1693" s="77"/>
      <c r="D1693" s="77"/>
      <c r="E1693" s="95" t="s">
        <v>210</v>
      </c>
      <c r="F1693" s="96"/>
      <c r="G1693" s="76">
        <f t="shared" si="30"/>
        <v>0</v>
      </c>
      <c r="H1693" s="76">
        <f>H1694+H1695+H1696+H1697+H1698+H1699+H1700</f>
        <v>0</v>
      </c>
      <c r="I1693" s="76"/>
    </row>
    <row r="1694" spans="1:9" ht="27">
      <c r="A1694" s="79"/>
      <c r="B1694" s="78"/>
      <c r="C1694" s="77"/>
      <c r="D1694" s="77"/>
      <c r="E1694" s="89" t="s">
        <v>211</v>
      </c>
      <c r="F1694" s="90" t="s">
        <v>212</v>
      </c>
      <c r="G1694" s="76">
        <f t="shared" si="30"/>
        <v>0</v>
      </c>
      <c r="H1694" s="76"/>
      <c r="I1694" s="76"/>
    </row>
    <row r="1695" spans="1:9" ht="18">
      <c r="A1695" s="79"/>
      <c r="B1695" s="78"/>
      <c r="C1695" s="77"/>
      <c r="D1695" s="77"/>
      <c r="E1695" s="89" t="s">
        <v>213</v>
      </c>
      <c r="F1695" s="90" t="s">
        <v>214</v>
      </c>
      <c r="G1695" s="76">
        <f t="shared" si="30"/>
        <v>0</v>
      </c>
      <c r="H1695" s="76"/>
      <c r="I1695" s="76"/>
    </row>
    <row r="1696" spans="1:9" ht="18">
      <c r="A1696" s="79"/>
      <c r="B1696" s="78"/>
      <c r="C1696" s="77"/>
      <c r="D1696" s="77"/>
      <c r="E1696" s="89" t="s">
        <v>215</v>
      </c>
      <c r="F1696" s="90" t="s">
        <v>216</v>
      </c>
      <c r="G1696" s="76">
        <f t="shared" si="30"/>
        <v>0</v>
      </c>
      <c r="H1696" s="76"/>
      <c r="I1696" s="76"/>
    </row>
    <row r="1697" spans="1:9" ht="18" hidden="1">
      <c r="A1697" s="79"/>
      <c r="B1697" s="78"/>
      <c r="C1697" s="77"/>
      <c r="D1697" s="77"/>
      <c r="E1697" s="89" t="s">
        <v>217</v>
      </c>
      <c r="F1697" s="90" t="s">
        <v>218</v>
      </c>
      <c r="G1697" s="76">
        <f t="shared" si="30"/>
        <v>0</v>
      </c>
      <c r="H1697" s="76"/>
      <c r="I1697" s="76"/>
    </row>
    <row r="1698" spans="1:9" ht="18" hidden="1">
      <c r="A1698" s="79"/>
      <c r="B1698" s="78"/>
      <c r="C1698" s="77"/>
      <c r="D1698" s="77"/>
      <c r="E1698" s="89" t="s">
        <v>219</v>
      </c>
      <c r="F1698" s="90" t="s">
        <v>220</v>
      </c>
      <c r="G1698" s="76">
        <f t="shared" si="30"/>
        <v>0</v>
      </c>
      <c r="H1698" s="76"/>
      <c r="I1698" s="76"/>
    </row>
    <row r="1699" spans="1:9" ht="18" hidden="1">
      <c r="A1699" s="79"/>
      <c r="B1699" s="78"/>
      <c r="C1699" s="77"/>
      <c r="D1699" s="77"/>
      <c r="E1699" s="89" t="s">
        <v>221</v>
      </c>
      <c r="F1699" s="90" t="s">
        <v>222</v>
      </c>
      <c r="G1699" s="76">
        <f t="shared" si="30"/>
        <v>0</v>
      </c>
      <c r="H1699" s="76"/>
      <c r="I1699" s="76"/>
    </row>
    <row r="1700" spans="1:9" ht="18.75" hidden="1" thickBot="1">
      <c r="A1700" s="79"/>
      <c r="B1700" s="78"/>
      <c r="C1700" s="77"/>
      <c r="D1700" s="77"/>
      <c r="E1700" s="91" t="s">
        <v>223</v>
      </c>
      <c r="F1700" s="92" t="s">
        <v>224</v>
      </c>
      <c r="G1700" s="76">
        <f t="shared" si="30"/>
        <v>0</v>
      </c>
      <c r="H1700" s="76"/>
      <c r="I1700" s="76"/>
    </row>
    <row r="1701" spans="1:9" ht="33" hidden="1">
      <c r="A1701" s="79"/>
      <c r="B1701" s="78"/>
      <c r="C1701" s="77"/>
      <c r="D1701" s="77"/>
      <c r="E1701" s="132" t="s">
        <v>225</v>
      </c>
      <c r="F1701" s="98" t="s">
        <v>194</v>
      </c>
      <c r="G1701" s="76">
        <f t="shared" si="30"/>
        <v>0</v>
      </c>
      <c r="H1701" s="76">
        <f>H1702+H1703+H1704</f>
        <v>0</v>
      </c>
      <c r="I1701" s="76"/>
    </row>
    <row r="1702" spans="1:9" ht="18" hidden="1">
      <c r="A1702" s="79"/>
      <c r="B1702" s="78"/>
      <c r="C1702" s="77"/>
      <c r="D1702" s="77"/>
      <c r="E1702" s="89" t="s">
        <v>226</v>
      </c>
      <c r="F1702" s="99" t="s">
        <v>227</v>
      </c>
      <c r="G1702" s="76">
        <f t="shared" si="30"/>
        <v>0</v>
      </c>
      <c r="H1702" s="76"/>
      <c r="I1702" s="76"/>
    </row>
    <row r="1703" spans="1:9" ht="27" hidden="1">
      <c r="A1703" s="79"/>
      <c r="B1703" s="78"/>
      <c r="C1703" s="77"/>
      <c r="D1703" s="77"/>
      <c r="E1703" s="89" t="s">
        <v>228</v>
      </c>
      <c r="F1703" s="90" t="s">
        <v>229</v>
      </c>
      <c r="G1703" s="76">
        <f t="shared" si="30"/>
        <v>0</v>
      </c>
      <c r="H1703" s="76"/>
      <c r="I1703" s="76"/>
    </row>
    <row r="1704" spans="1:9" ht="18.75" hidden="1" thickBot="1">
      <c r="A1704" s="79"/>
      <c r="B1704" s="78"/>
      <c r="C1704" s="77"/>
      <c r="D1704" s="77"/>
      <c r="E1704" s="91" t="s">
        <v>230</v>
      </c>
      <c r="F1704" s="92" t="s">
        <v>231</v>
      </c>
      <c r="G1704" s="76">
        <f t="shared" si="30"/>
        <v>0</v>
      </c>
      <c r="H1704" s="76"/>
      <c r="I1704" s="76"/>
    </row>
    <row r="1705" spans="1:9" ht="33" hidden="1">
      <c r="A1705" s="79"/>
      <c r="B1705" s="78"/>
      <c r="C1705" s="77"/>
      <c r="D1705" s="77"/>
      <c r="E1705" s="132" t="s">
        <v>232</v>
      </c>
      <c r="F1705" s="98" t="s">
        <v>194</v>
      </c>
      <c r="G1705" s="76">
        <f t="shared" si="30"/>
        <v>0</v>
      </c>
      <c r="H1705" s="76">
        <f>H1706+H1707+H1708+H1709+H1710+H1711+H1712+H1713</f>
        <v>0</v>
      </c>
      <c r="I1705" s="76"/>
    </row>
    <row r="1706" spans="1:9" ht="18" hidden="1">
      <c r="A1706" s="79"/>
      <c r="B1706" s="78"/>
      <c r="C1706" s="77"/>
      <c r="D1706" s="77"/>
      <c r="E1706" s="89" t="s">
        <v>233</v>
      </c>
      <c r="F1706" s="99" t="s">
        <v>234</v>
      </c>
      <c r="G1706" s="76">
        <f t="shared" si="30"/>
        <v>0</v>
      </c>
      <c r="H1706" s="76"/>
      <c r="I1706" s="76"/>
    </row>
    <row r="1707" spans="1:9" ht="18" hidden="1">
      <c r="A1707" s="79"/>
      <c r="B1707" s="78"/>
      <c r="C1707" s="77"/>
      <c r="D1707" s="77"/>
      <c r="E1707" s="89" t="s">
        <v>235</v>
      </c>
      <c r="F1707" s="90" t="s">
        <v>236</v>
      </c>
      <c r="G1707" s="76">
        <f t="shared" si="30"/>
        <v>0</v>
      </c>
      <c r="H1707" s="76"/>
      <c r="I1707" s="76"/>
    </row>
    <row r="1708" spans="1:9" ht="27" hidden="1">
      <c r="A1708" s="79"/>
      <c r="B1708" s="78"/>
      <c r="C1708" s="77"/>
      <c r="D1708" s="77"/>
      <c r="E1708" s="89" t="s">
        <v>237</v>
      </c>
      <c r="F1708" s="90" t="s">
        <v>238</v>
      </c>
      <c r="G1708" s="76">
        <f t="shared" si="30"/>
        <v>0</v>
      </c>
      <c r="H1708" s="76"/>
      <c r="I1708" s="76"/>
    </row>
    <row r="1709" spans="1:9" ht="18" hidden="1">
      <c r="A1709" s="79"/>
      <c r="B1709" s="78"/>
      <c r="C1709" s="77"/>
      <c r="D1709" s="77"/>
      <c r="E1709" s="89" t="s">
        <v>239</v>
      </c>
      <c r="F1709" s="90" t="s">
        <v>240</v>
      </c>
      <c r="G1709" s="76">
        <f t="shared" si="30"/>
        <v>0</v>
      </c>
      <c r="H1709" s="76"/>
      <c r="I1709" s="76"/>
    </row>
    <row r="1710" spans="1:9" ht="18" hidden="1">
      <c r="A1710" s="79"/>
      <c r="B1710" s="78"/>
      <c r="C1710" s="77"/>
      <c r="D1710" s="77"/>
      <c r="E1710" s="107" t="s">
        <v>241</v>
      </c>
      <c r="F1710" s="108">
        <v>423500</v>
      </c>
      <c r="G1710" s="76">
        <f t="shared" si="30"/>
        <v>0</v>
      </c>
      <c r="H1710" s="76"/>
      <c r="I1710" s="76"/>
    </row>
    <row r="1711" spans="1:9" ht="27" hidden="1">
      <c r="A1711" s="79"/>
      <c r="B1711" s="78"/>
      <c r="C1711" s="77"/>
      <c r="D1711" s="77"/>
      <c r="E1711" s="89" t="s">
        <v>242</v>
      </c>
      <c r="F1711" s="90" t="s">
        <v>243</v>
      </c>
      <c r="G1711" s="76">
        <f t="shared" si="30"/>
        <v>0</v>
      </c>
      <c r="H1711" s="76"/>
      <c r="I1711" s="76"/>
    </row>
    <row r="1712" spans="1:9" ht="18">
      <c r="A1712" s="79"/>
      <c r="B1712" s="78"/>
      <c r="C1712" s="77"/>
      <c r="D1712" s="77"/>
      <c r="E1712" s="89" t="s">
        <v>244</v>
      </c>
      <c r="F1712" s="90" t="s">
        <v>245</v>
      </c>
      <c r="G1712" s="76">
        <f t="shared" si="30"/>
        <v>0</v>
      </c>
      <c r="H1712" s="76"/>
      <c r="I1712" s="76"/>
    </row>
    <row r="1713" spans="1:9" ht="18.75" thickBot="1">
      <c r="A1713" s="79"/>
      <c r="B1713" s="78"/>
      <c r="C1713" s="77"/>
      <c r="D1713" s="77"/>
      <c r="E1713" s="91" t="s">
        <v>246</v>
      </c>
      <c r="F1713" s="92" t="s">
        <v>247</v>
      </c>
      <c r="G1713" s="76">
        <f t="shared" si="30"/>
        <v>0</v>
      </c>
      <c r="H1713" s="76"/>
      <c r="I1713" s="76"/>
    </row>
    <row r="1714" spans="1:9" ht="33">
      <c r="A1714" s="79"/>
      <c r="B1714" s="78"/>
      <c r="C1714" s="77"/>
      <c r="D1714" s="77"/>
      <c r="E1714" s="132" t="s">
        <v>248</v>
      </c>
      <c r="F1714" s="98" t="s">
        <v>194</v>
      </c>
      <c r="G1714" s="76">
        <f t="shared" si="30"/>
        <v>8000</v>
      </c>
      <c r="H1714" s="76">
        <f>H1715</f>
        <v>8000</v>
      </c>
      <c r="I1714" s="76"/>
    </row>
    <row r="1715" spans="1:9" ht="18.75" thickBot="1">
      <c r="A1715" s="79"/>
      <c r="B1715" s="78"/>
      <c r="C1715" s="77"/>
      <c r="D1715" s="77"/>
      <c r="E1715" s="91" t="s">
        <v>249</v>
      </c>
      <c r="F1715" s="92" t="s">
        <v>250</v>
      </c>
      <c r="G1715" s="76">
        <f t="shared" si="30"/>
        <v>8000</v>
      </c>
      <c r="H1715" s="76">
        <v>8000</v>
      </c>
      <c r="I1715" s="76"/>
    </row>
    <row r="1716" spans="1:9" ht="49.5">
      <c r="A1716" s="79"/>
      <c r="B1716" s="78"/>
      <c r="C1716" s="77"/>
      <c r="D1716" s="77"/>
      <c r="E1716" s="132" t="s">
        <v>251</v>
      </c>
      <c r="F1716" s="98" t="s">
        <v>194</v>
      </c>
      <c r="G1716" s="76">
        <f t="shared" si="30"/>
        <v>0</v>
      </c>
      <c r="H1716" s="76">
        <f>H1717+H1718</f>
        <v>0</v>
      </c>
      <c r="I1716" s="76"/>
    </row>
    <row r="1717" spans="1:9" ht="27">
      <c r="A1717" s="79"/>
      <c r="B1717" s="78"/>
      <c r="C1717" s="77"/>
      <c r="D1717" s="77"/>
      <c r="E1717" s="89" t="s">
        <v>252</v>
      </c>
      <c r="F1717" s="99" t="s">
        <v>253</v>
      </c>
      <c r="G1717" s="76">
        <f t="shared" si="30"/>
        <v>0</v>
      </c>
      <c r="H1717" s="76"/>
      <c r="I1717" s="76"/>
    </row>
    <row r="1718" spans="1:9" ht="27.6" customHeight="1" thickBot="1">
      <c r="A1718" s="79"/>
      <c r="B1718" s="78"/>
      <c r="C1718" s="77"/>
      <c r="D1718" s="77"/>
      <c r="E1718" s="91" t="s">
        <v>254</v>
      </c>
      <c r="F1718" s="92" t="s">
        <v>255</v>
      </c>
      <c r="G1718" s="76">
        <f t="shared" si="30"/>
        <v>0</v>
      </c>
      <c r="H1718" s="76"/>
      <c r="I1718" s="76"/>
    </row>
    <row r="1719" spans="1:9" ht="1.1499999999999999" hidden="1" customHeight="1" thickBot="1">
      <c r="A1719" s="79"/>
      <c r="B1719" s="78"/>
      <c r="C1719" s="77"/>
      <c r="D1719" s="77"/>
      <c r="E1719" s="132" t="s">
        <v>256</v>
      </c>
      <c r="F1719" s="98" t="s">
        <v>194</v>
      </c>
      <c r="G1719" s="76">
        <f t="shared" si="30"/>
        <v>0</v>
      </c>
      <c r="H1719" s="76">
        <f>H1720+H1721+H1722+H1723+H1724+H1725+H1726+H1727</f>
        <v>0</v>
      </c>
      <c r="I1719" s="76"/>
    </row>
    <row r="1720" spans="1:9" ht="18.75" hidden="1" thickBot="1">
      <c r="A1720" s="79"/>
      <c r="B1720" s="78"/>
      <c r="C1720" s="77"/>
      <c r="D1720" s="77"/>
      <c r="E1720" s="89" t="s">
        <v>257</v>
      </c>
      <c r="F1720" s="99" t="s">
        <v>258</v>
      </c>
      <c r="G1720" s="76">
        <f t="shared" si="30"/>
        <v>0</v>
      </c>
      <c r="H1720" s="76"/>
      <c r="I1720" s="76"/>
    </row>
    <row r="1721" spans="1:9" ht="18.75" hidden="1" thickBot="1">
      <c r="A1721" s="79"/>
      <c r="B1721" s="78"/>
      <c r="C1721" s="77"/>
      <c r="D1721" s="77"/>
      <c r="E1721" s="89" t="s">
        <v>259</v>
      </c>
      <c r="F1721" s="90" t="s">
        <v>260</v>
      </c>
      <c r="G1721" s="76">
        <f t="shared" si="30"/>
        <v>0</v>
      </c>
      <c r="H1721" s="76"/>
      <c r="I1721" s="76"/>
    </row>
    <row r="1722" spans="1:9" ht="18.75" hidden="1" thickBot="1">
      <c r="A1722" s="79"/>
      <c r="B1722" s="78"/>
      <c r="C1722" s="77"/>
      <c r="D1722" s="77"/>
      <c r="E1722" s="89" t="s">
        <v>261</v>
      </c>
      <c r="F1722" s="90" t="s">
        <v>262</v>
      </c>
      <c r="G1722" s="76">
        <f t="shared" si="30"/>
        <v>0</v>
      </c>
      <c r="H1722" s="76"/>
      <c r="I1722" s="76"/>
    </row>
    <row r="1723" spans="1:9" ht="18.75" hidden="1" thickBot="1">
      <c r="A1723" s="79"/>
      <c r="B1723" s="78"/>
      <c r="C1723" s="77"/>
      <c r="D1723" s="77"/>
      <c r="E1723" s="109" t="s">
        <v>263</v>
      </c>
      <c r="F1723" s="90" t="s">
        <v>264</v>
      </c>
      <c r="G1723" s="76">
        <f t="shared" si="30"/>
        <v>0</v>
      </c>
      <c r="H1723" s="76"/>
      <c r="I1723" s="76"/>
    </row>
    <row r="1724" spans="1:9" ht="27.75" hidden="1" thickBot="1">
      <c r="A1724" s="79"/>
      <c r="B1724" s="78"/>
      <c r="C1724" s="77"/>
      <c r="D1724" s="77"/>
      <c r="E1724" s="110" t="s">
        <v>265</v>
      </c>
      <c r="F1724" s="90" t="s">
        <v>266</v>
      </c>
      <c r="G1724" s="76">
        <f t="shared" si="30"/>
        <v>0</v>
      </c>
      <c r="H1724" s="76"/>
      <c r="I1724" s="76"/>
    </row>
    <row r="1725" spans="1:9" ht="18.75" hidden="1" thickBot="1">
      <c r="A1725" s="79"/>
      <c r="B1725" s="78"/>
      <c r="C1725" s="77"/>
      <c r="D1725" s="77"/>
      <c r="E1725" s="109" t="s">
        <v>267</v>
      </c>
      <c r="F1725" s="90" t="s">
        <v>268</v>
      </c>
      <c r="G1725" s="76">
        <f t="shared" si="30"/>
        <v>0</v>
      </c>
      <c r="H1725" s="76"/>
      <c r="I1725" s="76"/>
    </row>
    <row r="1726" spans="1:9" ht="18.75" hidden="1" thickBot="1">
      <c r="A1726" s="79"/>
      <c r="B1726" s="78"/>
      <c r="C1726" s="77"/>
      <c r="D1726" s="77"/>
      <c r="E1726" s="109" t="s">
        <v>269</v>
      </c>
      <c r="F1726" s="90" t="s">
        <v>270</v>
      </c>
      <c r="G1726" s="76">
        <f t="shared" si="30"/>
        <v>0</v>
      </c>
      <c r="H1726" s="76"/>
      <c r="I1726" s="76"/>
    </row>
    <row r="1727" spans="1:9" ht="18.75" hidden="1" thickBot="1">
      <c r="A1727" s="79"/>
      <c r="B1727" s="78"/>
      <c r="C1727" s="77"/>
      <c r="D1727" s="77"/>
      <c r="E1727" s="111" t="s">
        <v>271</v>
      </c>
      <c r="F1727" s="92" t="s">
        <v>272</v>
      </c>
      <c r="G1727" s="76">
        <f t="shared" si="30"/>
        <v>0</v>
      </c>
      <c r="H1727" s="76"/>
      <c r="I1727" s="76"/>
    </row>
    <row r="1728" spans="1:9" ht="18.75" hidden="1" thickBot="1">
      <c r="A1728" s="79"/>
      <c r="B1728" s="78"/>
      <c r="C1728" s="77"/>
      <c r="D1728" s="77"/>
      <c r="E1728" s="130" t="s">
        <v>273</v>
      </c>
      <c r="F1728" s="98" t="s">
        <v>194</v>
      </c>
      <c r="G1728" s="76">
        <f t="shared" si="30"/>
        <v>0</v>
      </c>
      <c r="H1728" s="76">
        <f>H1729+H1730+H1731+H1732</f>
        <v>0</v>
      </c>
      <c r="I1728" s="76"/>
    </row>
    <row r="1729" spans="1:9" ht="18.75" hidden="1" thickBot="1">
      <c r="A1729" s="79"/>
      <c r="B1729" s="78"/>
      <c r="C1729" s="77"/>
      <c r="D1729" s="77"/>
      <c r="E1729" s="109" t="s">
        <v>274</v>
      </c>
      <c r="F1729" s="99" t="s">
        <v>275</v>
      </c>
      <c r="G1729" s="76">
        <f t="shared" si="30"/>
        <v>0</v>
      </c>
      <c r="H1729" s="76"/>
      <c r="I1729" s="76"/>
    </row>
    <row r="1730" spans="1:9" ht="18.75" hidden="1" thickBot="1">
      <c r="A1730" s="79"/>
      <c r="B1730" s="78"/>
      <c r="C1730" s="77"/>
      <c r="D1730" s="77"/>
      <c r="E1730" s="109" t="s">
        <v>276</v>
      </c>
      <c r="F1730" s="90" t="s">
        <v>277</v>
      </c>
      <c r="G1730" s="76">
        <f t="shared" si="30"/>
        <v>0</v>
      </c>
      <c r="H1730" s="76"/>
      <c r="I1730" s="76"/>
    </row>
    <row r="1731" spans="1:9" ht="27.75" hidden="1" thickBot="1">
      <c r="A1731" s="79"/>
      <c r="B1731" s="78"/>
      <c r="C1731" s="77"/>
      <c r="D1731" s="77"/>
      <c r="E1731" s="109" t="s">
        <v>278</v>
      </c>
      <c r="F1731" s="90" t="s">
        <v>279</v>
      </c>
      <c r="G1731" s="76">
        <f t="shared" si="30"/>
        <v>0</v>
      </c>
      <c r="H1731" s="76"/>
      <c r="I1731" s="76"/>
    </row>
    <row r="1732" spans="1:9" ht="18.75" hidden="1" thickBot="1">
      <c r="A1732" s="79"/>
      <c r="B1732" s="78"/>
      <c r="C1732" s="77"/>
      <c r="D1732" s="77"/>
      <c r="E1732" s="113" t="s">
        <v>280</v>
      </c>
      <c r="F1732" s="114" t="s">
        <v>281</v>
      </c>
      <c r="G1732" s="76">
        <f t="shared" si="30"/>
        <v>0</v>
      </c>
      <c r="H1732" s="76"/>
      <c r="I1732" s="76"/>
    </row>
    <row r="1733" spans="1:9" ht="18.75" hidden="1" thickBot="1">
      <c r="A1733" s="79"/>
      <c r="B1733" s="78"/>
      <c r="C1733" s="77"/>
      <c r="D1733" s="77"/>
      <c r="E1733" s="113" t="s">
        <v>282</v>
      </c>
      <c r="F1733" s="115" t="s">
        <v>194</v>
      </c>
      <c r="G1733" s="76">
        <f t="shared" si="30"/>
        <v>0</v>
      </c>
      <c r="H1733" s="76">
        <f>H1734+H1735+H1736</f>
        <v>0</v>
      </c>
      <c r="I1733" s="76"/>
    </row>
    <row r="1734" spans="1:9" ht="27.75" hidden="1" thickBot="1">
      <c r="A1734" s="79"/>
      <c r="B1734" s="78"/>
      <c r="C1734" s="77"/>
      <c r="D1734" s="77"/>
      <c r="E1734" s="113" t="s">
        <v>283</v>
      </c>
      <c r="F1734" s="99" t="s">
        <v>284</v>
      </c>
      <c r="G1734" s="76">
        <f t="shared" si="30"/>
        <v>0</v>
      </c>
      <c r="H1734" s="76"/>
      <c r="I1734" s="76"/>
    </row>
    <row r="1735" spans="1:9" ht="18.75" hidden="1" thickBot="1">
      <c r="A1735" s="79"/>
      <c r="B1735" s="78"/>
      <c r="C1735" s="77"/>
      <c r="D1735" s="77"/>
      <c r="E1735" s="109" t="s">
        <v>285</v>
      </c>
      <c r="F1735" s="90" t="s">
        <v>286</v>
      </c>
      <c r="G1735" s="76">
        <f t="shared" si="30"/>
        <v>0</v>
      </c>
      <c r="H1735" s="76"/>
      <c r="I1735" s="76"/>
    </row>
    <row r="1736" spans="1:9" ht="18.75" hidden="1" thickBot="1">
      <c r="A1736" s="79"/>
      <c r="B1736" s="78"/>
      <c r="C1736" s="77"/>
      <c r="D1736" s="77"/>
      <c r="E1736" s="111" t="s">
        <v>287</v>
      </c>
      <c r="F1736" s="92" t="s">
        <v>288</v>
      </c>
      <c r="G1736" s="76">
        <f t="shared" si="30"/>
        <v>0</v>
      </c>
      <c r="H1736" s="76"/>
      <c r="I1736" s="76"/>
    </row>
    <row r="1737" spans="1:9" ht="18.75" hidden="1" thickBot="1">
      <c r="A1737" s="79"/>
      <c r="B1737" s="78"/>
      <c r="C1737" s="77"/>
      <c r="D1737" s="77"/>
      <c r="E1737" s="130" t="s">
        <v>289</v>
      </c>
      <c r="F1737" s="98" t="s">
        <v>194</v>
      </c>
      <c r="G1737" s="76">
        <f t="shared" si="30"/>
        <v>0</v>
      </c>
      <c r="H1737" s="76">
        <f>H1738+H1739+H1740+H1741</f>
        <v>0</v>
      </c>
      <c r="I1737" s="76"/>
    </row>
    <row r="1738" spans="1:9" ht="27.75" hidden="1" thickBot="1">
      <c r="A1738" s="79"/>
      <c r="B1738" s="78"/>
      <c r="C1738" s="77"/>
      <c r="D1738" s="77"/>
      <c r="E1738" s="109" t="s">
        <v>290</v>
      </c>
      <c r="F1738" s="99" t="s">
        <v>291</v>
      </c>
      <c r="G1738" s="76">
        <f t="shared" si="30"/>
        <v>0</v>
      </c>
      <c r="H1738" s="76"/>
      <c r="I1738" s="76"/>
    </row>
    <row r="1739" spans="1:9" ht="27.75" hidden="1" thickBot="1">
      <c r="A1739" s="79"/>
      <c r="B1739" s="78"/>
      <c r="C1739" s="77"/>
      <c r="D1739" s="77"/>
      <c r="E1739" s="109" t="s">
        <v>292</v>
      </c>
      <c r="F1739" s="90" t="s">
        <v>293</v>
      </c>
      <c r="G1739" s="76">
        <f t="shared" si="30"/>
        <v>0</v>
      </c>
      <c r="H1739" s="76"/>
      <c r="I1739" s="76"/>
    </row>
    <row r="1740" spans="1:9" ht="27.75" hidden="1" thickBot="1">
      <c r="A1740" s="79"/>
      <c r="B1740" s="78"/>
      <c r="C1740" s="77"/>
      <c r="D1740" s="77"/>
      <c r="E1740" s="109" t="s">
        <v>294</v>
      </c>
      <c r="F1740" s="90" t="s">
        <v>295</v>
      </c>
      <c r="G1740" s="76">
        <f t="shared" si="30"/>
        <v>0</v>
      </c>
      <c r="H1740" s="76"/>
      <c r="I1740" s="76"/>
    </row>
    <row r="1741" spans="1:9" ht="27.75" hidden="1" thickBot="1">
      <c r="A1741" s="79"/>
      <c r="B1741" s="78"/>
      <c r="C1741" s="77"/>
      <c r="D1741" s="77"/>
      <c r="E1741" s="111" t="s">
        <v>296</v>
      </c>
      <c r="F1741" s="92" t="s">
        <v>297</v>
      </c>
      <c r="G1741" s="76">
        <f t="shared" si="30"/>
        <v>0</v>
      </c>
      <c r="H1741" s="76"/>
      <c r="I1741" s="76"/>
    </row>
    <row r="1742" spans="1:9" ht="18.75" hidden="1" thickBot="1">
      <c r="A1742" s="79"/>
      <c r="B1742" s="78"/>
      <c r="C1742" s="77"/>
      <c r="D1742" s="77"/>
      <c r="E1742" s="116" t="s">
        <v>298</v>
      </c>
      <c r="F1742" s="117" t="s">
        <v>194</v>
      </c>
      <c r="G1742" s="76">
        <f t="shared" si="30"/>
        <v>0</v>
      </c>
      <c r="H1742" s="76"/>
      <c r="I1742" s="76"/>
    </row>
    <row r="1743" spans="1:9" ht="29.25" hidden="1" thickBot="1">
      <c r="A1743" s="79"/>
      <c r="B1743" s="78"/>
      <c r="C1743" s="77"/>
      <c r="D1743" s="77"/>
      <c r="E1743" s="118" t="s">
        <v>299</v>
      </c>
      <c r="F1743" s="117" t="s">
        <v>194</v>
      </c>
      <c r="G1743" s="76">
        <f t="shared" si="30"/>
        <v>0</v>
      </c>
      <c r="H1743" s="76">
        <f>H1744+H1745</f>
        <v>0</v>
      </c>
      <c r="I1743" s="76"/>
    </row>
    <row r="1744" spans="1:9" ht="27.75" hidden="1" thickBot="1">
      <c r="A1744" s="79"/>
      <c r="B1744" s="78"/>
      <c r="C1744" s="77"/>
      <c r="D1744" s="77"/>
      <c r="E1744" s="119" t="s">
        <v>300</v>
      </c>
      <c r="F1744" s="120">
        <v>461100</v>
      </c>
      <c r="G1744" s="76">
        <f t="shared" si="30"/>
        <v>0</v>
      </c>
      <c r="H1744" s="76"/>
      <c r="I1744" s="76"/>
    </row>
    <row r="1745" spans="1:9" ht="27.75" hidden="1" thickBot="1">
      <c r="A1745" s="79"/>
      <c r="B1745" s="78"/>
      <c r="C1745" s="77"/>
      <c r="D1745" s="77"/>
      <c r="E1745" s="119" t="s">
        <v>301</v>
      </c>
      <c r="F1745" s="120">
        <v>461200</v>
      </c>
      <c r="G1745" s="76">
        <f t="shared" si="30"/>
        <v>0</v>
      </c>
      <c r="H1745" s="76"/>
      <c r="I1745" s="76"/>
    </row>
    <row r="1746" spans="1:9" ht="29.25" hidden="1" thickBot="1">
      <c r="A1746" s="79"/>
      <c r="B1746" s="78"/>
      <c r="C1746" s="77"/>
      <c r="D1746" s="77"/>
      <c r="E1746" s="121" t="s">
        <v>302</v>
      </c>
      <c r="F1746" s="122" t="s">
        <v>194</v>
      </c>
      <c r="G1746" s="76">
        <f t="shared" si="30"/>
        <v>0</v>
      </c>
      <c r="H1746" s="76">
        <f>H1747+H1748</f>
        <v>0</v>
      </c>
      <c r="I1746" s="76"/>
    </row>
    <row r="1747" spans="1:9" ht="0.6" hidden="1" customHeight="1" thickBot="1">
      <c r="A1747" s="79"/>
      <c r="B1747" s="78"/>
      <c r="C1747" s="77"/>
      <c r="D1747" s="77"/>
      <c r="E1747" s="123" t="s">
        <v>303</v>
      </c>
      <c r="F1747" s="120">
        <v>462100</v>
      </c>
      <c r="G1747" s="76">
        <f t="shared" si="30"/>
        <v>0</v>
      </c>
      <c r="H1747" s="76"/>
      <c r="I1747" s="76"/>
    </row>
    <row r="1748" spans="1:9" ht="27.75" hidden="1" thickBot="1">
      <c r="A1748" s="79"/>
      <c r="B1748" s="78"/>
      <c r="C1748" s="77"/>
      <c r="D1748" s="77"/>
      <c r="E1748" s="124" t="s">
        <v>304</v>
      </c>
      <c r="F1748" s="125">
        <v>462200</v>
      </c>
      <c r="G1748" s="76">
        <f t="shared" si="30"/>
        <v>0</v>
      </c>
      <c r="H1748" s="76"/>
      <c r="I1748" s="76"/>
    </row>
    <row r="1749" spans="1:9" ht="29.25" hidden="1" thickBot="1">
      <c r="A1749" s="79"/>
      <c r="B1749" s="78"/>
      <c r="C1749" s="77"/>
      <c r="D1749" s="77"/>
      <c r="E1749" s="126" t="s">
        <v>305</v>
      </c>
      <c r="F1749" s="117" t="s">
        <v>194</v>
      </c>
      <c r="G1749" s="76">
        <f t="shared" ref="G1749:G1800" si="31">H1749</f>
        <v>0</v>
      </c>
      <c r="H1749" s="76">
        <f>H1750+H1751+H1752+H1753+H1754+H1755+H1756+H1757</f>
        <v>0</v>
      </c>
      <c r="I1749" s="76"/>
    </row>
    <row r="1750" spans="1:9" ht="27.75" hidden="1" thickBot="1">
      <c r="A1750" s="79"/>
      <c r="B1750" s="78"/>
      <c r="C1750" s="77"/>
      <c r="D1750" s="77"/>
      <c r="E1750" s="123" t="s">
        <v>306</v>
      </c>
      <c r="F1750" s="120">
        <v>463100</v>
      </c>
      <c r="G1750" s="76">
        <f t="shared" si="31"/>
        <v>0</v>
      </c>
      <c r="H1750" s="76"/>
      <c r="I1750" s="76"/>
    </row>
    <row r="1751" spans="1:9" ht="18.75" hidden="1" thickBot="1">
      <c r="A1751" s="79"/>
      <c r="B1751" s="78"/>
      <c r="C1751" s="77"/>
      <c r="D1751" s="77"/>
      <c r="E1751" s="123" t="s">
        <v>307</v>
      </c>
      <c r="F1751" s="120">
        <v>463200</v>
      </c>
      <c r="G1751" s="76">
        <f t="shared" si="31"/>
        <v>0</v>
      </c>
      <c r="H1751" s="76"/>
      <c r="I1751" s="76"/>
    </row>
    <row r="1752" spans="1:9" ht="41.25" hidden="1" thickBot="1">
      <c r="A1752" s="79"/>
      <c r="B1752" s="78"/>
      <c r="C1752" s="77"/>
      <c r="D1752" s="77"/>
      <c r="E1752" s="123" t="s">
        <v>308</v>
      </c>
      <c r="F1752" s="120">
        <v>463300</v>
      </c>
      <c r="G1752" s="76">
        <f t="shared" si="31"/>
        <v>0</v>
      </c>
      <c r="H1752" s="76"/>
      <c r="I1752" s="76"/>
    </row>
    <row r="1753" spans="1:9" ht="41.25" hidden="1" thickBot="1">
      <c r="A1753" s="79"/>
      <c r="B1753" s="78"/>
      <c r="C1753" s="77"/>
      <c r="D1753" s="77"/>
      <c r="E1753" s="123" t="s">
        <v>309</v>
      </c>
      <c r="F1753" s="120">
        <v>463400</v>
      </c>
      <c r="G1753" s="76">
        <f t="shared" si="31"/>
        <v>0</v>
      </c>
      <c r="H1753" s="76"/>
      <c r="I1753" s="76"/>
    </row>
    <row r="1754" spans="1:9" ht="18.75" hidden="1" thickBot="1">
      <c r="A1754" s="79"/>
      <c r="B1754" s="78"/>
      <c r="C1754" s="77"/>
      <c r="D1754" s="77"/>
      <c r="E1754" s="127" t="s">
        <v>310</v>
      </c>
      <c r="F1754" s="120">
        <v>463500</v>
      </c>
      <c r="G1754" s="76">
        <f t="shared" si="31"/>
        <v>0</v>
      </c>
      <c r="H1754" s="76"/>
      <c r="I1754" s="76"/>
    </row>
    <row r="1755" spans="1:9" ht="41.25" hidden="1" thickBot="1">
      <c r="A1755" s="79"/>
      <c r="B1755" s="78"/>
      <c r="C1755" s="77"/>
      <c r="D1755" s="77"/>
      <c r="E1755" s="127" t="s">
        <v>311</v>
      </c>
      <c r="F1755" s="120">
        <v>463700</v>
      </c>
      <c r="G1755" s="76">
        <f t="shared" si="31"/>
        <v>0</v>
      </c>
      <c r="H1755" s="76"/>
      <c r="I1755" s="76"/>
    </row>
    <row r="1756" spans="1:9" ht="41.25" hidden="1" thickBot="1">
      <c r="A1756" s="79"/>
      <c r="B1756" s="78"/>
      <c r="C1756" s="77"/>
      <c r="D1756" s="77"/>
      <c r="E1756" s="127" t="s">
        <v>312</v>
      </c>
      <c r="F1756" s="120">
        <v>463800</v>
      </c>
      <c r="G1756" s="76">
        <f t="shared" si="31"/>
        <v>0</v>
      </c>
      <c r="H1756" s="76"/>
      <c r="I1756" s="76"/>
    </row>
    <row r="1757" spans="1:9" ht="18.75" hidden="1" thickBot="1">
      <c r="A1757" s="79"/>
      <c r="B1757" s="78"/>
      <c r="C1757" s="77"/>
      <c r="D1757" s="77"/>
      <c r="E1757" s="127" t="s">
        <v>313</v>
      </c>
      <c r="F1757" s="120">
        <v>463900</v>
      </c>
      <c r="G1757" s="76">
        <f t="shared" si="31"/>
        <v>0</v>
      </c>
      <c r="H1757" s="76"/>
      <c r="I1757" s="76"/>
    </row>
    <row r="1758" spans="1:9" ht="29.25" hidden="1" thickBot="1">
      <c r="A1758" s="79"/>
      <c r="B1758" s="78"/>
      <c r="C1758" s="77"/>
      <c r="D1758" s="77"/>
      <c r="E1758" s="128" t="s">
        <v>314</v>
      </c>
      <c r="F1758" s="122" t="s">
        <v>194</v>
      </c>
      <c r="G1758" s="76">
        <f t="shared" si="31"/>
        <v>0</v>
      </c>
      <c r="H1758" s="76">
        <f>H1759+H1760+H1761+H1762+H1763</f>
        <v>0</v>
      </c>
      <c r="I1758" s="76"/>
    </row>
    <row r="1759" spans="1:9" ht="27.75" hidden="1" thickBot="1">
      <c r="A1759" s="79"/>
      <c r="B1759" s="78"/>
      <c r="C1759" s="77"/>
      <c r="D1759" s="77"/>
      <c r="E1759" s="127" t="s">
        <v>315</v>
      </c>
      <c r="F1759" s="120">
        <v>465100</v>
      </c>
      <c r="G1759" s="76">
        <f t="shared" si="31"/>
        <v>0</v>
      </c>
      <c r="H1759" s="76"/>
      <c r="I1759" s="76"/>
    </row>
    <row r="1760" spans="1:9" ht="18.75" hidden="1" thickBot="1">
      <c r="A1760" s="79"/>
      <c r="B1760" s="78"/>
      <c r="C1760" s="77"/>
      <c r="D1760" s="77"/>
      <c r="E1760" s="127" t="s">
        <v>316</v>
      </c>
      <c r="F1760" s="120">
        <v>465200</v>
      </c>
      <c r="G1760" s="76">
        <f t="shared" si="31"/>
        <v>0</v>
      </c>
      <c r="H1760" s="76"/>
      <c r="I1760" s="76"/>
    </row>
    <row r="1761" spans="1:9" ht="18.75" hidden="1" thickBot="1">
      <c r="A1761" s="79"/>
      <c r="B1761" s="78"/>
      <c r="C1761" s="77"/>
      <c r="D1761" s="77"/>
      <c r="E1761" s="127" t="s">
        <v>317</v>
      </c>
      <c r="F1761" s="120">
        <v>465300</v>
      </c>
      <c r="G1761" s="76">
        <f t="shared" si="31"/>
        <v>0</v>
      </c>
      <c r="H1761" s="76"/>
      <c r="I1761" s="76"/>
    </row>
    <row r="1762" spans="1:9" ht="41.25" hidden="1" thickBot="1">
      <c r="A1762" s="79"/>
      <c r="B1762" s="78"/>
      <c r="C1762" s="77"/>
      <c r="D1762" s="77"/>
      <c r="E1762" s="127" t="s">
        <v>318</v>
      </c>
      <c r="F1762" s="120">
        <v>465500</v>
      </c>
      <c r="G1762" s="76">
        <f t="shared" si="31"/>
        <v>0</v>
      </c>
      <c r="H1762" s="76"/>
      <c r="I1762" s="76"/>
    </row>
    <row r="1763" spans="1:9" ht="41.25" hidden="1" thickBot="1">
      <c r="A1763" s="79"/>
      <c r="B1763" s="78"/>
      <c r="C1763" s="77"/>
      <c r="D1763" s="77"/>
      <c r="E1763" s="127" t="s">
        <v>319</v>
      </c>
      <c r="F1763" s="120">
        <v>465600</v>
      </c>
      <c r="G1763" s="76">
        <f t="shared" si="31"/>
        <v>0</v>
      </c>
      <c r="H1763" s="76"/>
      <c r="I1763" s="76"/>
    </row>
    <row r="1764" spans="1:9" ht="18.75" hidden="1" thickBot="1">
      <c r="A1764" s="79"/>
      <c r="B1764" s="78"/>
      <c r="C1764" s="77"/>
      <c r="D1764" s="77"/>
      <c r="E1764" s="129" t="s">
        <v>320</v>
      </c>
      <c r="F1764" s="92" t="s">
        <v>321</v>
      </c>
      <c r="G1764" s="76">
        <f t="shared" si="31"/>
        <v>0</v>
      </c>
      <c r="H1764" s="76"/>
      <c r="I1764" s="76"/>
    </row>
    <row r="1765" spans="1:9" ht="33.75" hidden="1" thickBot="1">
      <c r="A1765" s="79"/>
      <c r="B1765" s="78"/>
      <c r="C1765" s="77"/>
      <c r="D1765" s="77"/>
      <c r="E1765" s="130" t="s">
        <v>322</v>
      </c>
      <c r="F1765" s="98" t="s">
        <v>194</v>
      </c>
      <c r="G1765" s="76">
        <f t="shared" si="31"/>
        <v>0</v>
      </c>
      <c r="H1765" s="76">
        <f>H1766+H1769+H1779</f>
        <v>0</v>
      </c>
      <c r="I1765" s="76"/>
    </row>
    <row r="1766" spans="1:9" ht="29.25" hidden="1" thickBot="1">
      <c r="A1766" s="79"/>
      <c r="B1766" s="78"/>
      <c r="C1766" s="77"/>
      <c r="D1766" s="77"/>
      <c r="E1766" s="131" t="s">
        <v>323</v>
      </c>
      <c r="F1766" s="122" t="s">
        <v>194</v>
      </c>
      <c r="G1766" s="76">
        <f t="shared" si="31"/>
        <v>0</v>
      </c>
      <c r="H1766" s="76">
        <f>H1767+H1768</f>
        <v>0</v>
      </c>
      <c r="I1766" s="76"/>
    </row>
    <row r="1767" spans="1:9" ht="41.25" hidden="1" thickBot="1">
      <c r="A1767" s="79"/>
      <c r="B1767" s="78"/>
      <c r="C1767" s="77"/>
      <c r="D1767" s="77"/>
      <c r="E1767" s="89" t="s">
        <v>324</v>
      </c>
      <c r="F1767" s="108">
        <v>471100</v>
      </c>
      <c r="G1767" s="76">
        <f t="shared" si="31"/>
        <v>0</v>
      </c>
      <c r="H1767" s="76"/>
      <c r="I1767" s="76"/>
    </row>
    <row r="1768" spans="1:9" ht="27.75" hidden="1" thickBot="1">
      <c r="A1768" s="79"/>
      <c r="B1768" s="78"/>
      <c r="C1768" s="77"/>
      <c r="D1768" s="77"/>
      <c r="E1768" s="109" t="s">
        <v>325</v>
      </c>
      <c r="F1768" s="108">
        <v>471200</v>
      </c>
      <c r="G1768" s="76">
        <f t="shared" si="31"/>
        <v>0</v>
      </c>
      <c r="H1768" s="76"/>
      <c r="I1768" s="76"/>
    </row>
    <row r="1769" spans="1:9" ht="43.5" hidden="1" thickBot="1">
      <c r="A1769" s="79"/>
      <c r="B1769" s="78"/>
      <c r="C1769" s="77"/>
      <c r="D1769" s="77"/>
      <c r="E1769" s="131" t="s">
        <v>326</v>
      </c>
      <c r="F1769" s="122" t="s">
        <v>194</v>
      </c>
      <c r="G1769" s="76">
        <f t="shared" si="31"/>
        <v>0</v>
      </c>
      <c r="H1769" s="76">
        <f>H1770+H1771+H1772+H1773+H1774+H1775+H1776+H1777+H1778</f>
        <v>0</v>
      </c>
      <c r="I1769" s="76"/>
    </row>
    <row r="1770" spans="1:9" ht="27.75" hidden="1" thickBot="1">
      <c r="A1770" s="79"/>
      <c r="B1770" s="78"/>
      <c r="C1770" s="77"/>
      <c r="D1770" s="77"/>
      <c r="E1770" s="109" t="s">
        <v>327</v>
      </c>
      <c r="F1770" s="90" t="s">
        <v>328</v>
      </c>
      <c r="G1770" s="76">
        <f t="shared" si="31"/>
        <v>0</v>
      </c>
      <c r="H1770" s="76"/>
      <c r="I1770" s="76"/>
    </row>
    <row r="1771" spans="1:9" ht="18.75" hidden="1" thickBot="1">
      <c r="A1771" s="79"/>
      <c r="B1771" s="78"/>
      <c r="C1771" s="77"/>
      <c r="D1771" s="77"/>
      <c r="E1771" s="109" t="s">
        <v>329</v>
      </c>
      <c r="F1771" s="90" t="s">
        <v>330</v>
      </c>
      <c r="G1771" s="76">
        <f t="shared" si="31"/>
        <v>0</v>
      </c>
      <c r="H1771" s="76"/>
      <c r="I1771" s="76"/>
    </row>
    <row r="1772" spans="1:9" ht="27.75" hidden="1" thickBot="1">
      <c r="A1772" s="79"/>
      <c r="B1772" s="78"/>
      <c r="C1772" s="77"/>
      <c r="D1772" s="77"/>
      <c r="E1772" s="109" t="s">
        <v>331</v>
      </c>
      <c r="F1772" s="90" t="s">
        <v>332</v>
      </c>
      <c r="G1772" s="76">
        <f t="shared" si="31"/>
        <v>0</v>
      </c>
      <c r="H1772" s="76"/>
      <c r="I1772" s="76"/>
    </row>
    <row r="1773" spans="1:9" ht="18.75" hidden="1" thickBot="1">
      <c r="A1773" s="79"/>
      <c r="B1773" s="78"/>
      <c r="C1773" s="77"/>
      <c r="D1773" s="77"/>
      <c r="E1773" s="109" t="s">
        <v>333</v>
      </c>
      <c r="F1773" s="90" t="s">
        <v>334</v>
      </c>
      <c r="G1773" s="76">
        <f t="shared" si="31"/>
        <v>0</v>
      </c>
      <c r="H1773" s="76"/>
      <c r="I1773" s="76"/>
    </row>
    <row r="1774" spans="1:9" ht="27.75" hidden="1" thickBot="1">
      <c r="A1774" s="79"/>
      <c r="B1774" s="78"/>
      <c r="C1774" s="77"/>
      <c r="D1774" s="77"/>
      <c r="E1774" s="109" t="s">
        <v>335</v>
      </c>
      <c r="F1774" s="90" t="s">
        <v>336</v>
      </c>
      <c r="G1774" s="76">
        <f t="shared" si="31"/>
        <v>0</v>
      </c>
      <c r="H1774" s="76"/>
      <c r="I1774" s="76"/>
    </row>
    <row r="1775" spans="1:9" ht="18.75" hidden="1" thickBot="1">
      <c r="A1775" s="79"/>
      <c r="B1775" s="78"/>
      <c r="C1775" s="77"/>
      <c r="D1775" s="77"/>
      <c r="E1775" s="109" t="s">
        <v>337</v>
      </c>
      <c r="F1775" s="90" t="s">
        <v>338</v>
      </c>
      <c r="G1775" s="76">
        <f t="shared" si="31"/>
        <v>0</v>
      </c>
      <c r="H1775" s="76"/>
      <c r="I1775" s="76"/>
    </row>
    <row r="1776" spans="1:9" ht="27.75" hidden="1" thickBot="1">
      <c r="A1776" s="79"/>
      <c r="B1776" s="78"/>
      <c r="C1776" s="77"/>
      <c r="D1776" s="77"/>
      <c r="E1776" s="89" t="s">
        <v>339</v>
      </c>
      <c r="F1776" s="90" t="s">
        <v>340</v>
      </c>
      <c r="G1776" s="76">
        <f t="shared" si="31"/>
        <v>0</v>
      </c>
      <c r="H1776" s="76"/>
      <c r="I1776" s="76"/>
    </row>
    <row r="1777" spans="1:9" ht="18.75" hidden="1" thickBot="1">
      <c r="A1777" s="79"/>
      <c r="B1777" s="78"/>
      <c r="C1777" s="77"/>
      <c r="D1777" s="77"/>
      <c r="E1777" s="109" t="s">
        <v>341</v>
      </c>
      <c r="F1777" s="90" t="s">
        <v>342</v>
      </c>
      <c r="G1777" s="76">
        <f t="shared" si="31"/>
        <v>0</v>
      </c>
      <c r="H1777" s="76"/>
      <c r="I1777" s="76"/>
    </row>
    <row r="1778" spans="1:9" ht="18.75" hidden="1" thickBot="1">
      <c r="A1778" s="79"/>
      <c r="B1778" s="78"/>
      <c r="C1778" s="77"/>
      <c r="D1778" s="77"/>
      <c r="E1778" s="109" t="s">
        <v>343</v>
      </c>
      <c r="F1778" s="90" t="s">
        <v>344</v>
      </c>
      <c r="G1778" s="76">
        <f t="shared" si="31"/>
        <v>0</v>
      </c>
      <c r="H1778" s="76"/>
      <c r="I1778" s="76"/>
    </row>
    <row r="1779" spans="1:9" ht="18.75" hidden="1" thickBot="1">
      <c r="A1779" s="79"/>
      <c r="B1779" s="78"/>
      <c r="C1779" s="77"/>
      <c r="D1779" s="77"/>
      <c r="E1779" s="131" t="s">
        <v>345</v>
      </c>
      <c r="F1779" s="122" t="s">
        <v>194</v>
      </c>
      <c r="G1779" s="76">
        <f t="shared" si="31"/>
        <v>0</v>
      </c>
      <c r="H1779" s="76"/>
      <c r="I1779" s="76"/>
    </row>
    <row r="1780" spans="1:9" ht="18.75" hidden="1" thickBot="1">
      <c r="A1780" s="79"/>
      <c r="B1780" s="78"/>
      <c r="C1780" s="77"/>
      <c r="D1780" s="77"/>
      <c r="E1780" s="111" t="s">
        <v>346</v>
      </c>
      <c r="F1780" s="92" t="s">
        <v>347</v>
      </c>
      <c r="G1780" s="76">
        <f t="shared" si="31"/>
        <v>0</v>
      </c>
      <c r="H1780" s="76"/>
      <c r="I1780" s="76"/>
    </row>
    <row r="1781" spans="1:9" ht="18.75" hidden="1" thickBot="1">
      <c r="A1781" s="79"/>
      <c r="B1781" s="78"/>
      <c r="C1781" s="77"/>
      <c r="D1781" s="77"/>
      <c r="E1781" s="132" t="s">
        <v>348</v>
      </c>
      <c r="F1781" s="98" t="s">
        <v>194</v>
      </c>
      <c r="G1781" s="76">
        <f t="shared" si="31"/>
        <v>0</v>
      </c>
      <c r="H1781" s="76"/>
      <c r="I1781" s="76"/>
    </row>
    <row r="1782" spans="1:9" ht="43.5" hidden="1" thickBot="1">
      <c r="A1782" s="79"/>
      <c r="B1782" s="78"/>
      <c r="C1782" s="77"/>
      <c r="D1782" s="77"/>
      <c r="E1782" s="133" t="s">
        <v>349</v>
      </c>
      <c r="F1782" s="117" t="s">
        <v>194</v>
      </c>
      <c r="G1782" s="76">
        <f t="shared" si="31"/>
        <v>0</v>
      </c>
      <c r="H1782" s="76">
        <f>H1783+H1784</f>
        <v>0</v>
      </c>
      <c r="I1782" s="76"/>
    </row>
    <row r="1783" spans="1:9" ht="54.75" hidden="1" thickBot="1">
      <c r="A1783" s="79"/>
      <c r="B1783" s="78"/>
      <c r="C1783" s="77"/>
      <c r="D1783" s="77"/>
      <c r="E1783" s="89" t="s">
        <v>350</v>
      </c>
      <c r="F1783" s="99" t="s">
        <v>351</v>
      </c>
      <c r="G1783" s="76">
        <f t="shared" si="31"/>
        <v>0</v>
      </c>
      <c r="H1783" s="76"/>
      <c r="I1783" s="76"/>
    </row>
    <row r="1784" spans="1:9" ht="27.75" hidden="1" thickBot="1">
      <c r="A1784" s="79"/>
      <c r="B1784" s="78"/>
      <c r="C1784" s="77"/>
      <c r="D1784" s="77"/>
      <c r="E1784" s="109" t="s">
        <v>352</v>
      </c>
      <c r="F1784" s="134" t="s">
        <v>353</v>
      </c>
      <c r="G1784" s="76">
        <f t="shared" si="31"/>
        <v>0</v>
      </c>
      <c r="H1784" s="76"/>
      <c r="I1784" s="76"/>
    </row>
    <row r="1785" spans="1:9" ht="57.75" hidden="1" thickBot="1">
      <c r="A1785" s="79"/>
      <c r="B1785" s="78"/>
      <c r="C1785" s="77"/>
      <c r="D1785" s="77"/>
      <c r="E1785" s="135" t="s">
        <v>354</v>
      </c>
      <c r="F1785" s="122" t="s">
        <v>194</v>
      </c>
      <c r="G1785" s="76">
        <f t="shared" si="31"/>
        <v>0</v>
      </c>
      <c r="H1785" s="76">
        <f>H1786+H1787+H1788+H1789</f>
        <v>0</v>
      </c>
      <c r="I1785" s="76"/>
    </row>
    <row r="1786" spans="1:9" ht="18.75" hidden="1" thickBot="1">
      <c r="A1786" s="79"/>
      <c r="B1786" s="78"/>
      <c r="C1786" s="77"/>
      <c r="D1786" s="77"/>
      <c r="E1786" s="109" t="s">
        <v>355</v>
      </c>
      <c r="F1786" s="99" t="s">
        <v>356</v>
      </c>
      <c r="G1786" s="76">
        <f t="shared" si="31"/>
        <v>0</v>
      </c>
      <c r="H1786" s="76"/>
      <c r="I1786" s="76"/>
    </row>
    <row r="1787" spans="1:9" ht="18.75" hidden="1" thickBot="1">
      <c r="A1787" s="79"/>
      <c r="B1787" s="78"/>
      <c r="C1787" s="77"/>
      <c r="D1787" s="77"/>
      <c r="E1787" s="109" t="s">
        <v>357</v>
      </c>
      <c r="F1787" s="136">
        <v>482200</v>
      </c>
      <c r="G1787" s="76">
        <f t="shared" si="31"/>
        <v>0</v>
      </c>
      <c r="H1787" s="76"/>
      <c r="I1787" s="76"/>
    </row>
    <row r="1788" spans="1:9" ht="18.75" hidden="1" thickBot="1">
      <c r="A1788" s="79"/>
      <c r="B1788" s="78"/>
      <c r="C1788" s="77"/>
      <c r="D1788" s="77"/>
      <c r="E1788" s="109" t="s">
        <v>358</v>
      </c>
      <c r="F1788" s="90" t="s">
        <v>359</v>
      </c>
      <c r="G1788" s="76">
        <f t="shared" si="31"/>
        <v>0</v>
      </c>
      <c r="H1788" s="76"/>
      <c r="I1788" s="76"/>
    </row>
    <row r="1789" spans="1:9" ht="41.25" hidden="1" thickBot="1">
      <c r="A1789" s="79"/>
      <c r="B1789" s="78"/>
      <c r="C1789" s="77"/>
      <c r="D1789" s="77"/>
      <c r="E1789" s="137" t="s">
        <v>360</v>
      </c>
      <c r="F1789" s="90" t="s">
        <v>361</v>
      </c>
      <c r="G1789" s="76">
        <f t="shared" si="31"/>
        <v>0</v>
      </c>
      <c r="H1789" s="76"/>
      <c r="I1789" s="76"/>
    </row>
    <row r="1790" spans="1:9" ht="29.25" hidden="1" thickBot="1">
      <c r="A1790" s="79"/>
      <c r="B1790" s="78"/>
      <c r="C1790" s="77"/>
      <c r="D1790" s="77"/>
      <c r="E1790" s="135" t="s">
        <v>362</v>
      </c>
      <c r="F1790" s="122" t="s">
        <v>194</v>
      </c>
      <c r="G1790" s="76">
        <f t="shared" si="31"/>
        <v>0</v>
      </c>
      <c r="H1790" s="76">
        <f>H1791</f>
        <v>0</v>
      </c>
      <c r="I1790" s="76"/>
    </row>
    <row r="1791" spans="1:9" ht="4.1500000000000004" hidden="1" customHeight="1" thickBot="1">
      <c r="A1791" s="79"/>
      <c r="B1791" s="78"/>
      <c r="C1791" s="77"/>
      <c r="D1791" s="77"/>
      <c r="E1791" s="137" t="s">
        <v>363</v>
      </c>
      <c r="F1791" s="90" t="s">
        <v>364</v>
      </c>
      <c r="G1791" s="76">
        <f t="shared" si="31"/>
        <v>0</v>
      </c>
      <c r="H1791" s="76"/>
      <c r="I1791" s="76"/>
    </row>
    <row r="1792" spans="1:9" ht="57.75" hidden="1" thickBot="1">
      <c r="A1792" s="79"/>
      <c r="B1792" s="78"/>
      <c r="C1792" s="77"/>
      <c r="D1792" s="77"/>
      <c r="E1792" s="135" t="s">
        <v>365</v>
      </c>
      <c r="F1792" s="122" t="s">
        <v>194</v>
      </c>
      <c r="G1792" s="76">
        <f t="shared" si="31"/>
        <v>0</v>
      </c>
      <c r="H1792" s="76">
        <f>H1793+H1794</f>
        <v>0</v>
      </c>
      <c r="I1792" s="76"/>
    </row>
    <row r="1793" spans="1:9" ht="27.75" hidden="1" thickBot="1">
      <c r="A1793" s="79"/>
      <c r="B1793" s="78"/>
      <c r="C1793" s="77"/>
      <c r="D1793" s="77"/>
      <c r="E1793" s="137" t="s">
        <v>366</v>
      </c>
      <c r="F1793" s="90" t="s">
        <v>367</v>
      </c>
      <c r="G1793" s="76">
        <f t="shared" si="31"/>
        <v>0</v>
      </c>
      <c r="H1793" s="76"/>
      <c r="I1793" s="76"/>
    </row>
    <row r="1794" spans="1:9" ht="27.75" hidden="1" thickBot="1">
      <c r="A1794" s="79"/>
      <c r="B1794" s="78"/>
      <c r="C1794" s="77"/>
      <c r="D1794" s="77"/>
      <c r="E1794" s="137" t="s">
        <v>368</v>
      </c>
      <c r="F1794" s="90" t="s">
        <v>369</v>
      </c>
      <c r="G1794" s="76">
        <f t="shared" si="31"/>
        <v>0</v>
      </c>
      <c r="H1794" s="76"/>
      <c r="I1794" s="76"/>
    </row>
    <row r="1795" spans="1:9" ht="57.75" hidden="1" thickBot="1">
      <c r="A1795" s="79"/>
      <c r="B1795" s="78"/>
      <c r="C1795" s="77"/>
      <c r="D1795" s="77"/>
      <c r="E1795" s="135" t="s">
        <v>370</v>
      </c>
      <c r="F1795" s="122" t="s">
        <v>194</v>
      </c>
      <c r="G1795" s="76">
        <f t="shared" si="31"/>
        <v>0</v>
      </c>
      <c r="H1795" s="76">
        <f>H1796</f>
        <v>0</v>
      </c>
      <c r="I1795" s="76"/>
    </row>
    <row r="1796" spans="1:9" ht="41.25" hidden="1" thickBot="1">
      <c r="A1796" s="79"/>
      <c r="B1796" s="78"/>
      <c r="C1796" s="77"/>
      <c r="D1796" s="77"/>
      <c r="E1796" s="137" t="s">
        <v>371</v>
      </c>
      <c r="F1796" s="90" t="s">
        <v>372</v>
      </c>
      <c r="G1796" s="76">
        <f t="shared" si="31"/>
        <v>0</v>
      </c>
      <c r="H1796" s="76"/>
      <c r="I1796" s="76"/>
    </row>
    <row r="1797" spans="1:9" ht="18.75" hidden="1" thickBot="1">
      <c r="A1797" s="79"/>
      <c r="B1797" s="78"/>
      <c r="C1797" s="77"/>
      <c r="D1797" s="77"/>
      <c r="E1797" s="135" t="s">
        <v>373</v>
      </c>
      <c r="F1797" s="122" t="s">
        <v>194</v>
      </c>
      <c r="G1797" s="76">
        <f t="shared" si="31"/>
        <v>0</v>
      </c>
      <c r="H1797" s="76">
        <f>H1798</f>
        <v>0</v>
      </c>
      <c r="I1797" s="76"/>
    </row>
    <row r="1798" spans="1:9" ht="18.75" hidden="1" thickBot="1">
      <c r="A1798" s="79"/>
      <c r="B1798" s="78"/>
      <c r="C1798" s="77"/>
      <c r="D1798" s="77"/>
      <c r="E1798" s="137" t="s">
        <v>374</v>
      </c>
      <c r="F1798" s="90" t="s">
        <v>375</v>
      </c>
      <c r="G1798" s="76">
        <f t="shared" si="31"/>
        <v>0</v>
      </c>
      <c r="H1798" s="76"/>
      <c r="I1798" s="76"/>
    </row>
    <row r="1799" spans="1:9" ht="18.75" hidden="1" thickBot="1">
      <c r="A1799" s="79"/>
      <c r="B1799" s="78"/>
      <c r="C1799" s="77"/>
      <c r="D1799" s="77"/>
      <c r="E1799" s="135" t="s">
        <v>376</v>
      </c>
      <c r="F1799" s="122" t="s">
        <v>194</v>
      </c>
      <c r="G1799" s="76">
        <f t="shared" si="31"/>
        <v>0</v>
      </c>
      <c r="H1799" s="76">
        <f>H1800</f>
        <v>0</v>
      </c>
      <c r="I1799" s="76"/>
    </row>
    <row r="1800" spans="1:9" ht="18.75" hidden="1" thickBot="1">
      <c r="A1800" s="79"/>
      <c r="B1800" s="78"/>
      <c r="C1800" s="77"/>
      <c r="D1800" s="77"/>
      <c r="E1800" s="138" t="s">
        <v>377</v>
      </c>
      <c r="F1800" s="92" t="s">
        <v>378</v>
      </c>
      <c r="G1800" s="76">
        <f t="shared" si="31"/>
        <v>0</v>
      </c>
      <c r="H1800" s="76"/>
      <c r="I1800" s="76"/>
    </row>
    <row r="1801" spans="1:9" ht="33.75" thickBot="1">
      <c r="A1801" s="79"/>
      <c r="B1801" s="78"/>
      <c r="C1801" s="77"/>
      <c r="D1801" s="77"/>
      <c r="E1801" s="139" t="s">
        <v>379</v>
      </c>
      <c r="F1801" s="140" t="s">
        <v>194</v>
      </c>
      <c r="G1801" s="76">
        <f>I1801</f>
        <v>0</v>
      </c>
      <c r="H1801" s="76"/>
      <c r="I1801" s="76">
        <f>I1802+I1813+I1818+I1820</f>
        <v>0</v>
      </c>
    </row>
    <row r="1802" spans="1:9" ht="18">
      <c r="A1802" s="79"/>
      <c r="B1802" s="78"/>
      <c r="C1802" s="77"/>
      <c r="D1802" s="77"/>
      <c r="E1802" s="141" t="s">
        <v>380</v>
      </c>
      <c r="F1802" s="117" t="s">
        <v>194</v>
      </c>
      <c r="G1802" s="76">
        <f t="shared" ref="G1802:G1824" si="32">I1802</f>
        <v>0</v>
      </c>
      <c r="H1802" s="76"/>
      <c r="I1802" s="76">
        <f>I1803+I1804+I1805+I1806+I1807+I1808+I1809+I1810+I1811+I1812</f>
        <v>0</v>
      </c>
    </row>
    <row r="1803" spans="1:9" ht="18">
      <c r="A1803" s="79"/>
      <c r="B1803" s="78"/>
      <c r="C1803" s="77"/>
      <c r="D1803" s="77"/>
      <c r="E1803" s="137" t="s">
        <v>381</v>
      </c>
      <c r="F1803" s="142" t="s">
        <v>382</v>
      </c>
      <c r="G1803" s="76">
        <f t="shared" si="32"/>
        <v>0</v>
      </c>
      <c r="H1803" s="76"/>
      <c r="I1803" s="76"/>
    </row>
    <row r="1804" spans="1:9" ht="18">
      <c r="A1804" s="79"/>
      <c r="B1804" s="78"/>
      <c r="C1804" s="77"/>
      <c r="D1804" s="77"/>
      <c r="E1804" s="137" t="s">
        <v>383</v>
      </c>
      <c r="F1804" s="142" t="s">
        <v>384</v>
      </c>
      <c r="G1804" s="76">
        <f t="shared" si="32"/>
        <v>0</v>
      </c>
      <c r="H1804" s="76"/>
      <c r="I1804" s="76"/>
    </row>
    <row r="1805" spans="1:9" ht="27">
      <c r="A1805" s="79"/>
      <c r="B1805" s="78"/>
      <c r="C1805" s="77"/>
      <c r="D1805" s="77"/>
      <c r="E1805" s="137" t="s">
        <v>385</v>
      </c>
      <c r="F1805" s="142" t="s">
        <v>386</v>
      </c>
      <c r="G1805" s="76">
        <f t="shared" si="32"/>
        <v>0</v>
      </c>
      <c r="H1805" s="76"/>
      <c r="I1805" s="76"/>
    </row>
    <row r="1806" spans="1:9" ht="18">
      <c r="A1806" s="79"/>
      <c r="B1806" s="78"/>
      <c r="C1806" s="77"/>
      <c r="D1806" s="77"/>
      <c r="E1806" s="137" t="s">
        <v>387</v>
      </c>
      <c r="F1806" s="142" t="s">
        <v>388</v>
      </c>
      <c r="G1806" s="76">
        <f t="shared" si="32"/>
        <v>0</v>
      </c>
      <c r="H1806" s="76"/>
      <c r="I1806" s="76"/>
    </row>
    <row r="1807" spans="1:9" ht="18">
      <c r="A1807" s="79"/>
      <c r="B1807" s="78"/>
      <c r="C1807" s="77"/>
      <c r="D1807" s="77"/>
      <c r="E1807" s="137" t="s">
        <v>389</v>
      </c>
      <c r="F1807" s="142" t="s">
        <v>390</v>
      </c>
      <c r="G1807" s="76">
        <f t="shared" si="32"/>
        <v>0</v>
      </c>
      <c r="H1807" s="76"/>
      <c r="I1807" s="76"/>
    </row>
    <row r="1808" spans="1:9" ht="0.6" customHeight="1">
      <c r="A1808" s="79"/>
      <c r="B1808" s="78"/>
      <c r="C1808" s="77"/>
      <c r="D1808" s="77"/>
      <c r="E1808" s="137" t="s">
        <v>391</v>
      </c>
      <c r="F1808" s="142" t="s">
        <v>392</v>
      </c>
      <c r="G1808" s="76">
        <f t="shared" si="32"/>
        <v>0</v>
      </c>
      <c r="H1808" s="76"/>
      <c r="I1808" s="76"/>
    </row>
    <row r="1809" spans="1:9" ht="18" hidden="1">
      <c r="A1809" s="79"/>
      <c r="B1809" s="78"/>
      <c r="C1809" s="77"/>
      <c r="D1809" s="77"/>
      <c r="E1809" s="137" t="s">
        <v>393</v>
      </c>
      <c r="F1809" s="142" t="s">
        <v>394</v>
      </c>
      <c r="G1809" s="76">
        <f t="shared" si="32"/>
        <v>0</v>
      </c>
      <c r="H1809" s="76"/>
      <c r="I1809" s="76"/>
    </row>
    <row r="1810" spans="1:9" ht="18" hidden="1">
      <c r="A1810" s="79"/>
      <c r="B1810" s="78"/>
      <c r="C1810" s="77"/>
      <c r="D1810" s="77"/>
      <c r="E1810" s="143" t="s">
        <v>395</v>
      </c>
      <c r="F1810" s="144" t="s">
        <v>396</v>
      </c>
      <c r="G1810" s="76">
        <f t="shared" si="32"/>
        <v>0</v>
      </c>
      <c r="H1810" s="76"/>
      <c r="I1810" s="76"/>
    </row>
    <row r="1811" spans="1:9" ht="18" hidden="1">
      <c r="A1811" s="79"/>
      <c r="B1811" s="78"/>
      <c r="C1811" s="77"/>
      <c r="D1811" s="77"/>
      <c r="E1811" s="143" t="s">
        <v>397</v>
      </c>
      <c r="F1811" s="120">
        <v>513300</v>
      </c>
      <c r="G1811" s="76">
        <f t="shared" si="32"/>
        <v>0</v>
      </c>
      <c r="H1811" s="76"/>
      <c r="I1811" s="76"/>
    </row>
    <row r="1812" spans="1:9" ht="18" hidden="1">
      <c r="A1812" s="79"/>
      <c r="B1812" s="78"/>
      <c r="C1812" s="77"/>
      <c r="D1812" s="77"/>
      <c r="E1812" s="109" t="s">
        <v>398</v>
      </c>
      <c r="F1812" s="120">
        <v>513400</v>
      </c>
      <c r="G1812" s="76">
        <f t="shared" si="32"/>
        <v>0</v>
      </c>
      <c r="H1812" s="76"/>
      <c r="I1812" s="76"/>
    </row>
    <row r="1813" spans="1:9" ht="18" hidden="1">
      <c r="A1813" s="79"/>
      <c r="B1813" s="78"/>
      <c r="C1813" s="77"/>
      <c r="D1813" s="77"/>
      <c r="E1813" s="130" t="s">
        <v>399</v>
      </c>
      <c r="F1813" s="117" t="s">
        <v>194</v>
      </c>
      <c r="G1813" s="76">
        <f t="shared" si="32"/>
        <v>0</v>
      </c>
      <c r="H1813" s="76"/>
      <c r="I1813" s="76">
        <f>I1814+I1815+I1816+I1817</f>
        <v>0</v>
      </c>
    </row>
    <row r="1814" spans="1:9" ht="18" hidden="1">
      <c r="A1814" s="79"/>
      <c r="B1814" s="78"/>
      <c r="C1814" s="77"/>
      <c r="D1814" s="77"/>
      <c r="E1814" s="137" t="s">
        <v>400</v>
      </c>
      <c r="F1814" s="142" t="s">
        <v>401</v>
      </c>
      <c r="G1814" s="76">
        <f t="shared" si="32"/>
        <v>0</v>
      </c>
      <c r="H1814" s="76"/>
      <c r="I1814" s="76"/>
    </row>
    <row r="1815" spans="1:9" ht="18" hidden="1">
      <c r="A1815" s="79"/>
      <c r="B1815" s="78"/>
      <c r="C1815" s="77"/>
      <c r="D1815" s="77"/>
      <c r="E1815" s="137" t="s">
        <v>402</v>
      </c>
      <c r="F1815" s="142" t="s">
        <v>403</v>
      </c>
      <c r="G1815" s="76">
        <f t="shared" si="32"/>
        <v>0</v>
      </c>
      <c r="H1815" s="76"/>
      <c r="I1815" s="76"/>
    </row>
    <row r="1816" spans="1:9" ht="27" hidden="1">
      <c r="A1816" s="79"/>
      <c r="B1816" s="78"/>
      <c r="C1816" s="77"/>
      <c r="D1816" s="77"/>
      <c r="E1816" s="137" t="s">
        <v>404</v>
      </c>
      <c r="F1816" s="142" t="s">
        <v>405</v>
      </c>
      <c r="G1816" s="76">
        <f t="shared" si="32"/>
        <v>0</v>
      </c>
      <c r="H1816" s="76"/>
      <c r="I1816" s="76"/>
    </row>
    <row r="1817" spans="1:9" ht="18" hidden="1">
      <c r="A1817" s="79"/>
      <c r="B1817" s="78"/>
      <c r="C1817" s="77"/>
      <c r="D1817" s="77"/>
      <c r="E1817" s="137" t="s">
        <v>406</v>
      </c>
      <c r="F1817" s="142" t="s">
        <v>407</v>
      </c>
      <c r="G1817" s="76">
        <f t="shared" si="32"/>
        <v>0</v>
      </c>
      <c r="H1817" s="76"/>
      <c r="I1817" s="76"/>
    </row>
    <row r="1818" spans="1:9" ht="18" hidden="1">
      <c r="A1818" s="79"/>
      <c r="B1818" s="78"/>
      <c r="C1818" s="77"/>
      <c r="D1818" s="77"/>
      <c r="E1818" s="145" t="s">
        <v>408</v>
      </c>
      <c r="F1818" s="122" t="s">
        <v>194</v>
      </c>
      <c r="G1818" s="76">
        <f t="shared" si="32"/>
        <v>0</v>
      </c>
      <c r="H1818" s="76"/>
      <c r="I1818" s="76">
        <f>I1819</f>
        <v>0</v>
      </c>
    </row>
    <row r="1819" spans="1:9" ht="18" hidden="1">
      <c r="A1819" s="79"/>
      <c r="B1819" s="78"/>
      <c r="C1819" s="77"/>
      <c r="D1819" s="77"/>
      <c r="E1819" s="137" t="s">
        <v>409</v>
      </c>
      <c r="F1819" s="142" t="s">
        <v>410</v>
      </c>
      <c r="G1819" s="76">
        <f t="shared" si="32"/>
        <v>0</v>
      </c>
      <c r="H1819" s="76"/>
      <c r="I1819" s="76"/>
    </row>
    <row r="1820" spans="1:9" ht="18" hidden="1">
      <c r="A1820" s="79"/>
      <c r="B1820" s="78"/>
      <c r="C1820" s="77"/>
      <c r="D1820" s="77"/>
      <c r="E1820" s="145" t="s">
        <v>411</v>
      </c>
      <c r="F1820" s="122" t="s">
        <v>194</v>
      </c>
      <c r="G1820" s="76">
        <f t="shared" si="32"/>
        <v>0</v>
      </c>
      <c r="H1820" s="76"/>
      <c r="I1820" s="76">
        <f>I1821+I1822+I1823+I1824</f>
        <v>0</v>
      </c>
    </row>
    <row r="1821" spans="1:9" ht="18" hidden="1">
      <c r="A1821" s="79"/>
      <c r="B1821" s="78"/>
      <c r="C1821" s="77"/>
      <c r="D1821" s="77"/>
      <c r="E1821" s="137" t="s">
        <v>412</v>
      </c>
      <c r="F1821" s="142" t="s">
        <v>413</v>
      </c>
      <c r="G1821" s="76">
        <f t="shared" si="32"/>
        <v>0</v>
      </c>
      <c r="H1821" s="76"/>
      <c r="I1821" s="76"/>
    </row>
    <row r="1822" spans="1:9" ht="18" hidden="1">
      <c r="A1822" s="79"/>
      <c r="B1822" s="78"/>
      <c r="C1822" s="77"/>
      <c r="D1822" s="77"/>
      <c r="E1822" s="137" t="s">
        <v>414</v>
      </c>
      <c r="F1822" s="142" t="s">
        <v>415</v>
      </c>
      <c r="G1822" s="76">
        <f t="shared" si="32"/>
        <v>0</v>
      </c>
      <c r="H1822" s="76"/>
      <c r="I1822" s="76"/>
    </row>
    <row r="1823" spans="1:9" ht="18" hidden="1">
      <c r="A1823" s="79"/>
      <c r="B1823" s="78"/>
      <c r="C1823" s="77"/>
      <c r="D1823" s="77"/>
      <c r="E1823" s="137" t="s">
        <v>416</v>
      </c>
      <c r="F1823" s="142" t="s">
        <v>417</v>
      </c>
      <c r="G1823" s="76">
        <f t="shared" si="32"/>
        <v>0</v>
      </c>
      <c r="H1823" s="76"/>
      <c r="I1823" s="76"/>
    </row>
    <row r="1824" spans="1:9" ht="18.75" hidden="1" thickBot="1">
      <c r="A1824" s="79"/>
      <c r="B1824" s="78"/>
      <c r="C1824" s="77"/>
      <c r="D1824" s="77"/>
      <c r="E1824" s="146" t="s">
        <v>418</v>
      </c>
      <c r="F1824" s="147" t="s">
        <v>419</v>
      </c>
      <c r="G1824" s="76">
        <f t="shared" si="32"/>
        <v>0</v>
      </c>
      <c r="H1824" s="76"/>
      <c r="I1824" s="76"/>
    </row>
    <row r="1825" spans="1:9" ht="90">
      <c r="A1825" s="77">
        <v>2600</v>
      </c>
      <c r="B1825" s="78" t="s">
        <v>446</v>
      </c>
      <c r="C1825" s="77">
        <v>0</v>
      </c>
      <c r="D1825" s="77">
        <v>0</v>
      </c>
      <c r="E1825" s="75" t="s">
        <v>527</v>
      </c>
      <c r="F1825" s="154"/>
      <c r="G1825" s="76">
        <f>G1827+G1977+G2123+G2273</f>
        <v>409002.4</v>
      </c>
      <c r="H1825" s="76">
        <f>H1827+H1977+H2123+H2273</f>
        <v>116702.39999999999</v>
      </c>
      <c r="I1825" s="76">
        <f>I1827+I1977+I2123+I2273</f>
        <v>292300</v>
      </c>
    </row>
    <row r="1826" spans="1:9" ht="18">
      <c r="A1826" s="79"/>
      <c r="B1826" s="78"/>
      <c r="C1826" s="77"/>
      <c r="D1826" s="77"/>
      <c r="E1826" s="80" t="s">
        <v>188</v>
      </c>
      <c r="F1826" s="154"/>
      <c r="G1826" s="76"/>
      <c r="H1826" s="76"/>
      <c r="I1826" s="76"/>
    </row>
    <row r="1827" spans="1:9" ht="37.5">
      <c r="A1827" s="79">
        <v>2610</v>
      </c>
      <c r="B1827" s="78" t="s">
        <v>446</v>
      </c>
      <c r="C1827" s="77">
        <v>1</v>
      </c>
      <c r="D1827" s="77">
        <v>0</v>
      </c>
      <c r="E1827" s="81" t="s">
        <v>528</v>
      </c>
      <c r="F1827" s="153"/>
      <c r="G1827" s="76">
        <f>G1829</f>
        <v>129000</v>
      </c>
      <c r="H1827" s="76">
        <f>H1829</f>
        <v>5000</v>
      </c>
      <c r="I1827" s="76">
        <f>I1829</f>
        <v>124000</v>
      </c>
    </row>
    <row r="1828" spans="1:9" ht="18">
      <c r="A1828" s="79"/>
      <c r="B1828" s="78"/>
      <c r="C1828" s="77"/>
      <c r="D1828" s="77"/>
      <c r="E1828" s="80" t="s">
        <v>190</v>
      </c>
      <c r="F1828" s="154"/>
      <c r="G1828" s="76"/>
      <c r="H1828" s="76"/>
      <c r="I1828" s="76"/>
    </row>
    <row r="1829" spans="1:9" ht="18">
      <c r="A1829" s="79">
        <v>2611</v>
      </c>
      <c r="B1829" s="78" t="s">
        <v>446</v>
      </c>
      <c r="C1829" s="77">
        <v>1</v>
      </c>
      <c r="D1829" s="77">
        <v>1</v>
      </c>
      <c r="E1829" s="80" t="s">
        <v>529</v>
      </c>
      <c r="F1829" s="154"/>
      <c r="G1829" s="76">
        <f>G1831+G1839+G1875+G1884+G1889+G1912+G1928+G1948</f>
        <v>129000</v>
      </c>
      <c r="H1829" s="76">
        <f>H1831+H1839+H1875+H1884+H1889+H1912+H1928+H1948</f>
        <v>5000</v>
      </c>
      <c r="I1829" s="76">
        <f>I1831+I1839+I1875+I1884+I1889+I1912+I1928+I1948</f>
        <v>124000</v>
      </c>
    </row>
    <row r="1830" spans="1:9" ht="72">
      <c r="A1830" s="79"/>
      <c r="B1830" s="78"/>
      <c r="C1830" s="77"/>
      <c r="D1830" s="77"/>
      <c r="E1830" s="80" t="s">
        <v>192</v>
      </c>
      <c r="F1830" s="154"/>
      <c r="G1830" s="76"/>
      <c r="H1830" s="76"/>
      <c r="I1830" s="76"/>
    </row>
    <row r="1831" spans="1:9" ht="18">
      <c r="A1831" s="79"/>
      <c r="B1831" s="78"/>
      <c r="C1831" s="77"/>
      <c r="D1831" s="77"/>
      <c r="E1831" s="85" t="s">
        <v>193</v>
      </c>
      <c r="F1831" s="117" t="s">
        <v>194</v>
      </c>
      <c r="G1831" s="76">
        <f>H1831</f>
        <v>0</v>
      </c>
      <c r="H1831" s="76">
        <f>H1832+H1833+H1834+H1835+H1837+H1836+H1838</f>
        <v>0</v>
      </c>
      <c r="I1831" s="76"/>
    </row>
    <row r="1832" spans="1:9" ht="27">
      <c r="A1832" s="79"/>
      <c r="B1832" s="78"/>
      <c r="C1832" s="77"/>
      <c r="D1832" s="77"/>
      <c r="E1832" s="149" t="s">
        <v>195</v>
      </c>
      <c r="F1832" s="99" t="s">
        <v>196</v>
      </c>
      <c r="G1832" s="76">
        <f t="shared" ref="G1832:G1895" si="33">H1832</f>
        <v>0</v>
      </c>
      <c r="H1832" s="76"/>
      <c r="I1832" s="76"/>
    </row>
    <row r="1833" spans="1:9" ht="27">
      <c r="A1833" s="79"/>
      <c r="B1833" s="78"/>
      <c r="C1833" s="77"/>
      <c r="D1833" s="77"/>
      <c r="E1833" s="89" t="s">
        <v>197</v>
      </c>
      <c r="F1833" s="90" t="s">
        <v>198</v>
      </c>
      <c r="G1833" s="76">
        <f t="shared" si="33"/>
        <v>0</v>
      </c>
      <c r="H1833" s="76"/>
      <c r="I1833" s="76"/>
    </row>
    <row r="1834" spans="1:9" ht="27">
      <c r="A1834" s="79"/>
      <c r="B1834" s="78"/>
      <c r="C1834" s="77"/>
      <c r="D1834" s="77"/>
      <c r="E1834" s="89" t="s">
        <v>199</v>
      </c>
      <c r="F1834" s="90" t="s">
        <v>200</v>
      </c>
      <c r="G1834" s="76">
        <f t="shared" si="33"/>
        <v>0</v>
      </c>
      <c r="H1834" s="76"/>
      <c r="I1834" s="76"/>
    </row>
    <row r="1835" spans="1:9" ht="27">
      <c r="A1835" s="79"/>
      <c r="B1835" s="78"/>
      <c r="C1835" s="77"/>
      <c r="D1835" s="77"/>
      <c r="E1835" s="89" t="s">
        <v>201</v>
      </c>
      <c r="F1835" s="90" t="s">
        <v>202</v>
      </c>
      <c r="G1835" s="76">
        <f t="shared" si="33"/>
        <v>0</v>
      </c>
      <c r="H1835" s="76"/>
      <c r="I1835" s="76"/>
    </row>
    <row r="1836" spans="1:9" ht="18">
      <c r="A1836" s="79"/>
      <c r="B1836" s="78"/>
      <c r="C1836" s="77"/>
      <c r="D1836" s="77"/>
      <c r="E1836" s="89" t="s">
        <v>203</v>
      </c>
      <c r="F1836" s="90" t="s">
        <v>204</v>
      </c>
      <c r="G1836" s="76">
        <f t="shared" si="33"/>
        <v>0</v>
      </c>
      <c r="H1836" s="76"/>
      <c r="I1836" s="76"/>
    </row>
    <row r="1837" spans="1:9" ht="18">
      <c r="A1837" s="79"/>
      <c r="B1837" s="78"/>
      <c r="C1837" s="77"/>
      <c r="D1837" s="77"/>
      <c r="E1837" s="89" t="s">
        <v>205</v>
      </c>
      <c r="F1837" s="90" t="s">
        <v>206</v>
      </c>
      <c r="G1837" s="76">
        <f t="shared" si="33"/>
        <v>0</v>
      </c>
      <c r="H1837" s="76"/>
      <c r="I1837" s="76"/>
    </row>
    <row r="1838" spans="1:9" ht="18.75" thickBot="1">
      <c r="A1838" s="79"/>
      <c r="B1838" s="78"/>
      <c r="C1838" s="77"/>
      <c r="D1838" s="77"/>
      <c r="E1838" s="91" t="s">
        <v>207</v>
      </c>
      <c r="F1838" s="92" t="s">
        <v>208</v>
      </c>
      <c r="G1838" s="76">
        <f t="shared" si="33"/>
        <v>0</v>
      </c>
      <c r="H1838" s="76"/>
      <c r="I1838" s="76"/>
    </row>
    <row r="1839" spans="1:9" ht="33.75" thickBot="1">
      <c r="A1839" s="79"/>
      <c r="B1839" s="78"/>
      <c r="C1839" s="77"/>
      <c r="D1839" s="77"/>
      <c r="E1839" s="93" t="s">
        <v>209</v>
      </c>
      <c r="F1839" s="94" t="s">
        <v>194</v>
      </c>
      <c r="G1839" s="76">
        <f t="shared" si="33"/>
        <v>5000</v>
      </c>
      <c r="H1839" s="76">
        <f>H1840+H1848+H1852+H1861+H1863+H1866</f>
        <v>5000</v>
      </c>
      <c r="I1839" s="76"/>
    </row>
    <row r="1840" spans="1:9" ht="18">
      <c r="A1840" s="79"/>
      <c r="B1840" s="78"/>
      <c r="C1840" s="77"/>
      <c r="D1840" s="77"/>
      <c r="E1840" s="95" t="s">
        <v>210</v>
      </c>
      <c r="F1840" s="96"/>
      <c r="G1840" s="76">
        <f t="shared" si="33"/>
        <v>0</v>
      </c>
      <c r="H1840" s="76">
        <f>H1841+H1842+H1843+H1844+H1845+H1846+H1847</f>
        <v>0</v>
      </c>
      <c r="I1840" s="76"/>
    </row>
    <row r="1841" spans="1:9" ht="0.6" customHeight="1">
      <c r="A1841" s="79"/>
      <c r="B1841" s="78"/>
      <c r="C1841" s="77"/>
      <c r="D1841" s="77"/>
      <c r="E1841" s="89" t="s">
        <v>211</v>
      </c>
      <c r="F1841" s="90" t="s">
        <v>212</v>
      </c>
      <c r="G1841" s="76">
        <f t="shared" si="33"/>
        <v>0</v>
      </c>
      <c r="H1841" s="76"/>
      <c r="I1841" s="76"/>
    </row>
    <row r="1842" spans="1:9" ht="18" hidden="1">
      <c r="A1842" s="79"/>
      <c r="B1842" s="78"/>
      <c r="C1842" s="77"/>
      <c r="D1842" s="77"/>
      <c r="E1842" s="89" t="s">
        <v>213</v>
      </c>
      <c r="F1842" s="90" t="s">
        <v>214</v>
      </c>
      <c r="G1842" s="76">
        <f t="shared" si="33"/>
        <v>0</v>
      </c>
      <c r="H1842" s="76"/>
      <c r="I1842" s="76"/>
    </row>
    <row r="1843" spans="1:9" ht="18" hidden="1">
      <c r="A1843" s="79"/>
      <c r="B1843" s="78"/>
      <c r="C1843" s="77"/>
      <c r="D1843" s="77"/>
      <c r="E1843" s="89" t="s">
        <v>215</v>
      </c>
      <c r="F1843" s="90" t="s">
        <v>216</v>
      </c>
      <c r="G1843" s="76">
        <f t="shared" si="33"/>
        <v>0</v>
      </c>
      <c r="H1843" s="76"/>
      <c r="I1843" s="76"/>
    </row>
    <row r="1844" spans="1:9" ht="18" hidden="1">
      <c r="A1844" s="79"/>
      <c r="B1844" s="78"/>
      <c r="C1844" s="77"/>
      <c r="D1844" s="77"/>
      <c r="E1844" s="89" t="s">
        <v>217</v>
      </c>
      <c r="F1844" s="90" t="s">
        <v>218</v>
      </c>
      <c r="G1844" s="76">
        <f t="shared" si="33"/>
        <v>0</v>
      </c>
      <c r="H1844" s="76"/>
      <c r="I1844" s="76"/>
    </row>
    <row r="1845" spans="1:9" ht="18" hidden="1">
      <c r="A1845" s="79"/>
      <c r="B1845" s="78"/>
      <c r="C1845" s="77"/>
      <c r="D1845" s="77"/>
      <c r="E1845" s="89" t="s">
        <v>219</v>
      </c>
      <c r="F1845" s="90" t="s">
        <v>220</v>
      </c>
      <c r="G1845" s="76">
        <f t="shared" si="33"/>
        <v>0</v>
      </c>
      <c r="H1845" s="76"/>
      <c r="I1845" s="76"/>
    </row>
    <row r="1846" spans="1:9" ht="18" hidden="1">
      <c r="A1846" s="79"/>
      <c r="B1846" s="78"/>
      <c r="C1846" s="77"/>
      <c r="D1846" s="77"/>
      <c r="E1846" s="89" t="s">
        <v>221</v>
      </c>
      <c r="F1846" s="90" t="s">
        <v>222</v>
      </c>
      <c r="G1846" s="76">
        <f t="shared" si="33"/>
        <v>0</v>
      </c>
      <c r="H1846" s="76"/>
      <c r="I1846" s="76"/>
    </row>
    <row r="1847" spans="1:9" ht="18.75" hidden="1" thickBot="1">
      <c r="A1847" s="79"/>
      <c r="B1847" s="78"/>
      <c r="C1847" s="77"/>
      <c r="D1847" s="77"/>
      <c r="E1847" s="91" t="s">
        <v>223</v>
      </c>
      <c r="F1847" s="92" t="s">
        <v>224</v>
      </c>
      <c r="G1847" s="76">
        <f t="shared" si="33"/>
        <v>0</v>
      </c>
      <c r="H1847" s="76"/>
      <c r="I1847" s="76"/>
    </row>
    <row r="1848" spans="1:9" ht="33" hidden="1">
      <c r="A1848" s="79"/>
      <c r="B1848" s="78"/>
      <c r="C1848" s="77"/>
      <c r="D1848" s="77"/>
      <c r="E1848" s="132" t="s">
        <v>225</v>
      </c>
      <c r="F1848" s="98" t="s">
        <v>194</v>
      </c>
      <c r="G1848" s="76">
        <f t="shared" si="33"/>
        <v>0</v>
      </c>
      <c r="H1848" s="76">
        <f>H1849+H1850+H1851</f>
        <v>0</v>
      </c>
      <c r="I1848" s="76"/>
    </row>
    <row r="1849" spans="1:9" ht="18" hidden="1">
      <c r="A1849" s="79"/>
      <c r="B1849" s="78"/>
      <c r="C1849" s="77"/>
      <c r="D1849" s="77"/>
      <c r="E1849" s="89" t="s">
        <v>226</v>
      </c>
      <c r="F1849" s="99" t="s">
        <v>227</v>
      </c>
      <c r="G1849" s="76">
        <f t="shared" si="33"/>
        <v>0</v>
      </c>
      <c r="H1849" s="76"/>
      <c r="I1849" s="76"/>
    </row>
    <row r="1850" spans="1:9" ht="27" hidden="1">
      <c r="A1850" s="79"/>
      <c r="B1850" s="78"/>
      <c r="C1850" s="77"/>
      <c r="D1850" s="77"/>
      <c r="E1850" s="89" t="s">
        <v>228</v>
      </c>
      <c r="F1850" s="90" t="s">
        <v>229</v>
      </c>
      <c r="G1850" s="76">
        <f t="shared" si="33"/>
        <v>0</v>
      </c>
      <c r="H1850" s="76"/>
      <c r="I1850" s="76"/>
    </row>
    <row r="1851" spans="1:9" ht="18.75" hidden="1" thickBot="1">
      <c r="A1851" s="79"/>
      <c r="B1851" s="78"/>
      <c r="C1851" s="77"/>
      <c r="D1851" s="77"/>
      <c r="E1851" s="91" t="s">
        <v>230</v>
      </c>
      <c r="F1851" s="92" t="s">
        <v>231</v>
      </c>
      <c r="G1851" s="76">
        <f t="shared" si="33"/>
        <v>0</v>
      </c>
      <c r="H1851" s="76"/>
      <c r="I1851" s="76"/>
    </row>
    <row r="1852" spans="1:9" ht="33" hidden="1">
      <c r="A1852" s="79"/>
      <c r="B1852" s="78"/>
      <c r="C1852" s="77"/>
      <c r="D1852" s="77"/>
      <c r="E1852" s="132" t="s">
        <v>232</v>
      </c>
      <c r="F1852" s="98" t="s">
        <v>194</v>
      </c>
      <c r="G1852" s="76">
        <f t="shared" si="33"/>
        <v>0</v>
      </c>
      <c r="H1852" s="76">
        <f>H1853+H1854+H1855+H1856+H1857+H1858+H1859+H1860</f>
        <v>0</v>
      </c>
      <c r="I1852" s="76"/>
    </row>
    <row r="1853" spans="1:9" ht="18" hidden="1">
      <c r="A1853" s="79"/>
      <c r="B1853" s="78"/>
      <c r="C1853" s="77"/>
      <c r="D1853" s="77"/>
      <c r="E1853" s="89" t="s">
        <v>233</v>
      </c>
      <c r="F1853" s="99" t="s">
        <v>234</v>
      </c>
      <c r="G1853" s="76">
        <f t="shared" si="33"/>
        <v>0</v>
      </c>
      <c r="H1853" s="76"/>
      <c r="I1853" s="76"/>
    </row>
    <row r="1854" spans="1:9" ht="18" hidden="1">
      <c r="A1854" s="79"/>
      <c r="B1854" s="78"/>
      <c r="C1854" s="77"/>
      <c r="D1854" s="77"/>
      <c r="E1854" s="89" t="s">
        <v>235</v>
      </c>
      <c r="F1854" s="90" t="s">
        <v>236</v>
      </c>
      <c r="G1854" s="76">
        <f t="shared" si="33"/>
        <v>0</v>
      </c>
      <c r="H1854" s="76"/>
      <c r="I1854" s="76"/>
    </row>
    <row r="1855" spans="1:9" ht="27" hidden="1">
      <c r="A1855" s="79"/>
      <c r="B1855" s="78"/>
      <c r="C1855" s="77"/>
      <c r="D1855" s="77"/>
      <c r="E1855" s="89" t="s">
        <v>237</v>
      </c>
      <c r="F1855" s="90" t="s">
        <v>238</v>
      </c>
      <c r="G1855" s="76">
        <f t="shared" si="33"/>
        <v>0</v>
      </c>
      <c r="H1855" s="76"/>
      <c r="I1855" s="76"/>
    </row>
    <row r="1856" spans="1:9" ht="18">
      <c r="A1856" s="79"/>
      <c r="B1856" s="78"/>
      <c r="C1856" s="77"/>
      <c r="D1856" s="77"/>
      <c r="E1856" s="89" t="s">
        <v>239</v>
      </c>
      <c r="F1856" s="90" t="s">
        <v>240</v>
      </c>
      <c r="G1856" s="76">
        <f t="shared" si="33"/>
        <v>0</v>
      </c>
      <c r="H1856" s="76"/>
      <c r="I1856" s="76"/>
    </row>
    <row r="1857" spans="1:9" ht="18">
      <c r="A1857" s="79"/>
      <c r="B1857" s="78"/>
      <c r="C1857" s="77"/>
      <c r="D1857" s="77"/>
      <c r="E1857" s="107" t="s">
        <v>241</v>
      </c>
      <c r="F1857" s="108">
        <v>423500</v>
      </c>
      <c r="G1857" s="76">
        <f t="shared" si="33"/>
        <v>0</v>
      </c>
      <c r="H1857" s="76"/>
      <c r="I1857" s="76"/>
    </row>
    <row r="1858" spans="1:9" ht="27">
      <c r="A1858" s="79"/>
      <c r="B1858" s="78"/>
      <c r="C1858" s="77"/>
      <c r="D1858" s="77"/>
      <c r="E1858" s="89" t="s">
        <v>242</v>
      </c>
      <c r="F1858" s="90" t="s">
        <v>243</v>
      </c>
      <c r="G1858" s="76">
        <f t="shared" si="33"/>
        <v>0</v>
      </c>
      <c r="H1858" s="76"/>
      <c r="I1858" s="76"/>
    </row>
    <row r="1859" spans="1:9" ht="18">
      <c r="A1859" s="79"/>
      <c r="B1859" s="78"/>
      <c r="C1859" s="77"/>
      <c r="D1859" s="77"/>
      <c r="E1859" s="89" t="s">
        <v>244</v>
      </c>
      <c r="F1859" s="90" t="s">
        <v>245</v>
      </c>
      <c r="G1859" s="76">
        <f t="shared" si="33"/>
        <v>0</v>
      </c>
      <c r="H1859" s="76"/>
      <c r="I1859" s="76"/>
    </row>
    <row r="1860" spans="1:9" ht="18.75" thickBot="1">
      <c r="A1860" s="79"/>
      <c r="B1860" s="78"/>
      <c r="C1860" s="77"/>
      <c r="D1860" s="77"/>
      <c r="E1860" s="91" t="s">
        <v>246</v>
      </c>
      <c r="F1860" s="92" t="s">
        <v>247</v>
      </c>
      <c r="G1860" s="76">
        <f t="shared" si="33"/>
        <v>0</v>
      </c>
      <c r="H1860" s="76"/>
      <c r="I1860" s="76"/>
    </row>
    <row r="1861" spans="1:9" ht="33">
      <c r="A1861" s="79"/>
      <c r="B1861" s="78"/>
      <c r="C1861" s="77"/>
      <c r="D1861" s="77"/>
      <c r="E1861" s="132" t="s">
        <v>248</v>
      </c>
      <c r="F1861" s="98" t="s">
        <v>194</v>
      </c>
      <c r="G1861" s="76">
        <f t="shared" si="33"/>
        <v>0</v>
      </c>
      <c r="H1861" s="76">
        <f>H1862</f>
        <v>0</v>
      </c>
      <c r="I1861" s="76"/>
    </row>
    <row r="1862" spans="1:9" ht="18.75" thickBot="1">
      <c r="A1862" s="79"/>
      <c r="B1862" s="78"/>
      <c r="C1862" s="77"/>
      <c r="D1862" s="77"/>
      <c r="E1862" s="91" t="s">
        <v>249</v>
      </c>
      <c r="F1862" s="92" t="s">
        <v>250</v>
      </c>
      <c r="G1862" s="76">
        <f t="shared" si="33"/>
        <v>0</v>
      </c>
      <c r="H1862" s="76"/>
      <c r="I1862" s="76"/>
    </row>
    <row r="1863" spans="1:9" ht="49.5">
      <c r="A1863" s="79"/>
      <c r="B1863" s="78"/>
      <c r="C1863" s="77"/>
      <c r="D1863" s="77"/>
      <c r="E1863" s="132" t="s">
        <v>251</v>
      </c>
      <c r="F1863" s="98" t="s">
        <v>194</v>
      </c>
      <c r="G1863" s="76">
        <f t="shared" si="33"/>
        <v>5000</v>
      </c>
      <c r="H1863" s="76">
        <f>H1864+H1865</f>
        <v>5000</v>
      </c>
      <c r="I1863" s="76"/>
    </row>
    <row r="1864" spans="1:9" ht="27">
      <c r="A1864" s="79"/>
      <c r="B1864" s="78"/>
      <c r="C1864" s="77"/>
      <c r="D1864" s="77"/>
      <c r="E1864" s="89" t="s">
        <v>252</v>
      </c>
      <c r="F1864" s="99" t="s">
        <v>253</v>
      </c>
      <c r="G1864" s="76">
        <f t="shared" si="33"/>
        <v>5000</v>
      </c>
      <c r="H1864" s="76">
        <v>5000</v>
      </c>
      <c r="I1864" s="76"/>
    </row>
    <row r="1865" spans="1:9" ht="27.75" thickBot="1">
      <c r="A1865" s="79"/>
      <c r="B1865" s="78"/>
      <c r="C1865" s="77"/>
      <c r="D1865" s="77"/>
      <c r="E1865" s="91" t="s">
        <v>254</v>
      </c>
      <c r="F1865" s="92" t="s">
        <v>255</v>
      </c>
      <c r="G1865" s="76">
        <f t="shared" si="33"/>
        <v>0</v>
      </c>
      <c r="H1865" s="76"/>
      <c r="I1865" s="76"/>
    </row>
    <row r="1866" spans="1:9" ht="18">
      <c r="A1866" s="79"/>
      <c r="B1866" s="78"/>
      <c r="C1866" s="77"/>
      <c r="D1866" s="77"/>
      <c r="E1866" s="132" t="s">
        <v>256</v>
      </c>
      <c r="F1866" s="98" t="s">
        <v>194</v>
      </c>
      <c r="G1866" s="76">
        <f t="shared" si="33"/>
        <v>0</v>
      </c>
      <c r="H1866" s="76">
        <f>H1867+H1868+H1869+H1870+H1871+H1872+H1873+H1874</f>
        <v>0</v>
      </c>
      <c r="I1866" s="76"/>
    </row>
    <row r="1867" spans="1:9" ht="18">
      <c r="A1867" s="79"/>
      <c r="B1867" s="78"/>
      <c r="C1867" s="77"/>
      <c r="D1867" s="77"/>
      <c r="E1867" s="89" t="s">
        <v>257</v>
      </c>
      <c r="F1867" s="99" t="s">
        <v>258</v>
      </c>
      <c r="G1867" s="76">
        <f t="shared" si="33"/>
        <v>0</v>
      </c>
      <c r="H1867" s="76"/>
      <c r="I1867" s="76"/>
    </row>
    <row r="1868" spans="1:9" ht="18">
      <c r="A1868" s="79"/>
      <c r="B1868" s="78"/>
      <c r="C1868" s="77"/>
      <c r="D1868" s="77"/>
      <c r="E1868" s="89" t="s">
        <v>259</v>
      </c>
      <c r="F1868" s="90" t="s">
        <v>260</v>
      </c>
      <c r="G1868" s="76">
        <f t="shared" si="33"/>
        <v>0</v>
      </c>
      <c r="H1868" s="76"/>
      <c r="I1868" s="76"/>
    </row>
    <row r="1869" spans="1:9" ht="18">
      <c r="A1869" s="79"/>
      <c r="B1869" s="78"/>
      <c r="C1869" s="77"/>
      <c r="D1869" s="77"/>
      <c r="E1869" s="89" t="s">
        <v>261</v>
      </c>
      <c r="F1869" s="90" t="s">
        <v>262</v>
      </c>
      <c r="G1869" s="76">
        <f t="shared" si="33"/>
        <v>0</v>
      </c>
      <c r="H1869" s="76"/>
      <c r="I1869" s="76"/>
    </row>
    <row r="1870" spans="1:9" ht="18">
      <c r="A1870" s="79"/>
      <c r="B1870" s="78"/>
      <c r="C1870" s="77"/>
      <c r="D1870" s="77"/>
      <c r="E1870" s="109" t="s">
        <v>263</v>
      </c>
      <c r="F1870" s="90" t="s">
        <v>264</v>
      </c>
      <c r="G1870" s="76">
        <f t="shared" si="33"/>
        <v>0</v>
      </c>
      <c r="H1870" s="76"/>
      <c r="I1870" s="76"/>
    </row>
    <row r="1871" spans="1:9" ht="27">
      <c r="A1871" s="79"/>
      <c r="B1871" s="78"/>
      <c r="C1871" s="77"/>
      <c r="D1871" s="77"/>
      <c r="E1871" s="110" t="s">
        <v>265</v>
      </c>
      <c r="F1871" s="90" t="s">
        <v>266</v>
      </c>
      <c r="G1871" s="76">
        <f t="shared" si="33"/>
        <v>0</v>
      </c>
      <c r="H1871" s="76"/>
      <c r="I1871" s="76"/>
    </row>
    <row r="1872" spans="1:9" ht="18">
      <c r="A1872" s="79"/>
      <c r="B1872" s="78"/>
      <c r="C1872" s="77"/>
      <c r="D1872" s="77"/>
      <c r="E1872" s="109" t="s">
        <v>267</v>
      </c>
      <c r="F1872" s="90" t="s">
        <v>268</v>
      </c>
      <c r="G1872" s="76">
        <f t="shared" si="33"/>
        <v>0</v>
      </c>
      <c r="H1872" s="76"/>
      <c r="I1872" s="76"/>
    </row>
    <row r="1873" spans="1:9" ht="18">
      <c r="A1873" s="79"/>
      <c r="B1873" s="78"/>
      <c r="C1873" s="77"/>
      <c r="D1873" s="77"/>
      <c r="E1873" s="109" t="s">
        <v>269</v>
      </c>
      <c r="F1873" s="90" t="s">
        <v>270</v>
      </c>
      <c r="G1873" s="76">
        <f t="shared" si="33"/>
        <v>0</v>
      </c>
      <c r="H1873" s="76"/>
      <c r="I1873" s="76"/>
    </row>
    <row r="1874" spans="1:9" ht="18.75" thickBot="1">
      <c r="A1874" s="79"/>
      <c r="B1874" s="78"/>
      <c r="C1874" s="77"/>
      <c r="D1874" s="77"/>
      <c r="E1874" s="111" t="s">
        <v>271</v>
      </c>
      <c r="F1874" s="92" t="s">
        <v>272</v>
      </c>
      <c r="G1874" s="76">
        <f t="shared" si="33"/>
        <v>0</v>
      </c>
      <c r="H1874" s="76"/>
      <c r="I1874" s="76"/>
    </row>
    <row r="1875" spans="1:9" ht="18">
      <c r="A1875" s="79"/>
      <c r="B1875" s="78"/>
      <c r="C1875" s="77"/>
      <c r="D1875" s="77"/>
      <c r="E1875" s="130" t="s">
        <v>273</v>
      </c>
      <c r="F1875" s="98" t="s">
        <v>194</v>
      </c>
      <c r="G1875" s="76">
        <f t="shared" si="33"/>
        <v>0</v>
      </c>
      <c r="H1875" s="76">
        <f>H1876+H1877+H1878+H1879</f>
        <v>0</v>
      </c>
      <c r="I1875" s="76"/>
    </row>
    <row r="1876" spans="1:9" ht="18">
      <c r="A1876" s="79"/>
      <c r="B1876" s="78"/>
      <c r="C1876" s="77"/>
      <c r="D1876" s="77"/>
      <c r="E1876" s="109" t="s">
        <v>274</v>
      </c>
      <c r="F1876" s="99" t="s">
        <v>275</v>
      </c>
      <c r="G1876" s="76">
        <f t="shared" si="33"/>
        <v>0</v>
      </c>
      <c r="H1876" s="76"/>
      <c r="I1876" s="76"/>
    </row>
    <row r="1877" spans="1:9" ht="18">
      <c r="A1877" s="79"/>
      <c r="B1877" s="78"/>
      <c r="C1877" s="77"/>
      <c r="D1877" s="77"/>
      <c r="E1877" s="109" t="s">
        <v>276</v>
      </c>
      <c r="F1877" s="90" t="s">
        <v>277</v>
      </c>
      <c r="G1877" s="76">
        <f t="shared" si="33"/>
        <v>0</v>
      </c>
      <c r="H1877" s="76"/>
      <c r="I1877" s="76"/>
    </row>
    <row r="1878" spans="1:9" ht="27">
      <c r="A1878" s="79"/>
      <c r="B1878" s="78"/>
      <c r="C1878" s="77"/>
      <c r="D1878" s="77"/>
      <c r="E1878" s="109" t="s">
        <v>278</v>
      </c>
      <c r="F1878" s="90" t="s">
        <v>279</v>
      </c>
      <c r="G1878" s="76">
        <f t="shared" si="33"/>
        <v>0</v>
      </c>
      <c r="H1878" s="76"/>
      <c r="I1878" s="76"/>
    </row>
    <row r="1879" spans="1:9" ht="18">
      <c r="A1879" s="79"/>
      <c r="B1879" s="78"/>
      <c r="C1879" s="77"/>
      <c r="D1879" s="77"/>
      <c r="E1879" s="113" t="s">
        <v>280</v>
      </c>
      <c r="F1879" s="114" t="s">
        <v>281</v>
      </c>
      <c r="G1879" s="76">
        <f t="shared" si="33"/>
        <v>0</v>
      </c>
      <c r="H1879" s="76"/>
      <c r="I1879" s="76"/>
    </row>
    <row r="1880" spans="1:9" ht="18">
      <c r="A1880" s="79"/>
      <c r="B1880" s="78"/>
      <c r="C1880" s="77"/>
      <c r="D1880" s="77"/>
      <c r="E1880" s="113" t="s">
        <v>282</v>
      </c>
      <c r="F1880" s="115" t="s">
        <v>194</v>
      </c>
      <c r="G1880" s="76">
        <f t="shared" si="33"/>
        <v>0</v>
      </c>
      <c r="H1880" s="76">
        <f>H1881+H1882+H1883</f>
        <v>0</v>
      </c>
      <c r="I1880" s="76"/>
    </row>
    <row r="1881" spans="1:9" ht="27">
      <c r="A1881" s="79"/>
      <c r="B1881" s="78"/>
      <c r="C1881" s="77"/>
      <c r="D1881" s="77"/>
      <c r="E1881" s="113" t="s">
        <v>283</v>
      </c>
      <c r="F1881" s="99" t="s">
        <v>284</v>
      </c>
      <c r="G1881" s="76">
        <f t="shared" si="33"/>
        <v>0</v>
      </c>
      <c r="H1881" s="76"/>
      <c r="I1881" s="76"/>
    </row>
    <row r="1882" spans="1:9" ht="18">
      <c r="A1882" s="79"/>
      <c r="B1882" s="78"/>
      <c r="C1882" s="77"/>
      <c r="D1882" s="77"/>
      <c r="E1882" s="109" t="s">
        <v>285</v>
      </c>
      <c r="F1882" s="90" t="s">
        <v>286</v>
      </c>
      <c r="G1882" s="76">
        <f t="shared" si="33"/>
        <v>0</v>
      </c>
      <c r="H1882" s="76"/>
      <c r="I1882" s="76"/>
    </row>
    <row r="1883" spans="1:9" ht="18.75" thickBot="1">
      <c r="A1883" s="79"/>
      <c r="B1883" s="78"/>
      <c r="C1883" s="77"/>
      <c r="D1883" s="77"/>
      <c r="E1883" s="111" t="s">
        <v>287</v>
      </c>
      <c r="F1883" s="92" t="s">
        <v>288</v>
      </c>
      <c r="G1883" s="76">
        <f t="shared" si="33"/>
        <v>0</v>
      </c>
      <c r="H1883" s="76"/>
      <c r="I1883" s="76"/>
    </row>
    <row r="1884" spans="1:9" ht="18">
      <c r="A1884" s="79"/>
      <c r="B1884" s="78"/>
      <c r="C1884" s="77"/>
      <c r="D1884" s="77"/>
      <c r="E1884" s="130" t="s">
        <v>289</v>
      </c>
      <c r="F1884" s="98" t="s">
        <v>194</v>
      </c>
      <c r="G1884" s="76">
        <f t="shared" si="33"/>
        <v>0</v>
      </c>
      <c r="H1884" s="76">
        <f>H1885+H1886+H1887+H1888</f>
        <v>0</v>
      </c>
      <c r="I1884" s="76"/>
    </row>
    <row r="1885" spans="1:9" ht="27">
      <c r="A1885" s="79"/>
      <c r="B1885" s="78"/>
      <c r="C1885" s="77"/>
      <c r="D1885" s="77"/>
      <c r="E1885" s="109" t="s">
        <v>290</v>
      </c>
      <c r="F1885" s="99" t="s">
        <v>291</v>
      </c>
      <c r="G1885" s="76">
        <f t="shared" si="33"/>
        <v>0</v>
      </c>
      <c r="H1885" s="76"/>
      <c r="I1885" s="76"/>
    </row>
    <row r="1886" spans="1:9" ht="27">
      <c r="A1886" s="79"/>
      <c r="B1886" s="78"/>
      <c r="C1886" s="77"/>
      <c r="D1886" s="77"/>
      <c r="E1886" s="109" t="s">
        <v>292</v>
      </c>
      <c r="F1886" s="90" t="s">
        <v>293</v>
      </c>
      <c r="G1886" s="76">
        <f t="shared" si="33"/>
        <v>0</v>
      </c>
      <c r="H1886" s="76"/>
      <c r="I1886" s="76"/>
    </row>
    <row r="1887" spans="1:9" ht="27">
      <c r="A1887" s="79"/>
      <c r="B1887" s="78"/>
      <c r="C1887" s="77"/>
      <c r="D1887" s="77"/>
      <c r="E1887" s="109" t="s">
        <v>294</v>
      </c>
      <c r="F1887" s="90" t="s">
        <v>295</v>
      </c>
      <c r="G1887" s="76">
        <f t="shared" si="33"/>
        <v>0</v>
      </c>
      <c r="H1887" s="76"/>
      <c r="I1887" s="76"/>
    </row>
    <row r="1888" spans="1:9" ht="27.75" thickBot="1">
      <c r="A1888" s="79"/>
      <c r="B1888" s="78"/>
      <c r="C1888" s="77"/>
      <c r="D1888" s="77"/>
      <c r="E1888" s="111" t="s">
        <v>296</v>
      </c>
      <c r="F1888" s="92" t="s">
        <v>297</v>
      </c>
      <c r="G1888" s="76">
        <f t="shared" si="33"/>
        <v>0</v>
      </c>
      <c r="H1888" s="76"/>
      <c r="I1888" s="76"/>
    </row>
    <row r="1889" spans="1:9" ht="18">
      <c r="A1889" s="79"/>
      <c r="B1889" s="78"/>
      <c r="C1889" s="77"/>
      <c r="D1889" s="77"/>
      <c r="E1889" s="116" t="s">
        <v>298</v>
      </c>
      <c r="F1889" s="117" t="s">
        <v>194</v>
      </c>
      <c r="G1889" s="76">
        <f t="shared" si="33"/>
        <v>0</v>
      </c>
      <c r="H1889" s="76"/>
      <c r="I1889" s="76"/>
    </row>
    <row r="1890" spans="1:9" ht="28.5">
      <c r="A1890" s="79"/>
      <c r="B1890" s="78"/>
      <c r="C1890" s="77"/>
      <c r="D1890" s="77"/>
      <c r="E1890" s="118" t="s">
        <v>299</v>
      </c>
      <c r="F1890" s="117" t="s">
        <v>194</v>
      </c>
      <c r="G1890" s="76">
        <f t="shared" si="33"/>
        <v>0</v>
      </c>
      <c r="H1890" s="76">
        <f>H1891+H1892</f>
        <v>0</v>
      </c>
      <c r="I1890" s="76"/>
    </row>
    <row r="1891" spans="1:9" ht="27">
      <c r="A1891" s="79"/>
      <c r="B1891" s="78"/>
      <c r="C1891" s="77"/>
      <c r="D1891" s="77"/>
      <c r="E1891" s="119" t="s">
        <v>300</v>
      </c>
      <c r="F1891" s="120">
        <v>461100</v>
      </c>
      <c r="G1891" s="76">
        <f t="shared" si="33"/>
        <v>0</v>
      </c>
      <c r="H1891" s="76"/>
      <c r="I1891" s="76"/>
    </row>
    <row r="1892" spans="1:9" ht="27">
      <c r="A1892" s="79"/>
      <c r="B1892" s="78"/>
      <c r="C1892" s="77"/>
      <c r="D1892" s="77"/>
      <c r="E1892" s="119" t="s">
        <v>301</v>
      </c>
      <c r="F1892" s="120">
        <v>461200</v>
      </c>
      <c r="G1892" s="76">
        <f t="shared" si="33"/>
        <v>0</v>
      </c>
      <c r="H1892" s="76"/>
      <c r="I1892" s="76"/>
    </row>
    <row r="1893" spans="1:9" ht="28.5">
      <c r="A1893" s="79"/>
      <c r="B1893" s="78"/>
      <c r="C1893" s="77"/>
      <c r="D1893" s="77"/>
      <c r="E1893" s="121" t="s">
        <v>302</v>
      </c>
      <c r="F1893" s="122" t="s">
        <v>194</v>
      </c>
      <c r="G1893" s="76">
        <f t="shared" si="33"/>
        <v>0</v>
      </c>
      <c r="H1893" s="76">
        <f>H1894+H1895</f>
        <v>0</v>
      </c>
      <c r="I1893" s="76"/>
    </row>
    <row r="1894" spans="1:9" ht="27">
      <c r="A1894" s="79"/>
      <c r="B1894" s="78"/>
      <c r="C1894" s="77"/>
      <c r="D1894" s="77"/>
      <c r="E1894" s="123" t="s">
        <v>303</v>
      </c>
      <c r="F1894" s="120">
        <v>462100</v>
      </c>
      <c r="G1894" s="76">
        <f t="shared" si="33"/>
        <v>0</v>
      </c>
      <c r="H1894" s="76"/>
      <c r="I1894" s="76"/>
    </row>
    <row r="1895" spans="1:9" ht="27.75" thickBot="1">
      <c r="A1895" s="79"/>
      <c r="B1895" s="78"/>
      <c r="C1895" s="77"/>
      <c r="D1895" s="77"/>
      <c r="E1895" s="124" t="s">
        <v>304</v>
      </c>
      <c r="F1895" s="125">
        <v>462200</v>
      </c>
      <c r="G1895" s="76">
        <f t="shared" si="33"/>
        <v>0</v>
      </c>
      <c r="H1895" s="76"/>
      <c r="I1895" s="76"/>
    </row>
    <row r="1896" spans="1:9" ht="28.5">
      <c r="A1896" s="79"/>
      <c r="B1896" s="78"/>
      <c r="C1896" s="77"/>
      <c r="D1896" s="77"/>
      <c r="E1896" s="126" t="s">
        <v>305</v>
      </c>
      <c r="F1896" s="117" t="s">
        <v>194</v>
      </c>
      <c r="G1896" s="76">
        <f t="shared" ref="G1896:G1947" si="34">H1896</f>
        <v>0</v>
      </c>
      <c r="H1896" s="76">
        <f>H1897+H1898+H1899+H1900+H1901+H1902+H1903+H1904</f>
        <v>0</v>
      </c>
      <c r="I1896" s="76"/>
    </row>
    <row r="1897" spans="1:9" ht="27">
      <c r="A1897" s="79"/>
      <c r="B1897" s="78"/>
      <c r="C1897" s="77"/>
      <c r="D1897" s="77"/>
      <c r="E1897" s="123" t="s">
        <v>306</v>
      </c>
      <c r="F1897" s="120">
        <v>463100</v>
      </c>
      <c r="G1897" s="76">
        <f t="shared" si="34"/>
        <v>0</v>
      </c>
      <c r="H1897" s="76"/>
      <c r="I1897" s="76"/>
    </row>
    <row r="1898" spans="1:9" ht="18">
      <c r="A1898" s="79"/>
      <c r="B1898" s="78"/>
      <c r="C1898" s="77"/>
      <c r="D1898" s="77"/>
      <c r="E1898" s="123" t="s">
        <v>307</v>
      </c>
      <c r="F1898" s="120">
        <v>463200</v>
      </c>
      <c r="G1898" s="76">
        <f t="shared" si="34"/>
        <v>0</v>
      </c>
      <c r="H1898" s="76"/>
      <c r="I1898" s="76"/>
    </row>
    <row r="1899" spans="1:9" ht="40.5">
      <c r="A1899" s="79"/>
      <c r="B1899" s="78"/>
      <c r="C1899" s="77"/>
      <c r="D1899" s="77"/>
      <c r="E1899" s="123" t="s">
        <v>308</v>
      </c>
      <c r="F1899" s="120">
        <v>463300</v>
      </c>
      <c r="G1899" s="76">
        <f t="shared" si="34"/>
        <v>0</v>
      </c>
      <c r="H1899" s="76"/>
      <c r="I1899" s="76"/>
    </row>
    <row r="1900" spans="1:9" ht="40.5">
      <c r="A1900" s="79"/>
      <c r="B1900" s="78"/>
      <c r="C1900" s="77"/>
      <c r="D1900" s="77"/>
      <c r="E1900" s="123" t="s">
        <v>309</v>
      </c>
      <c r="F1900" s="120">
        <v>463400</v>
      </c>
      <c r="G1900" s="76">
        <f t="shared" si="34"/>
        <v>0</v>
      </c>
      <c r="H1900" s="76"/>
      <c r="I1900" s="76"/>
    </row>
    <row r="1901" spans="1:9" ht="18">
      <c r="A1901" s="79"/>
      <c r="B1901" s="78"/>
      <c r="C1901" s="77"/>
      <c r="D1901" s="77"/>
      <c r="E1901" s="127" t="s">
        <v>310</v>
      </c>
      <c r="F1901" s="120">
        <v>463500</v>
      </c>
      <c r="G1901" s="76">
        <f t="shared" si="34"/>
        <v>0</v>
      </c>
      <c r="H1901" s="76"/>
      <c r="I1901" s="76"/>
    </row>
    <row r="1902" spans="1:9" ht="40.5">
      <c r="A1902" s="79"/>
      <c r="B1902" s="78"/>
      <c r="C1902" s="77"/>
      <c r="D1902" s="77"/>
      <c r="E1902" s="127" t="s">
        <v>311</v>
      </c>
      <c r="F1902" s="120">
        <v>463700</v>
      </c>
      <c r="G1902" s="76">
        <f t="shared" si="34"/>
        <v>0</v>
      </c>
      <c r="H1902" s="76"/>
      <c r="I1902" s="76"/>
    </row>
    <row r="1903" spans="1:9" ht="40.5">
      <c r="A1903" s="79"/>
      <c r="B1903" s="78"/>
      <c r="C1903" s="77"/>
      <c r="D1903" s="77"/>
      <c r="E1903" s="127" t="s">
        <v>312</v>
      </c>
      <c r="F1903" s="120">
        <v>463800</v>
      </c>
      <c r="G1903" s="76">
        <f t="shared" si="34"/>
        <v>0</v>
      </c>
      <c r="H1903" s="76"/>
      <c r="I1903" s="76"/>
    </row>
    <row r="1904" spans="1:9" ht="18">
      <c r="A1904" s="79"/>
      <c r="B1904" s="78"/>
      <c r="C1904" s="77"/>
      <c r="D1904" s="77"/>
      <c r="E1904" s="127" t="s">
        <v>313</v>
      </c>
      <c r="F1904" s="120">
        <v>463900</v>
      </c>
      <c r="G1904" s="76">
        <f t="shared" si="34"/>
        <v>0</v>
      </c>
      <c r="H1904" s="76"/>
      <c r="I1904" s="76"/>
    </row>
    <row r="1905" spans="1:9" ht="28.5">
      <c r="A1905" s="79"/>
      <c r="B1905" s="78"/>
      <c r="C1905" s="77"/>
      <c r="D1905" s="77"/>
      <c r="E1905" s="128" t="s">
        <v>314</v>
      </c>
      <c r="F1905" s="122" t="s">
        <v>194</v>
      </c>
      <c r="G1905" s="76">
        <f t="shared" si="34"/>
        <v>0</v>
      </c>
      <c r="H1905" s="76">
        <f>H1906+H1907+H1908+H1909+H1910</f>
        <v>0</v>
      </c>
      <c r="I1905" s="76"/>
    </row>
    <row r="1906" spans="1:9" ht="27">
      <c r="A1906" s="79"/>
      <c r="B1906" s="78"/>
      <c r="C1906" s="77"/>
      <c r="D1906" s="77"/>
      <c r="E1906" s="127" t="s">
        <v>315</v>
      </c>
      <c r="F1906" s="120">
        <v>465100</v>
      </c>
      <c r="G1906" s="76">
        <f t="shared" si="34"/>
        <v>0</v>
      </c>
      <c r="H1906" s="76"/>
      <c r="I1906" s="76"/>
    </row>
    <row r="1907" spans="1:9" ht="18">
      <c r="A1907" s="79"/>
      <c r="B1907" s="78"/>
      <c r="C1907" s="77"/>
      <c r="D1907" s="77"/>
      <c r="E1907" s="127" t="s">
        <v>316</v>
      </c>
      <c r="F1907" s="120">
        <v>465200</v>
      </c>
      <c r="G1907" s="76">
        <f t="shared" si="34"/>
        <v>0</v>
      </c>
      <c r="H1907" s="76"/>
      <c r="I1907" s="76"/>
    </row>
    <row r="1908" spans="1:9" ht="18">
      <c r="A1908" s="79"/>
      <c r="B1908" s="78"/>
      <c r="C1908" s="77"/>
      <c r="D1908" s="77"/>
      <c r="E1908" s="127" t="s">
        <v>317</v>
      </c>
      <c r="F1908" s="120">
        <v>465300</v>
      </c>
      <c r="G1908" s="76">
        <f t="shared" si="34"/>
        <v>0</v>
      </c>
      <c r="H1908" s="76"/>
      <c r="I1908" s="76"/>
    </row>
    <row r="1909" spans="1:9" ht="40.5">
      <c r="A1909" s="79"/>
      <c r="B1909" s="78"/>
      <c r="C1909" s="77"/>
      <c r="D1909" s="77"/>
      <c r="E1909" s="127" t="s">
        <v>318</v>
      </c>
      <c r="F1909" s="120">
        <v>465500</v>
      </c>
      <c r="G1909" s="76">
        <f t="shared" si="34"/>
        <v>0</v>
      </c>
      <c r="H1909" s="76"/>
      <c r="I1909" s="76"/>
    </row>
    <row r="1910" spans="1:9" ht="44.45" customHeight="1">
      <c r="A1910" s="79"/>
      <c r="B1910" s="78"/>
      <c r="C1910" s="77"/>
      <c r="D1910" s="77"/>
      <c r="E1910" s="127" t="s">
        <v>319</v>
      </c>
      <c r="F1910" s="120">
        <v>465600</v>
      </c>
      <c r="G1910" s="76">
        <f t="shared" si="34"/>
        <v>0</v>
      </c>
      <c r="H1910" s="76"/>
      <c r="I1910" s="76"/>
    </row>
    <row r="1911" spans="1:9" ht="18" hidden="1" customHeight="1">
      <c r="A1911" s="79"/>
      <c r="B1911" s="78"/>
      <c r="C1911" s="77"/>
      <c r="D1911" s="77"/>
      <c r="E1911" s="129" t="s">
        <v>320</v>
      </c>
      <c r="F1911" s="92" t="s">
        <v>321</v>
      </c>
      <c r="G1911" s="76">
        <f t="shared" si="34"/>
        <v>0</v>
      </c>
      <c r="H1911" s="76"/>
      <c r="I1911" s="76"/>
    </row>
    <row r="1912" spans="1:9" ht="33" hidden="1">
      <c r="A1912" s="79"/>
      <c r="B1912" s="78"/>
      <c r="C1912" s="77"/>
      <c r="D1912" s="77"/>
      <c r="E1912" s="130" t="s">
        <v>322</v>
      </c>
      <c r="F1912" s="98" t="s">
        <v>194</v>
      </c>
      <c r="G1912" s="76">
        <f t="shared" si="34"/>
        <v>0</v>
      </c>
      <c r="H1912" s="76">
        <f>H1913+H1916+H1926</f>
        <v>0</v>
      </c>
      <c r="I1912" s="76"/>
    </row>
    <row r="1913" spans="1:9" ht="28.5" hidden="1">
      <c r="A1913" s="79"/>
      <c r="B1913" s="78"/>
      <c r="C1913" s="77"/>
      <c r="D1913" s="77"/>
      <c r="E1913" s="131" t="s">
        <v>323</v>
      </c>
      <c r="F1913" s="122" t="s">
        <v>194</v>
      </c>
      <c r="G1913" s="76">
        <f t="shared" si="34"/>
        <v>0</v>
      </c>
      <c r="H1913" s="76">
        <f>H1914+H1915</f>
        <v>0</v>
      </c>
      <c r="I1913" s="76"/>
    </row>
    <row r="1914" spans="1:9" ht="40.5" hidden="1">
      <c r="A1914" s="79"/>
      <c r="B1914" s="78"/>
      <c r="C1914" s="77"/>
      <c r="D1914" s="77"/>
      <c r="E1914" s="89" t="s">
        <v>324</v>
      </c>
      <c r="F1914" s="108">
        <v>471100</v>
      </c>
      <c r="G1914" s="76">
        <f t="shared" si="34"/>
        <v>0</v>
      </c>
      <c r="H1914" s="76"/>
      <c r="I1914" s="76"/>
    </row>
    <row r="1915" spans="1:9" ht="27" hidden="1">
      <c r="A1915" s="79"/>
      <c r="B1915" s="78"/>
      <c r="C1915" s="77"/>
      <c r="D1915" s="77"/>
      <c r="E1915" s="109" t="s">
        <v>325</v>
      </c>
      <c r="F1915" s="108">
        <v>471200</v>
      </c>
      <c r="G1915" s="76">
        <f t="shared" si="34"/>
        <v>0</v>
      </c>
      <c r="H1915" s="76"/>
      <c r="I1915" s="76"/>
    </row>
    <row r="1916" spans="1:9" ht="42.75" hidden="1">
      <c r="A1916" s="79"/>
      <c r="B1916" s="78"/>
      <c r="C1916" s="77"/>
      <c r="D1916" s="77"/>
      <c r="E1916" s="131" t="s">
        <v>326</v>
      </c>
      <c r="F1916" s="122" t="s">
        <v>194</v>
      </c>
      <c r="G1916" s="76">
        <f t="shared" si="34"/>
        <v>0</v>
      </c>
      <c r="H1916" s="76">
        <f>H1917+H1918+H1919+H1920+H1921+H1922+H1923+H1924+H1925</f>
        <v>0</v>
      </c>
      <c r="I1916" s="76"/>
    </row>
    <row r="1917" spans="1:9" ht="27" hidden="1">
      <c r="A1917" s="79"/>
      <c r="B1917" s="78"/>
      <c r="C1917" s="77"/>
      <c r="D1917" s="77"/>
      <c r="E1917" s="109" t="s">
        <v>327</v>
      </c>
      <c r="F1917" s="90" t="s">
        <v>328</v>
      </c>
      <c r="G1917" s="76">
        <f t="shared" si="34"/>
        <v>0</v>
      </c>
      <c r="H1917" s="76"/>
      <c r="I1917" s="76"/>
    </row>
    <row r="1918" spans="1:9" ht="18" hidden="1">
      <c r="A1918" s="79"/>
      <c r="B1918" s="78"/>
      <c r="C1918" s="77"/>
      <c r="D1918" s="77"/>
      <c r="E1918" s="109" t="s">
        <v>329</v>
      </c>
      <c r="F1918" s="90" t="s">
        <v>330</v>
      </c>
      <c r="G1918" s="76">
        <f t="shared" si="34"/>
        <v>0</v>
      </c>
      <c r="H1918" s="76"/>
      <c r="I1918" s="76"/>
    </row>
    <row r="1919" spans="1:9" ht="27" hidden="1">
      <c r="A1919" s="79"/>
      <c r="B1919" s="78"/>
      <c r="C1919" s="77"/>
      <c r="D1919" s="77"/>
      <c r="E1919" s="109" t="s">
        <v>331</v>
      </c>
      <c r="F1919" s="90" t="s">
        <v>332</v>
      </c>
      <c r="G1919" s="76">
        <f t="shared" si="34"/>
        <v>0</v>
      </c>
      <c r="H1919" s="76"/>
      <c r="I1919" s="76"/>
    </row>
    <row r="1920" spans="1:9" ht="18" hidden="1">
      <c r="A1920" s="79"/>
      <c r="B1920" s="78"/>
      <c r="C1920" s="77"/>
      <c r="D1920" s="77"/>
      <c r="E1920" s="109" t="s">
        <v>333</v>
      </c>
      <c r="F1920" s="90" t="s">
        <v>334</v>
      </c>
      <c r="G1920" s="76">
        <f t="shared" si="34"/>
        <v>0</v>
      </c>
      <c r="H1920" s="76"/>
      <c r="I1920" s="76"/>
    </row>
    <row r="1921" spans="1:9" ht="27" hidden="1">
      <c r="A1921" s="79"/>
      <c r="B1921" s="78"/>
      <c r="C1921" s="77"/>
      <c r="D1921" s="77"/>
      <c r="E1921" s="109" t="s">
        <v>335</v>
      </c>
      <c r="F1921" s="90" t="s">
        <v>336</v>
      </c>
      <c r="G1921" s="76">
        <f t="shared" si="34"/>
        <v>0</v>
      </c>
      <c r="H1921" s="76"/>
      <c r="I1921" s="76"/>
    </row>
    <row r="1922" spans="1:9" ht="18" hidden="1">
      <c r="A1922" s="79"/>
      <c r="B1922" s="78"/>
      <c r="C1922" s="77"/>
      <c r="D1922" s="77"/>
      <c r="E1922" s="109" t="s">
        <v>337</v>
      </c>
      <c r="F1922" s="90" t="s">
        <v>338</v>
      </c>
      <c r="G1922" s="76">
        <f t="shared" si="34"/>
        <v>0</v>
      </c>
      <c r="H1922" s="76"/>
      <c r="I1922" s="76"/>
    </row>
    <row r="1923" spans="1:9" ht="27" hidden="1">
      <c r="A1923" s="79"/>
      <c r="B1923" s="78"/>
      <c r="C1923" s="77"/>
      <c r="D1923" s="77"/>
      <c r="E1923" s="89" t="s">
        <v>339</v>
      </c>
      <c r="F1923" s="90" t="s">
        <v>340</v>
      </c>
      <c r="G1923" s="76">
        <f t="shared" si="34"/>
        <v>0</v>
      </c>
      <c r="H1923" s="76"/>
      <c r="I1923" s="76"/>
    </row>
    <row r="1924" spans="1:9" ht="18" hidden="1">
      <c r="A1924" s="79"/>
      <c r="B1924" s="78"/>
      <c r="C1924" s="77"/>
      <c r="D1924" s="77"/>
      <c r="E1924" s="109" t="s">
        <v>341</v>
      </c>
      <c r="F1924" s="90" t="s">
        <v>342</v>
      </c>
      <c r="G1924" s="76">
        <f t="shared" si="34"/>
        <v>0</v>
      </c>
      <c r="H1924" s="76"/>
      <c r="I1924" s="76"/>
    </row>
    <row r="1925" spans="1:9" ht="18" hidden="1">
      <c r="A1925" s="79"/>
      <c r="B1925" s="78"/>
      <c r="C1925" s="77"/>
      <c r="D1925" s="77"/>
      <c r="E1925" s="109" t="s">
        <v>343</v>
      </c>
      <c r="F1925" s="90" t="s">
        <v>344</v>
      </c>
      <c r="G1925" s="76">
        <f t="shared" si="34"/>
        <v>0</v>
      </c>
      <c r="H1925" s="76"/>
      <c r="I1925" s="76"/>
    </row>
    <row r="1926" spans="1:9" ht="18" hidden="1">
      <c r="A1926" s="79"/>
      <c r="B1926" s="78"/>
      <c r="C1926" s="77"/>
      <c r="D1926" s="77"/>
      <c r="E1926" s="131" t="s">
        <v>345</v>
      </c>
      <c r="F1926" s="122" t="s">
        <v>194</v>
      </c>
      <c r="G1926" s="76">
        <f t="shared" si="34"/>
        <v>0</v>
      </c>
      <c r="H1926" s="76"/>
      <c r="I1926" s="76"/>
    </row>
    <row r="1927" spans="1:9" ht="18.75" hidden="1" thickBot="1">
      <c r="A1927" s="79"/>
      <c r="B1927" s="78"/>
      <c r="C1927" s="77"/>
      <c r="D1927" s="77"/>
      <c r="E1927" s="111" t="s">
        <v>346</v>
      </c>
      <c r="F1927" s="92" t="s">
        <v>347</v>
      </c>
      <c r="G1927" s="76">
        <f t="shared" si="34"/>
        <v>0</v>
      </c>
      <c r="H1927" s="76"/>
      <c r="I1927" s="76"/>
    </row>
    <row r="1928" spans="1:9" ht="18" hidden="1">
      <c r="A1928" s="79"/>
      <c r="B1928" s="78"/>
      <c r="C1928" s="77"/>
      <c r="D1928" s="77"/>
      <c r="E1928" s="132" t="s">
        <v>348</v>
      </c>
      <c r="F1928" s="98" t="s">
        <v>194</v>
      </c>
      <c r="G1928" s="76">
        <f t="shared" si="34"/>
        <v>0</v>
      </c>
      <c r="H1928" s="76"/>
      <c r="I1928" s="76"/>
    </row>
    <row r="1929" spans="1:9" ht="42.75" hidden="1">
      <c r="A1929" s="79"/>
      <c r="B1929" s="78"/>
      <c r="C1929" s="77"/>
      <c r="D1929" s="77"/>
      <c r="E1929" s="133" t="s">
        <v>349</v>
      </c>
      <c r="F1929" s="117" t="s">
        <v>194</v>
      </c>
      <c r="G1929" s="76">
        <f t="shared" si="34"/>
        <v>0</v>
      </c>
      <c r="H1929" s="76">
        <f>H1930+H1931</f>
        <v>0</v>
      </c>
      <c r="I1929" s="76"/>
    </row>
    <row r="1930" spans="1:9" ht="54" hidden="1">
      <c r="A1930" s="79"/>
      <c r="B1930" s="78"/>
      <c r="C1930" s="77"/>
      <c r="D1930" s="77"/>
      <c r="E1930" s="89" t="s">
        <v>350</v>
      </c>
      <c r="F1930" s="99" t="s">
        <v>351</v>
      </c>
      <c r="G1930" s="76">
        <f t="shared" si="34"/>
        <v>0</v>
      </c>
      <c r="H1930" s="76"/>
      <c r="I1930" s="76"/>
    </row>
    <row r="1931" spans="1:9" ht="27" hidden="1">
      <c r="A1931" s="79"/>
      <c r="B1931" s="78"/>
      <c r="C1931" s="77"/>
      <c r="D1931" s="77"/>
      <c r="E1931" s="109" t="s">
        <v>352</v>
      </c>
      <c r="F1931" s="134" t="s">
        <v>353</v>
      </c>
      <c r="G1931" s="76">
        <f t="shared" si="34"/>
        <v>0</v>
      </c>
      <c r="H1931" s="76"/>
      <c r="I1931" s="76"/>
    </row>
    <row r="1932" spans="1:9" ht="57" hidden="1">
      <c r="A1932" s="79"/>
      <c r="B1932" s="78"/>
      <c r="C1932" s="77"/>
      <c r="D1932" s="77"/>
      <c r="E1932" s="135" t="s">
        <v>354</v>
      </c>
      <c r="F1932" s="122" t="s">
        <v>194</v>
      </c>
      <c r="G1932" s="76">
        <f t="shared" si="34"/>
        <v>0</v>
      </c>
      <c r="H1932" s="76">
        <f>H1933+H1934+H1935+H1936</f>
        <v>0</v>
      </c>
      <c r="I1932" s="76"/>
    </row>
    <row r="1933" spans="1:9" ht="18" hidden="1">
      <c r="A1933" s="79"/>
      <c r="B1933" s="78"/>
      <c r="C1933" s="77"/>
      <c r="D1933" s="77"/>
      <c r="E1933" s="109" t="s">
        <v>355</v>
      </c>
      <c r="F1933" s="99" t="s">
        <v>356</v>
      </c>
      <c r="G1933" s="76">
        <f t="shared" si="34"/>
        <v>0</v>
      </c>
      <c r="H1933" s="76"/>
      <c r="I1933" s="76"/>
    </row>
    <row r="1934" spans="1:9" ht="18" hidden="1">
      <c r="A1934" s="79"/>
      <c r="B1934" s="78"/>
      <c r="C1934" s="77"/>
      <c r="D1934" s="77"/>
      <c r="E1934" s="109" t="s">
        <v>357</v>
      </c>
      <c r="F1934" s="136">
        <v>482200</v>
      </c>
      <c r="G1934" s="76">
        <f t="shared" si="34"/>
        <v>0</v>
      </c>
      <c r="H1934" s="76"/>
      <c r="I1934" s="76"/>
    </row>
    <row r="1935" spans="1:9" ht="18" hidden="1">
      <c r="A1935" s="79"/>
      <c r="B1935" s="78"/>
      <c r="C1935" s="77"/>
      <c r="D1935" s="77"/>
      <c r="E1935" s="109" t="s">
        <v>358</v>
      </c>
      <c r="F1935" s="90" t="s">
        <v>359</v>
      </c>
      <c r="G1935" s="76">
        <f t="shared" si="34"/>
        <v>0</v>
      </c>
      <c r="H1935" s="76"/>
      <c r="I1935" s="76"/>
    </row>
    <row r="1936" spans="1:9" ht="40.5" hidden="1">
      <c r="A1936" s="79"/>
      <c r="B1936" s="78"/>
      <c r="C1936" s="77"/>
      <c r="D1936" s="77"/>
      <c r="E1936" s="137" t="s">
        <v>360</v>
      </c>
      <c r="F1936" s="90" t="s">
        <v>361</v>
      </c>
      <c r="G1936" s="76">
        <f t="shared" si="34"/>
        <v>0</v>
      </c>
      <c r="H1936" s="76"/>
      <c r="I1936" s="76"/>
    </row>
    <row r="1937" spans="1:9" ht="28.5" hidden="1">
      <c r="A1937" s="79"/>
      <c r="B1937" s="78"/>
      <c r="C1937" s="77"/>
      <c r="D1937" s="77"/>
      <c r="E1937" s="135" t="s">
        <v>362</v>
      </c>
      <c r="F1937" s="122" t="s">
        <v>194</v>
      </c>
      <c r="G1937" s="76">
        <f t="shared" si="34"/>
        <v>0</v>
      </c>
      <c r="H1937" s="76">
        <f>H1938</f>
        <v>0</v>
      </c>
      <c r="I1937" s="76"/>
    </row>
    <row r="1938" spans="1:9" ht="27" hidden="1">
      <c r="A1938" s="79"/>
      <c r="B1938" s="78"/>
      <c r="C1938" s="77"/>
      <c r="D1938" s="77"/>
      <c r="E1938" s="137" t="s">
        <v>363</v>
      </c>
      <c r="F1938" s="90" t="s">
        <v>364</v>
      </c>
      <c r="G1938" s="76">
        <f t="shared" si="34"/>
        <v>0</v>
      </c>
      <c r="H1938" s="76"/>
      <c r="I1938" s="76"/>
    </row>
    <row r="1939" spans="1:9" ht="57" hidden="1">
      <c r="A1939" s="79"/>
      <c r="B1939" s="78"/>
      <c r="C1939" s="77"/>
      <c r="D1939" s="77"/>
      <c r="E1939" s="135" t="s">
        <v>365</v>
      </c>
      <c r="F1939" s="122" t="s">
        <v>194</v>
      </c>
      <c r="G1939" s="76">
        <f t="shared" si="34"/>
        <v>0</v>
      </c>
      <c r="H1939" s="76">
        <f>H1940+H1941</f>
        <v>0</v>
      </c>
      <c r="I1939" s="76"/>
    </row>
    <row r="1940" spans="1:9" ht="27" hidden="1">
      <c r="A1940" s="79"/>
      <c r="B1940" s="78"/>
      <c r="C1940" s="77"/>
      <c r="D1940" s="77"/>
      <c r="E1940" s="137" t="s">
        <v>366</v>
      </c>
      <c r="F1940" s="90" t="s">
        <v>367</v>
      </c>
      <c r="G1940" s="76">
        <f t="shared" si="34"/>
        <v>0</v>
      </c>
      <c r="H1940" s="76"/>
      <c r="I1940" s="76"/>
    </row>
    <row r="1941" spans="1:9" ht="27">
      <c r="A1941" s="79"/>
      <c r="B1941" s="78"/>
      <c r="C1941" s="77"/>
      <c r="D1941" s="77"/>
      <c r="E1941" s="137" t="s">
        <v>368</v>
      </c>
      <c r="F1941" s="90" t="s">
        <v>369</v>
      </c>
      <c r="G1941" s="76">
        <f t="shared" si="34"/>
        <v>0</v>
      </c>
      <c r="H1941" s="76"/>
      <c r="I1941" s="76"/>
    </row>
    <row r="1942" spans="1:9" ht="57">
      <c r="A1942" s="79"/>
      <c r="B1942" s="78"/>
      <c r="C1942" s="77"/>
      <c r="D1942" s="77"/>
      <c r="E1942" s="135" t="s">
        <v>370</v>
      </c>
      <c r="F1942" s="122" t="s">
        <v>194</v>
      </c>
      <c r="G1942" s="76">
        <f t="shared" si="34"/>
        <v>0</v>
      </c>
      <c r="H1942" s="76">
        <f>H1943</f>
        <v>0</v>
      </c>
      <c r="I1942" s="76"/>
    </row>
    <row r="1943" spans="1:9" ht="40.5">
      <c r="A1943" s="79"/>
      <c r="B1943" s="78"/>
      <c r="C1943" s="77"/>
      <c r="D1943" s="77"/>
      <c r="E1943" s="137" t="s">
        <v>371</v>
      </c>
      <c r="F1943" s="90" t="s">
        <v>372</v>
      </c>
      <c r="G1943" s="76">
        <f t="shared" si="34"/>
        <v>0</v>
      </c>
      <c r="H1943" s="76"/>
      <c r="I1943" s="76"/>
    </row>
    <row r="1944" spans="1:9" ht="18">
      <c r="A1944" s="79"/>
      <c r="B1944" s="78"/>
      <c r="C1944" s="77"/>
      <c r="D1944" s="77"/>
      <c r="E1944" s="135" t="s">
        <v>373</v>
      </c>
      <c r="F1944" s="122" t="s">
        <v>194</v>
      </c>
      <c r="G1944" s="76">
        <f t="shared" si="34"/>
        <v>0</v>
      </c>
      <c r="H1944" s="76">
        <f>H1945</f>
        <v>0</v>
      </c>
      <c r="I1944" s="76"/>
    </row>
    <row r="1945" spans="1:9" ht="18">
      <c r="A1945" s="79"/>
      <c r="B1945" s="78"/>
      <c r="C1945" s="77"/>
      <c r="D1945" s="77"/>
      <c r="E1945" s="137" t="s">
        <v>374</v>
      </c>
      <c r="F1945" s="90" t="s">
        <v>375</v>
      </c>
      <c r="G1945" s="76">
        <f t="shared" si="34"/>
        <v>0</v>
      </c>
      <c r="H1945" s="76"/>
      <c r="I1945" s="76"/>
    </row>
    <row r="1946" spans="1:9" ht="18">
      <c r="A1946" s="79"/>
      <c r="B1946" s="78"/>
      <c r="C1946" s="77"/>
      <c r="D1946" s="77"/>
      <c r="E1946" s="135" t="s">
        <v>376</v>
      </c>
      <c r="F1946" s="122" t="s">
        <v>194</v>
      </c>
      <c r="G1946" s="76">
        <f t="shared" si="34"/>
        <v>0</v>
      </c>
      <c r="H1946" s="76">
        <f>H1947</f>
        <v>0</v>
      </c>
      <c r="I1946" s="76"/>
    </row>
    <row r="1947" spans="1:9" ht="18.75" thickBot="1">
      <c r="A1947" s="79"/>
      <c r="B1947" s="78"/>
      <c r="C1947" s="77"/>
      <c r="D1947" s="77"/>
      <c r="E1947" s="138" t="s">
        <v>377</v>
      </c>
      <c r="F1947" s="92" t="s">
        <v>378</v>
      </c>
      <c r="G1947" s="76">
        <f t="shared" si="34"/>
        <v>0</v>
      </c>
      <c r="H1947" s="76"/>
      <c r="I1947" s="76"/>
    </row>
    <row r="1948" spans="1:9" ht="33.75" thickBot="1">
      <c r="A1948" s="79"/>
      <c r="B1948" s="78"/>
      <c r="C1948" s="77"/>
      <c r="D1948" s="77"/>
      <c r="E1948" s="139" t="s">
        <v>379</v>
      </c>
      <c r="F1948" s="140" t="s">
        <v>194</v>
      </c>
      <c r="G1948" s="76">
        <f>I1948</f>
        <v>124000</v>
      </c>
      <c r="H1948" s="76"/>
      <c r="I1948" s="76">
        <f>I1949+I1960+I1965+I1967</f>
        <v>124000</v>
      </c>
    </row>
    <row r="1949" spans="1:9" ht="18">
      <c r="A1949" s="79"/>
      <c r="B1949" s="78"/>
      <c r="C1949" s="77"/>
      <c r="D1949" s="77"/>
      <c r="E1949" s="141" t="s">
        <v>380</v>
      </c>
      <c r="F1949" s="117" t="s">
        <v>194</v>
      </c>
      <c r="G1949" s="76">
        <f t="shared" ref="G1949:G1971" si="35">I1949</f>
        <v>124000</v>
      </c>
      <c r="H1949" s="76"/>
      <c r="I1949" s="76">
        <f>I1950+I1951+I1952+I1953+I1954+I1955+I1956+I1957+I1958+I1959</f>
        <v>124000</v>
      </c>
    </row>
    <row r="1950" spans="1:9" ht="18">
      <c r="A1950" s="79"/>
      <c r="B1950" s="78"/>
      <c r="C1950" s="77"/>
      <c r="D1950" s="77"/>
      <c r="E1950" s="137" t="s">
        <v>381</v>
      </c>
      <c r="F1950" s="142" t="s">
        <v>382</v>
      </c>
      <c r="G1950" s="76">
        <f t="shared" si="35"/>
        <v>0</v>
      </c>
      <c r="H1950" s="76"/>
      <c r="I1950" s="76"/>
    </row>
    <row r="1951" spans="1:9" ht="18">
      <c r="A1951" s="79"/>
      <c r="B1951" s="78"/>
      <c r="C1951" s="77"/>
      <c r="D1951" s="77"/>
      <c r="E1951" s="137" t="s">
        <v>383</v>
      </c>
      <c r="F1951" s="142" t="s">
        <v>384</v>
      </c>
      <c r="G1951" s="76">
        <f t="shared" si="35"/>
        <v>0</v>
      </c>
      <c r="H1951" s="76"/>
      <c r="I1951" s="76"/>
    </row>
    <row r="1952" spans="1:9" ht="27">
      <c r="A1952" s="79"/>
      <c r="B1952" s="78"/>
      <c r="C1952" s="77"/>
      <c r="D1952" s="77"/>
      <c r="E1952" s="137" t="s">
        <v>385</v>
      </c>
      <c r="F1952" s="142" t="s">
        <v>386</v>
      </c>
      <c r="G1952" s="76">
        <f t="shared" si="35"/>
        <v>124000</v>
      </c>
      <c r="H1952" s="76"/>
      <c r="I1952" s="76">
        <v>124000</v>
      </c>
    </row>
    <row r="1953" spans="1:9" ht="18">
      <c r="A1953" s="79"/>
      <c r="B1953" s="78"/>
      <c r="C1953" s="77"/>
      <c r="D1953" s="77"/>
      <c r="E1953" s="137" t="s">
        <v>387</v>
      </c>
      <c r="F1953" s="142" t="s">
        <v>388</v>
      </c>
      <c r="G1953" s="76">
        <f t="shared" si="35"/>
        <v>0</v>
      </c>
      <c r="H1953" s="76"/>
      <c r="I1953" s="76"/>
    </row>
    <row r="1954" spans="1:9" ht="18">
      <c r="A1954" s="79"/>
      <c r="B1954" s="78"/>
      <c r="C1954" s="77"/>
      <c r="D1954" s="77"/>
      <c r="E1954" s="137" t="s">
        <v>389</v>
      </c>
      <c r="F1954" s="142" t="s">
        <v>390</v>
      </c>
      <c r="G1954" s="76">
        <f t="shared" si="35"/>
        <v>0</v>
      </c>
      <c r="H1954" s="76"/>
      <c r="I1954" s="76"/>
    </row>
    <row r="1955" spans="1:9" ht="18">
      <c r="A1955" s="79"/>
      <c r="B1955" s="78"/>
      <c r="C1955" s="77"/>
      <c r="D1955" s="77"/>
      <c r="E1955" s="137" t="s">
        <v>391</v>
      </c>
      <c r="F1955" s="142" t="s">
        <v>392</v>
      </c>
      <c r="G1955" s="76">
        <f t="shared" si="35"/>
        <v>0</v>
      </c>
      <c r="H1955" s="76"/>
      <c r="I1955" s="76"/>
    </row>
    <row r="1956" spans="1:9" ht="18">
      <c r="A1956" s="79"/>
      <c r="B1956" s="78"/>
      <c r="C1956" s="77"/>
      <c r="D1956" s="77"/>
      <c r="E1956" s="137" t="s">
        <v>393</v>
      </c>
      <c r="F1956" s="142" t="s">
        <v>394</v>
      </c>
      <c r="G1956" s="76">
        <f t="shared" si="35"/>
        <v>0</v>
      </c>
      <c r="H1956" s="76"/>
      <c r="I1956" s="76"/>
    </row>
    <row r="1957" spans="1:9" ht="18">
      <c r="A1957" s="79"/>
      <c r="B1957" s="78"/>
      <c r="C1957" s="77"/>
      <c r="D1957" s="77"/>
      <c r="E1957" s="143" t="s">
        <v>395</v>
      </c>
      <c r="F1957" s="144" t="s">
        <v>396</v>
      </c>
      <c r="G1957" s="76">
        <f t="shared" si="35"/>
        <v>0</v>
      </c>
      <c r="H1957" s="76"/>
      <c r="I1957" s="76"/>
    </row>
    <row r="1958" spans="1:9" ht="18">
      <c r="A1958" s="79"/>
      <c r="B1958" s="78"/>
      <c r="C1958" s="77"/>
      <c r="D1958" s="77"/>
      <c r="E1958" s="143" t="s">
        <v>397</v>
      </c>
      <c r="F1958" s="120">
        <v>513300</v>
      </c>
      <c r="G1958" s="76">
        <f t="shared" si="35"/>
        <v>0</v>
      </c>
      <c r="H1958" s="76"/>
      <c r="I1958" s="76"/>
    </row>
    <row r="1959" spans="1:9" ht="18">
      <c r="A1959" s="79"/>
      <c r="B1959" s="78"/>
      <c r="C1959" s="77"/>
      <c r="D1959" s="77"/>
      <c r="E1959" s="109" t="s">
        <v>398</v>
      </c>
      <c r="F1959" s="120">
        <v>513400</v>
      </c>
      <c r="G1959" s="76">
        <f t="shared" si="35"/>
        <v>0</v>
      </c>
      <c r="H1959" s="76"/>
      <c r="I1959" s="76"/>
    </row>
    <row r="1960" spans="1:9" ht="18">
      <c r="A1960" s="79"/>
      <c r="B1960" s="78"/>
      <c r="C1960" s="77"/>
      <c r="D1960" s="77"/>
      <c r="E1960" s="130" t="s">
        <v>399</v>
      </c>
      <c r="F1960" s="117" t="s">
        <v>194</v>
      </c>
      <c r="G1960" s="76">
        <f t="shared" si="35"/>
        <v>0</v>
      </c>
      <c r="H1960" s="76"/>
      <c r="I1960" s="76">
        <f>I1961+I1962+I1963+I1964</f>
        <v>0</v>
      </c>
    </row>
    <row r="1961" spans="1:9" ht="18">
      <c r="A1961" s="79"/>
      <c r="B1961" s="78"/>
      <c r="C1961" s="77"/>
      <c r="D1961" s="77"/>
      <c r="E1961" s="137" t="s">
        <v>400</v>
      </c>
      <c r="F1961" s="142" t="s">
        <v>401</v>
      </c>
      <c r="G1961" s="76">
        <f t="shared" si="35"/>
        <v>0</v>
      </c>
      <c r="H1961" s="76"/>
      <c r="I1961" s="76"/>
    </row>
    <row r="1962" spans="1:9" ht="18">
      <c r="A1962" s="79"/>
      <c r="B1962" s="78"/>
      <c r="C1962" s="77"/>
      <c r="D1962" s="77"/>
      <c r="E1962" s="137" t="s">
        <v>402</v>
      </c>
      <c r="F1962" s="142" t="s">
        <v>403</v>
      </c>
      <c r="G1962" s="76">
        <f t="shared" si="35"/>
        <v>0</v>
      </c>
      <c r="H1962" s="76"/>
      <c r="I1962" s="76"/>
    </row>
    <row r="1963" spans="1:9" ht="27">
      <c r="A1963" s="79"/>
      <c r="B1963" s="78"/>
      <c r="C1963" s="77"/>
      <c r="D1963" s="77"/>
      <c r="E1963" s="137" t="s">
        <v>404</v>
      </c>
      <c r="F1963" s="142" t="s">
        <v>405</v>
      </c>
      <c r="G1963" s="76">
        <f t="shared" si="35"/>
        <v>0</v>
      </c>
      <c r="H1963" s="76"/>
      <c r="I1963" s="76"/>
    </row>
    <row r="1964" spans="1:9" ht="18">
      <c r="A1964" s="79"/>
      <c r="B1964" s="78"/>
      <c r="C1964" s="77"/>
      <c r="D1964" s="77"/>
      <c r="E1964" s="137" t="s">
        <v>406</v>
      </c>
      <c r="F1964" s="142" t="s">
        <v>407</v>
      </c>
      <c r="G1964" s="76">
        <f t="shared" si="35"/>
        <v>0</v>
      </c>
      <c r="H1964" s="76"/>
      <c r="I1964" s="76"/>
    </row>
    <row r="1965" spans="1:9" ht="18">
      <c r="A1965" s="79"/>
      <c r="B1965" s="78"/>
      <c r="C1965" s="77"/>
      <c r="D1965" s="77"/>
      <c r="E1965" s="145" t="s">
        <v>408</v>
      </c>
      <c r="F1965" s="122" t="s">
        <v>194</v>
      </c>
      <c r="G1965" s="76">
        <f t="shared" si="35"/>
        <v>0</v>
      </c>
      <c r="H1965" s="76"/>
      <c r="I1965" s="76">
        <f>I1966</f>
        <v>0</v>
      </c>
    </row>
    <row r="1966" spans="1:9" ht="18">
      <c r="A1966" s="79"/>
      <c r="B1966" s="78"/>
      <c r="C1966" s="77"/>
      <c r="D1966" s="77"/>
      <c r="E1966" s="137" t="s">
        <v>409</v>
      </c>
      <c r="F1966" s="142" t="s">
        <v>410</v>
      </c>
      <c r="G1966" s="76">
        <f t="shared" si="35"/>
        <v>0</v>
      </c>
      <c r="H1966" s="76"/>
      <c r="I1966" s="76"/>
    </row>
    <row r="1967" spans="1:9" ht="18">
      <c r="A1967" s="79"/>
      <c r="B1967" s="78"/>
      <c r="C1967" s="77"/>
      <c r="D1967" s="77"/>
      <c r="E1967" s="145" t="s">
        <v>411</v>
      </c>
      <c r="F1967" s="122" t="s">
        <v>194</v>
      </c>
      <c r="G1967" s="76">
        <f t="shared" si="35"/>
        <v>0</v>
      </c>
      <c r="H1967" s="76"/>
      <c r="I1967" s="76">
        <f>I1968+I1969+I1970+I1971</f>
        <v>0</v>
      </c>
    </row>
    <row r="1968" spans="1:9" ht="18">
      <c r="A1968" s="79"/>
      <c r="B1968" s="78"/>
      <c r="C1968" s="77"/>
      <c r="D1968" s="77"/>
      <c r="E1968" s="137" t="s">
        <v>412</v>
      </c>
      <c r="F1968" s="142" t="s">
        <v>413</v>
      </c>
      <c r="G1968" s="76">
        <f t="shared" si="35"/>
        <v>0</v>
      </c>
      <c r="H1968" s="76"/>
      <c r="I1968" s="76"/>
    </row>
    <row r="1969" spans="1:9" ht="18">
      <c r="A1969" s="79"/>
      <c r="B1969" s="78"/>
      <c r="C1969" s="77"/>
      <c r="D1969" s="77"/>
      <c r="E1969" s="137" t="s">
        <v>414</v>
      </c>
      <c r="F1969" s="142" t="s">
        <v>415</v>
      </c>
      <c r="G1969" s="76">
        <f t="shared" si="35"/>
        <v>0</v>
      </c>
      <c r="H1969" s="76"/>
      <c r="I1969" s="76"/>
    </row>
    <row r="1970" spans="1:9" ht="18">
      <c r="A1970" s="79"/>
      <c r="B1970" s="78"/>
      <c r="C1970" s="77"/>
      <c r="D1970" s="77"/>
      <c r="E1970" s="137" t="s">
        <v>416</v>
      </c>
      <c r="F1970" s="142" t="s">
        <v>417</v>
      </c>
      <c r="G1970" s="76">
        <f t="shared" si="35"/>
        <v>0</v>
      </c>
      <c r="H1970" s="76"/>
      <c r="I1970" s="76"/>
    </row>
    <row r="1971" spans="1:9" ht="18.75" thickBot="1">
      <c r="A1971" s="79"/>
      <c r="B1971" s="78"/>
      <c r="C1971" s="77"/>
      <c r="D1971" s="77"/>
      <c r="E1971" s="146" t="s">
        <v>418</v>
      </c>
      <c r="F1971" s="147" t="s">
        <v>419</v>
      </c>
      <c r="G1971" s="76">
        <f t="shared" si="35"/>
        <v>0</v>
      </c>
      <c r="H1971" s="76"/>
      <c r="I1971" s="76"/>
    </row>
    <row r="1972" spans="1:9" ht="18.75">
      <c r="A1972" s="79">
        <v>2620</v>
      </c>
      <c r="B1972" s="78" t="s">
        <v>446</v>
      </c>
      <c r="C1972" s="77">
        <v>2</v>
      </c>
      <c r="D1972" s="77">
        <v>0</v>
      </c>
      <c r="E1972" s="81" t="s">
        <v>530</v>
      </c>
      <c r="F1972" s="153"/>
      <c r="G1972" s="76"/>
      <c r="H1972" s="76"/>
      <c r="I1972" s="76"/>
    </row>
    <row r="1973" spans="1:9" ht="18">
      <c r="A1973" s="79"/>
      <c r="B1973" s="78"/>
      <c r="C1973" s="77"/>
      <c r="D1973" s="77"/>
      <c r="E1973" s="80" t="s">
        <v>190</v>
      </c>
      <c r="F1973" s="154"/>
      <c r="G1973" s="76"/>
      <c r="H1973" s="76"/>
      <c r="I1973" s="76"/>
    </row>
    <row r="1974" spans="1:9" ht="18">
      <c r="A1974" s="79">
        <v>2621</v>
      </c>
      <c r="B1974" s="78" t="s">
        <v>446</v>
      </c>
      <c r="C1974" s="77">
        <v>2</v>
      </c>
      <c r="D1974" s="77">
        <v>1</v>
      </c>
      <c r="E1974" s="80" t="s">
        <v>530</v>
      </c>
      <c r="F1974" s="154"/>
      <c r="G1974" s="76"/>
      <c r="H1974" s="76"/>
      <c r="I1974" s="76"/>
    </row>
    <row r="1975" spans="1:9" ht="72">
      <c r="A1975" s="79"/>
      <c r="B1975" s="78"/>
      <c r="C1975" s="77"/>
      <c r="D1975" s="77"/>
      <c r="E1975" s="80" t="s">
        <v>192</v>
      </c>
      <c r="F1975" s="154"/>
      <c r="G1975" s="76"/>
      <c r="H1975" s="76"/>
      <c r="I1975" s="76"/>
    </row>
    <row r="1976" spans="1:9" ht="18">
      <c r="A1976" s="79"/>
      <c r="B1976" s="78"/>
      <c r="C1976" s="77"/>
      <c r="D1976" s="77"/>
      <c r="E1976" s="80" t="s">
        <v>421</v>
      </c>
      <c r="F1976" s="154"/>
      <c r="G1976" s="76"/>
      <c r="H1976" s="76"/>
      <c r="I1976" s="76"/>
    </row>
    <row r="1977" spans="1:9" ht="18.75">
      <c r="A1977" s="79">
        <v>2630</v>
      </c>
      <c r="B1977" s="78" t="s">
        <v>446</v>
      </c>
      <c r="C1977" s="77">
        <v>3</v>
      </c>
      <c r="D1977" s="77">
        <v>0</v>
      </c>
      <c r="E1977" s="81" t="s">
        <v>531</v>
      </c>
      <c r="F1977" s="153"/>
      <c r="G1977" s="76">
        <f>G1980</f>
        <v>103360.5</v>
      </c>
      <c r="H1977" s="76">
        <f>H1980</f>
        <v>62060.5</v>
      </c>
      <c r="I1977" s="76">
        <f>I1980</f>
        <v>41300</v>
      </c>
    </row>
    <row r="1978" spans="1:9" ht="18">
      <c r="A1978" s="79"/>
      <c r="B1978" s="78"/>
      <c r="C1978" s="77"/>
      <c r="D1978" s="77"/>
      <c r="E1978" s="80" t="s">
        <v>190</v>
      </c>
      <c r="F1978" s="153"/>
      <c r="G1978" s="76"/>
      <c r="H1978" s="76"/>
      <c r="I1978" s="76"/>
    </row>
    <row r="1979" spans="1:9" ht="18">
      <c r="A1979" s="79"/>
      <c r="B1979" s="78"/>
      <c r="C1979" s="77"/>
      <c r="D1979" s="77"/>
      <c r="E1979" s="80" t="s">
        <v>190</v>
      </c>
      <c r="F1979" s="154"/>
      <c r="G1979" s="76"/>
      <c r="H1979" s="76"/>
      <c r="I1979" s="76"/>
    </row>
    <row r="1980" spans="1:9" ht="18">
      <c r="A1980" s="79">
        <v>2631</v>
      </c>
      <c r="B1980" s="78" t="s">
        <v>446</v>
      </c>
      <c r="C1980" s="77">
        <v>3</v>
      </c>
      <c r="D1980" s="77">
        <v>1</v>
      </c>
      <c r="E1980" s="80" t="s">
        <v>532</v>
      </c>
      <c r="F1980" s="154"/>
      <c r="G1980" s="76">
        <f>G1982+G1990+G2026+G2035+G2040+G2063+G2079+G2099</f>
        <v>103360.5</v>
      </c>
      <c r="H1980" s="76">
        <f>H1982+H1990+H2026+H2035+H2040+H2063+H2079+H2099</f>
        <v>62060.5</v>
      </c>
      <c r="I1980" s="76">
        <f>I1982+I1990+I2026+I2035+I2040+I2063+I2079+I2099</f>
        <v>41300</v>
      </c>
    </row>
    <row r="1981" spans="1:9" ht="72">
      <c r="A1981" s="79"/>
      <c r="B1981" s="78"/>
      <c r="C1981" s="77"/>
      <c r="D1981" s="77"/>
      <c r="E1981" s="80" t="s">
        <v>192</v>
      </c>
      <c r="F1981" s="154"/>
      <c r="G1981" s="76"/>
      <c r="H1981" s="76"/>
      <c r="I1981" s="76"/>
    </row>
    <row r="1982" spans="1:9" ht="18">
      <c r="A1982" s="79"/>
      <c r="B1982" s="78"/>
      <c r="C1982" s="77"/>
      <c r="D1982" s="77"/>
      <c r="E1982" s="85" t="s">
        <v>193</v>
      </c>
      <c r="F1982" s="117" t="s">
        <v>194</v>
      </c>
      <c r="G1982" s="76">
        <f>H1982</f>
        <v>0</v>
      </c>
      <c r="H1982" s="76">
        <f>H1983+H1984+H1985+H1986+H1988+H1987+H1989</f>
        <v>0</v>
      </c>
      <c r="I1982" s="76"/>
    </row>
    <row r="1983" spans="1:9" ht="27">
      <c r="A1983" s="79"/>
      <c r="B1983" s="78"/>
      <c r="C1983" s="77"/>
      <c r="D1983" s="77"/>
      <c r="E1983" s="149" t="s">
        <v>195</v>
      </c>
      <c r="F1983" s="99" t="s">
        <v>196</v>
      </c>
      <c r="G1983" s="76">
        <f t="shared" ref="G1983:G2046" si="36">H1983</f>
        <v>0</v>
      </c>
      <c r="H1983" s="76"/>
      <c r="I1983" s="76"/>
    </row>
    <row r="1984" spans="1:9" ht="27">
      <c r="A1984" s="79"/>
      <c r="B1984" s="78"/>
      <c r="C1984" s="77"/>
      <c r="D1984" s="77"/>
      <c r="E1984" s="89" t="s">
        <v>197</v>
      </c>
      <c r="F1984" s="90" t="s">
        <v>198</v>
      </c>
      <c r="G1984" s="76">
        <f t="shared" si="36"/>
        <v>0</v>
      </c>
      <c r="H1984" s="76"/>
      <c r="I1984" s="76"/>
    </row>
    <row r="1985" spans="1:9" ht="27">
      <c r="A1985" s="79"/>
      <c r="B1985" s="78"/>
      <c r="C1985" s="77"/>
      <c r="D1985" s="77"/>
      <c r="E1985" s="89" t="s">
        <v>199</v>
      </c>
      <c r="F1985" s="90" t="s">
        <v>200</v>
      </c>
      <c r="G1985" s="76">
        <f t="shared" si="36"/>
        <v>0</v>
      </c>
      <c r="H1985" s="76"/>
      <c r="I1985" s="76"/>
    </row>
    <row r="1986" spans="1:9" ht="27">
      <c r="A1986" s="79"/>
      <c r="B1986" s="78"/>
      <c r="C1986" s="77"/>
      <c r="D1986" s="77"/>
      <c r="E1986" s="89" t="s">
        <v>201</v>
      </c>
      <c r="F1986" s="90" t="s">
        <v>202</v>
      </c>
      <c r="G1986" s="76">
        <f t="shared" si="36"/>
        <v>0</v>
      </c>
      <c r="H1986" s="76"/>
      <c r="I1986" s="76"/>
    </row>
    <row r="1987" spans="1:9" ht="18">
      <c r="A1987" s="79"/>
      <c r="B1987" s="78"/>
      <c r="C1987" s="77"/>
      <c r="D1987" s="77"/>
      <c r="E1987" s="89" t="s">
        <v>203</v>
      </c>
      <c r="F1987" s="90" t="s">
        <v>204</v>
      </c>
      <c r="G1987" s="76">
        <f t="shared" si="36"/>
        <v>0</v>
      </c>
      <c r="H1987" s="76"/>
      <c r="I1987" s="76"/>
    </row>
    <row r="1988" spans="1:9" ht="18">
      <c r="A1988" s="79"/>
      <c r="B1988" s="78"/>
      <c r="C1988" s="77"/>
      <c r="D1988" s="77"/>
      <c r="E1988" s="89" t="s">
        <v>205</v>
      </c>
      <c r="F1988" s="90" t="s">
        <v>206</v>
      </c>
      <c r="G1988" s="76">
        <f t="shared" si="36"/>
        <v>0</v>
      </c>
      <c r="H1988" s="76"/>
      <c r="I1988" s="76"/>
    </row>
    <row r="1989" spans="1:9" ht="18.75" thickBot="1">
      <c r="A1989" s="79"/>
      <c r="B1989" s="78"/>
      <c r="C1989" s="77"/>
      <c r="D1989" s="77"/>
      <c r="E1989" s="91" t="s">
        <v>207</v>
      </c>
      <c r="F1989" s="92" t="s">
        <v>208</v>
      </c>
      <c r="G1989" s="76">
        <f t="shared" si="36"/>
        <v>0</v>
      </c>
      <c r="H1989" s="76"/>
      <c r="I1989" s="76"/>
    </row>
    <row r="1990" spans="1:9" ht="33.75" thickBot="1">
      <c r="A1990" s="79"/>
      <c r="B1990" s="78"/>
      <c r="C1990" s="77"/>
      <c r="D1990" s="77"/>
      <c r="E1990" s="93" t="s">
        <v>209</v>
      </c>
      <c r="F1990" s="94" t="s">
        <v>194</v>
      </c>
      <c r="G1990" s="76">
        <f t="shared" si="36"/>
        <v>15000</v>
      </c>
      <c r="H1990" s="76">
        <f>H1991+H1999+H2003+H2012+H2014+H2017</f>
        <v>15000</v>
      </c>
      <c r="I1990" s="76"/>
    </row>
    <row r="1991" spans="1:9" ht="18">
      <c r="A1991" s="79"/>
      <c r="B1991" s="78"/>
      <c r="C1991" s="77"/>
      <c r="D1991" s="77"/>
      <c r="E1991" s="95" t="s">
        <v>210</v>
      </c>
      <c r="F1991" s="96"/>
      <c r="G1991" s="76">
        <f t="shared" si="36"/>
        <v>11000</v>
      </c>
      <c r="H1991" s="76">
        <f>H1992+H1993+H1994+H1995+H1996+H1997+H1998</f>
        <v>11000</v>
      </c>
      <c r="I1991" s="76"/>
    </row>
    <row r="1992" spans="1:9" ht="27">
      <c r="A1992" s="79"/>
      <c r="B1992" s="78"/>
      <c r="C1992" s="77"/>
      <c r="D1992" s="77"/>
      <c r="E1992" s="89" t="s">
        <v>211</v>
      </c>
      <c r="F1992" s="90" t="s">
        <v>212</v>
      </c>
      <c r="G1992" s="76">
        <f t="shared" si="36"/>
        <v>0</v>
      </c>
      <c r="H1992" s="76"/>
      <c r="I1992" s="76"/>
    </row>
    <row r="1993" spans="1:9" ht="18">
      <c r="A1993" s="79"/>
      <c r="B1993" s="78"/>
      <c r="C1993" s="77"/>
      <c r="D1993" s="77"/>
      <c r="E1993" s="89" t="s">
        <v>213</v>
      </c>
      <c r="F1993" s="90" t="s">
        <v>214</v>
      </c>
      <c r="G1993" s="76">
        <f t="shared" si="36"/>
        <v>0</v>
      </c>
      <c r="H1993" s="76"/>
      <c r="I1993" s="76"/>
    </row>
    <row r="1994" spans="1:9" ht="18">
      <c r="A1994" s="79"/>
      <c r="B1994" s="78"/>
      <c r="C1994" s="77"/>
      <c r="D1994" s="77"/>
      <c r="E1994" s="89" t="s">
        <v>215</v>
      </c>
      <c r="F1994" s="90" t="s">
        <v>216</v>
      </c>
      <c r="G1994" s="76">
        <f t="shared" si="36"/>
        <v>11000</v>
      </c>
      <c r="H1994" s="76">
        <v>11000</v>
      </c>
      <c r="I1994" s="76"/>
    </row>
    <row r="1995" spans="1:9" ht="18">
      <c r="A1995" s="79"/>
      <c r="B1995" s="78"/>
      <c r="C1995" s="77"/>
      <c r="D1995" s="77"/>
      <c r="E1995" s="89" t="s">
        <v>217</v>
      </c>
      <c r="F1995" s="90" t="s">
        <v>218</v>
      </c>
      <c r="G1995" s="76">
        <f t="shared" si="36"/>
        <v>0</v>
      </c>
      <c r="H1995" s="76"/>
      <c r="I1995" s="76"/>
    </row>
    <row r="1996" spans="1:9" ht="18">
      <c r="A1996" s="79"/>
      <c r="B1996" s="78"/>
      <c r="C1996" s="77"/>
      <c r="D1996" s="77"/>
      <c r="E1996" s="89" t="s">
        <v>219</v>
      </c>
      <c r="F1996" s="90" t="s">
        <v>220</v>
      </c>
      <c r="G1996" s="76">
        <f t="shared" si="36"/>
        <v>0</v>
      </c>
      <c r="H1996" s="76"/>
      <c r="I1996" s="76"/>
    </row>
    <row r="1997" spans="1:9" ht="18">
      <c r="A1997" s="79"/>
      <c r="B1997" s="78"/>
      <c r="C1997" s="77"/>
      <c r="D1997" s="77"/>
      <c r="E1997" s="89" t="s">
        <v>221</v>
      </c>
      <c r="F1997" s="90" t="s">
        <v>222</v>
      </c>
      <c r="G1997" s="76">
        <f t="shared" si="36"/>
        <v>0</v>
      </c>
      <c r="H1997" s="76"/>
      <c r="I1997" s="76"/>
    </row>
    <row r="1998" spans="1:9" ht="18.75" thickBot="1">
      <c r="A1998" s="79"/>
      <c r="B1998" s="78"/>
      <c r="C1998" s="77"/>
      <c r="D1998" s="77"/>
      <c r="E1998" s="91" t="s">
        <v>223</v>
      </c>
      <c r="F1998" s="92" t="s">
        <v>224</v>
      </c>
      <c r="G1998" s="76">
        <f t="shared" si="36"/>
        <v>0</v>
      </c>
      <c r="H1998" s="76"/>
      <c r="I1998" s="76"/>
    </row>
    <row r="1999" spans="1:9" ht="33">
      <c r="A1999" s="79"/>
      <c r="B1999" s="78"/>
      <c r="C1999" s="77"/>
      <c r="D1999" s="77"/>
      <c r="E1999" s="132" t="s">
        <v>225</v>
      </c>
      <c r="F1999" s="98" t="s">
        <v>194</v>
      </c>
      <c r="G1999" s="76">
        <f t="shared" si="36"/>
        <v>0</v>
      </c>
      <c r="H1999" s="76">
        <f>H2000+H2001+H2002</f>
        <v>0</v>
      </c>
      <c r="I1999" s="76"/>
    </row>
    <row r="2000" spans="1:9" ht="18">
      <c r="A2000" s="79"/>
      <c r="B2000" s="78"/>
      <c r="C2000" s="77"/>
      <c r="D2000" s="77"/>
      <c r="E2000" s="89" t="s">
        <v>226</v>
      </c>
      <c r="F2000" s="99" t="s">
        <v>227</v>
      </c>
      <c r="G2000" s="76">
        <f t="shared" si="36"/>
        <v>0</v>
      </c>
      <c r="H2000" s="76"/>
      <c r="I2000" s="76"/>
    </row>
    <row r="2001" spans="1:9" ht="27">
      <c r="A2001" s="79"/>
      <c r="B2001" s="78"/>
      <c r="C2001" s="77"/>
      <c r="D2001" s="77"/>
      <c r="E2001" s="89" t="s">
        <v>228</v>
      </c>
      <c r="F2001" s="90" t="s">
        <v>229</v>
      </c>
      <c r="G2001" s="76">
        <f t="shared" si="36"/>
        <v>0</v>
      </c>
      <c r="H2001" s="76"/>
      <c r="I2001" s="76"/>
    </row>
    <row r="2002" spans="1:9" ht="18.75" thickBot="1">
      <c r="A2002" s="79"/>
      <c r="B2002" s="78"/>
      <c r="C2002" s="77"/>
      <c r="D2002" s="77"/>
      <c r="E2002" s="91" t="s">
        <v>230</v>
      </c>
      <c r="F2002" s="92" t="s">
        <v>231</v>
      </c>
      <c r="G2002" s="76">
        <f t="shared" si="36"/>
        <v>0</v>
      </c>
      <c r="H2002" s="76"/>
      <c r="I2002" s="76"/>
    </row>
    <row r="2003" spans="1:9" ht="33">
      <c r="A2003" s="79"/>
      <c r="B2003" s="78"/>
      <c r="C2003" s="77"/>
      <c r="D2003" s="77"/>
      <c r="E2003" s="132" t="s">
        <v>232</v>
      </c>
      <c r="F2003" s="98" t="s">
        <v>194</v>
      </c>
      <c r="G2003" s="76">
        <f t="shared" si="36"/>
        <v>0</v>
      </c>
      <c r="H2003" s="76">
        <f>H2004+H2005+H2006+H2007+H2008+H2009+H2010+H2011</f>
        <v>0</v>
      </c>
      <c r="I2003" s="76"/>
    </row>
    <row r="2004" spans="1:9" ht="18">
      <c r="A2004" s="79"/>
      <c r="B2004" s="78"/>
      <c r="C2004" s="77"/>
      <c r="D2004" s="77"/>
      <c r="E2004" s="89" t="s">
        <v>233</v>
      </c>
      <c r="F2004" s="99" t="s">
        <v>234</v>
      </c>
      <c r="G2004" s="76">
        <f t="shared" si="36"/>
        <v>0</v>
      </c>
      <c r="H2004" s="76"/>
      <c r="I2004" s="76"/>
    </row>
    <row r="2005" spans="1:9" ht="18">
      <c r="A2005" s="79"/>
      <c r="B2005" s="78"/>
      <c r="C2005" s="77"/>
      <c r="D2005" s="77"/>
      <c r="E2005" s="89" t="s">
        <v>235</v>
      </c>
      <c r="F2005" s="90" t="s">
        <v>236</v>
      </c>
      <c r="G2005" s="76">
        <f t="shared" si="36"/>
        <v>0</v>
      </c>
      <c r="H2005" s="76"/>
      <c r="I2005" s="76"/>
    </row>
    <row r="2006" spans="1:9" ht="27">
      <c r="A2006" s="79"/>
      <c r="B2006" s="78"/>
      <c r="C2006" s="77"/>
      <c r="D2006" s="77"/>
      <c r="E2006" s="89" t="s">
        <v>237</v>
      </c>
      <c r="F2006" s="90" t="s">
        <v>238</v>
      </c>
      <c r="G2006" s="76">
        <f t="shared" si="36"/>
        <v>0</v>
      </c>
      <c r="H2006" s="76"/>
      <c r="I2006" s="76"/>
    </row>
    <row r="2007" spans="1:9" ht="18">
      <c r="A2007" s="79"/>
      <c r="B2007" s="78"/>
      <c r="C2007" s="77"/>
      <c r="D2007" s="77"/>
      <c r="E2007" s="89" t="s">
        <v>239</v>
      </c>
      <c r="F2007" s="90" t="s">
        <v>240</v>
      </c>
      <c r="G2007" s="76">
        <f t="shared" si="36"/>
        <v>0</v>
      </c>
      <c r="H2007" s="76"/>
      <c r="I2007" s="76"/>
    </row>
    <row r="2008" spans="1:9" ht="18">
      <c r="A2008" s="79"/>
      <c r="B2008" s="78"/>
      <c r="C2008" s="77"/>
      <c r="D2008" s="77"/>
      <c r="E2008" s="107" t="s">
        <v>241</v>
      </c>
      <c r="F2008" s="108">
        <v>423500</v>
      </c>
      <c r="G2008" s="76">
        <f t="shared" si="36"/>
        <v>0</v>
      </c>
      <c r="H2008" s="76"/>
      <c r="I2008" s="76"/>
    </row>
    <row r="2009" spans="1:9" ht="27">
      <c r="A2009" s="79"/>
      <c r="B2009" s="78"/>
      <c r="C2009" s="77"/>
      <c r="D2009" s="77"/>
      <c r="E2009" s="89" t="s">
        <v>242</v>
      </c>
      <c r="F2009" s="90" t="s">
        <v>243</v>
      </c>
      <c r="G2009" s="76">
        <f t="shared" si="36"/>
        <v>0</v>
      </c>
      <c r="H2009" s="76"/>
      <c r="I2009" s="76"/>
    </row>
    <row r="2010" spans="1:9" ht="18">
      <c r="A2010" s="79"/>
      <c r="B2010" s="78"/>
      <c r="C2010" s="77"/>
      <c r="D2010" s="77"/>
      <c r="E2010" s="89" t="s">
        <v>244</v>
      </c>
      <c r="F2010" s="90" t="s">
        <v>245</v>
      </c>
      <c r="G2010" s="76">
        <f t="shared" si="36"/>
        <v>0</v>
      </c>
      <c r="H2010" s="76"/>
      <c r="I2010" s="76"/>
    </row>
    <row r="2011" spans="1:9" ht="18.75" thickBot="1">
      <c r="A2011" s="79"/>
      <c r="B2011" s="78"/>
      <c r="C2011" s="77"/>
      <c r="D2011" s="77"/>
      <c r="E2011" s="91" t="s">
        <v>246</v>
      </c>
      <c r="F2011" s="92" t="s">
        <v>247</v>
      </c>
      <c r="G2011" s="76">
        <f t="shared" si="36"/>
        <v>0</v>
      </c>
      <c r="H2011" s="76"/>
      <c r="I2011" s="76"/>
    </row>
    <row r="2012" spans="1:9" ht="33">
      <c r="A2012" s="79"/>
      <c r="B2012" s="78"/>
      <c r="C2012" s="77"/>
      <c r="D2012" s="77"/>
      <c r="E2012" s="132" t="s">
        <v>248</v>
      </c>
      <c r="F2012" s="98" t="s">
        <v>194</v>
      </c>
      <c r="G2012" s="76">
        <f t="shared" si="36"/>
        <v>0</v>
      </c>
      <c r="H2012" s="76">
        <f>H2013</f>
        <v>0</v>
      </c>
      <c r="I2012" s="76"/>
    </row>
    <row r="2013" spans="1:9" ht="18.75" thickBot="1">
      <c r="A2013" s="79"/>
      <c r="B2013" s="78"/>
      <c r="C2013" s="77"/>
      <c r="D2013" s="77"/>
      <c r="E2013" s="91" t="s">
        <v>249</v>
      </c>
      <c r="F2013" s="92" t="s">
        <v>250</v>
      </c>
      <c r="G2013" s="76">
        <f t="shared" si="36"/>
        <v>0</v>
      </c>
      <c r="H2013" s="76"/>
      <c r="I2013" s="76"/>
    </row>
    <row r="2014" spans="1:9" ht="49.5">
      <c r="A2014" s="79"/>
      <c r="B2014" s="78"/>
      <c r="C2014" s="77"/>
      <c r="D2014" s="77"/>
      <c r="E2014" s="132" t="s">
        <v>251</v>
      </c>
      <c r="F2014" s="98" t="s">
        <v>194</v>
      </c>
      <c r="G2014" s="76">
        <f t="shared" si="36"/>
        <v>2000</v>
      </c>
      <c r="H2014" s="76">
        <f>H2015+H2016</f>
        <v>2000</v>
      </c>
      <c r="I2014" s="76"/>
    </row>
    <row r="2015" spans="1:9" ht="27">
      <c r="A2015" s="79"/>
      <c r="B2015" s="78"/>
      <c r="C2015" s="77"/>
      <c r="D2015" s="77"/>
      <c r="E2015" s="89" t="s">
        <v>252</v>
      </c>
      <c r="F2015" s="99" t="s">
        <v>253</v>
      </c>
      <c r="G2015" s="76">
        <f t="shared" si="36"/>
        <v>2000</v>
      </c>
      <c r="H2015" s="76">
        <v>2000</v>
      </c>
      <c r="I2015" s="76"/>
    </row>
    <row r="2016" spans="1:9" ht="27.75" thickBot="1">
      <c r="A2016" s="79"/>
      <c r="B2016" s="78"/>
      <c r="C2016" s="77"/>
      <c r="D2016" s="77"/>
      <c r="E2016" s="91" t="s">
        <v>254</v>
      </c>
      <c r="F2016" s="92" t="s">
        <v>255</v>
      </c>
      <c r="G2016" s="76">
        <f t="shared" si="36"/>
        <v>0</v>
      </c>
      <c r="H2016" s="76"/>
      <c r="I2016" s="76"/>
    </row>
    <row r="2017" spans="1:9" ht="18">
      <c r="A2017" s="79"/>
      <c r="B2017" s="78"/>
      <c r="C2017" s="77"/>
      <c r="D2017" s="77"/>
      <c r="E2017" s="132" t="s">
        <v>256</v>
      </c>
      <c r="F2017" s="98" t="s">
        <v>194</v>
      </c>
      <c r="G2017" s="76">
        <f t="shared" si="36"/>
        <v>2000</v>
      </c>
      <c r="H2017" s="76">
        <f>H2018+H2019+H2020+H2021+H2022+H2023+H2024+H2025</f>
        <v>2000</v>
      </c>
      <c r="I2017" s="76"/>
    </row>
    <row r="2018" spans="1:9" ht="18">
      <c r="A2018" s="79"/>
      <c r="B2018" s="78"/>
      <c r="C2018" s="77"/>
      <c r="D2018" s="77"/>
      <c r="E2018" s="89" t="s">
        <v>257</v>
      </c>
      <c r="F2018" s="99" t="s">
        <v>258</v>
      </c>
      <c r="G2018" s="76">
        <f t="shared" si="36"/>
        <v>0</v>
      </c>
      <c r="H2018" s="76"/>
      <c r="I2018" s="76"/>
    </row>
    <row r="2019" spans="1:9" ht="18">
      <c r="A2019" s="79"/>
      <c r="B2019" s="78"/>
      <c r="C2019" s="77"/>
      <c r="D2019" s="77"/>
      <c r="E2019" s="89" t="s">
        <v>259</v>
      </c>
      <c r="F2019" s="90" t="s">
        <v>260</v>
      </c>
      <c r="G2019" s="76">
        <f t="shared" si="36"/>
        <v>0</v>
      </c>
      <c r="H2019" s="76"/>
      <c r="I2019" s="76"/>
    </row>
    <row r="2020" spans="1:9" ht="18">
      <c r="A2020" s="79"/>
      <c r="B2020" s="78"/>
      <c r="C2020" s="77"/>
      <c r="D2020" s="77"/>
      <c r="E2020" s="89" t="s">
        <v>261</v>
      </c>
      <c r="F2020" s="90" t="s">
        <v>262</v>
      </c>
      <c r="G2020" s="76">
        <f t="shared" si="36"/>
        <v>0</v>
      </c>
      <c r="H2020" s="76"/>
      <c r="I2020" s="76"/>
    </row>
    <row r="2021" spans="1:9" ht="18">
      <c r="A2021" s="79"/>
      <c r="B2021" s="78"/>
      <c r="C2021" s="77"/>
      <c r="D2021" s="77"/>
      <c r="E2021" s="109" t="s">
        <v>263</v>
      </c>
      <c r="F2021" s="90" t="s">
        <v>264</v>
      </c>
      <c r="G2021" s="76">
        <f t="shared" si="36"/>
        <v>0</v>
      </c>
      <c r="H2021" s="76"/>
      <c r="I2021" s="76"/>
    </row>
    <row r="2022" spans="1:9" ht="27">
      <c r="A2022" s="79"/>
      <c r="B2022" s="78"/>
      <c r="C2022" s="77"/>
      <c r="D2022" s="77"/>
      <c r="E2022" s="110" t="s">
        <v>265</v>
      </c>
      <c r="F2022" s="90" t="s">
        <v>266</v>
      </c>
      <c r="G2022" s="76">
        <f t="shared" si="36"/>
        <v>0</v>
      </c>
      <c r="H2022" s="76"/>
      <c r="I2022" s="76"/>
    </row>
    <row r="2023" spans="1:9" ht="18">
      <c r="A2023" s="79"/>
      <c r="B2023" s="78"/>
      <c r="C2023" s="77"/>
      <c r="D2023" s="77"/>
      <c r="E2023" s="109" t="s">
        <v>267</v>
      </c>
      <c r="F2023" s="90" t="s">
        <v>268</v>
      </c>
      <c r="G2023" s="76">
        <f t="shared" si="36"/>
        <v>0</v>
      </c>
      <c r="H2023" s="76"/>
      <c r="I2023" s="76"/>
    </row>
    <row r="2024" spans="1:9" ht="18">
      <c r="A2024" s="79"/>
      <c r="B2024" s="78"/>
      <c r="C2024" s="77"/>
      <c r="D2024" s="77"/>
      <c r="E2024" s="109" t="s">
        <v>269</v>
      </c>
      <c r="F2024" s="90" t="s">
        <v>270</v>
      </c>
      <c r="G2024" s="76">
        <f t="shared" si="36"/>
        <v>2000</v>
      </c>
      <c r="H2024" s="76">
        <v>2000</v>
      </c>
      <c r="I2024" s="76"/>
    </row>
    <row r="2025" spans="1:9" ht="18.75" thickBot="1">
      <c r="A2025" s="79"/>
      <c r="B2025" s="78"/>
      <c r="C2025" s="77"/>
      <c r="D2025" s="77"/>
      <c r="E2025" s="111" t="s">
        <v>271</v>
      </c>
      <c r="F2025" s="92" t="s">
        <v>272</v>
      </c>
      <c r="G2025" s="76">
        <f t="shared" si="36"/>
        <v>0</v>
      </c>
      <c r="H2025" s="76"/>
      <c r="I2025" s="76"/>
    </row>
    <row r="2026" spans="1:9" ht="0.6" customHeight="1">
      <c r="A2026" s="79"/>
      <c r="B2026" s="78"/>
      <c r="C2026" s="77"/>
      <c r="D2026" s="77"/>
      <c r="E2026" s="130" t="s">
        <v>273</v>
      </c>
      <c r="F2026" s="98" t="s">
        <v>194</v>
      </c>
      <c r="G2026" s="76">
        <f t="shared" si="36"/>
        <v>0</v>
      </c>
      <c r="H2026" s="76">
        <f>H2027+H2028+H2029+H2030</f>
        <v>0</v>
      </c>
      <c r="I2026" s="76"/>
    </row>
    <row r="2027" spans="1:9" ht="18" hidden="1">
      <c r="A2027" s="79"/>
      <c r="B2027" s="78"/>
      <c r="C2027" s="77"/>
      <c r="D2027" s="77"/>
      <c r="E2027" s="109" t="s">
        <v>274</v>
      </c>
      <c r="F2027" s="99" t="s">
        <v>275</v>
      </c>
      <c r="G2027" s="76">
        <f t="shared" si="36"/>
        <v>0</v>
      </c>
      <c r="H2027" s="76"/>
      <c r="I2027" s="76"/>
    </row>
    <row r="2028" spans="1:9" ht="18" hidden="1">
      <c r="A2028" s="79"/>
      <c r="B2028" s="78"/>
      <c r="C2028" s="77"/>
      <c r="D2028" s="77"/>
      <c r="E2028" s="109" t="s">
        <v>276</v>
      </c>
      <c r="F2028" s="90" t="s">
        <v>277</v>
      </c>
      <c r="G2028" s="76">
        <f t="shared" si="36"/>
        <v>0</v>
      </c>
      <c r="H2028" s="76"/>
      <c r="I2028" s="76"/>
    </row>
    <row r="2029" spans="1:9" ht="27" hidden="1">
      <c r="A2029" s="79"/>
      <c r="B2029" s="78"/>
      <c r="C2029" s="77"/>
      <c r="D2029" s="77"/>
      <c r="E2029" s="109" t="s">
        <v>278</v>
      </c>
      <c r="F2029" s="90" t="s">
        <v>279</v>
      </c>
      <c r="G2029" s="76">
        <f t="shared" si="36"/>
        <v>0</v>
      </c>
      <c r="H2029" s="76"/>
      <c r="I2029" s="76"/>
    </row>
    <row r="2030" spans="1:9" ht="18" hidden="1">
      <c r="A2030" s="79"/>
      <c r="B2030" s="78"/>
      <c r="C2030" s="77"/>
      <c r="D2030" s="77"/>
      <c r="E2030" s="113" t="s">
        <v>280</v>
      </c>
      <c r="F2030" s="114" t="s">
        <v>281</v>
      </c>
      <c r="G2030" s="76">
        <f t="shared" si="36"/>
        <v>0</v>
      </c>
      <c r="H2030" s="76"/>
      <c r="I2030" s="76"/>
    </row>
    <row r="2031" spans="1:9" ht="18" hidden="1">
      <c r="A2031" s="79"/>
      <c r="B2031" s="78"/>
      <c r="C2031" s="77"/>
      <c r="D2031" s="77"/>
      <c r="E2031" s="113" t="s">
        <v>282</v>
      </c>
      <c r="F2031" s="115" t="s">
        <v>194</v>
      </c>
      <c r="G2031" s="76">
        <f t="shared" si="36"/>
        <v>0</v>
      </c>
      <c r="H2031" s="76">
        <f>H2032+H2033+H2034</f>
        <v>0</v>
      </c>
      <c r="I2031" s="76"/>
    </row>
    <row r="2032" spans="1:9" ht="27" hidden="1">
      <c r="A2032" s="79"/>
      <c r="B2032" s="78"/>
      <c r="C2032" s="77"/>
      <c r="D2032" s="77"/>
      <c r="E2032" s="113" t="s">
        <v>283</v>
      </c>
      <c r="F2032" s="99" t="s">
        <v>284</v>
      </c>
      <c r="G2032" s="76">
        <f t="shared" si="36"/>
        <v>0</v>
      </c>
      <c r="H2032" s="76"/>
      <c r="I2032" s="76"/>
    </row>
    <row r="2033" spans="1:9" ht="18" hidden="1">
      <c r="A2033" s="79"/>
      <c r="B2033" s="78"/>
      <c r="C2033" s="77"/>
      <c r="D2033" s="77"/>
      <c r="E2033" s="109" t="s">
        <v>285</v>
      </c>
      <c r="F2033" s="90" t="s">
        <v>286</v>
      </c>
      <c r="G2033" s="76">
        <f t="shared" si="36"/>
        <v>0</v>
      </c>
      <c r="H2033" s="76"/>
      <c r="I2033" s="76"/>
    </row>
    <row r="2034" spans="1:9" ht="18.75" hidden="1" thickBot="1">
      <c r="A2034" s="79"/>
      <c r="B2034" s="78"/>
      <c r="C2034" s="77"/>
      <c r="D2034" s="77"/>
      <c r="E2034" s="111" t="s">
        <v>287</v>
      </c>
      <c r="F2034" s="92" t="s">
        <v>288</v>
      </c>
      <c r="G2034" s="76">
        <f t="shared" si="36"/>
        <v>0</v>
      </c>
      <c r="H2034" s="76"/>
      <c r="I2034" s="76"/>
    </row>
    <row r="2035" spans="1:9" ht="18" hidden="1">
      <c r="A2035" s="79"/>
      <c r="B2035" s="78"/>
      <c r="C2035" s="77"/>
      <c r="D2035" s="77"/>
      <c r="E2035" s="130" t="s">
        <v>289</v>
      </c>
      <c r="F2035" s="98" t="s">
        <v>194</v>
      </c>
      <c r="G2035" s="76">
        <f t="shared" si="36"/>
        <v>0</v>
      </c>
      <c r="H2035" s="76">
        <f>H2036+H2037+H2038+H2039</f>
        <v>0</v>
      </c>
      <c r="I2035" s="76"/>
    </row>
    <row r="2036" spans="1:9" ht="27" hidden="1">
      <c r="A2036" s="79"/>
      <c r="B2036" s="78"/>
      <c r="C2036" s="77"/>
      <c r="D2036" s="77"/>
      <c r="E2036" s="109" t="s">
        <v>290</v>
      </c>
      <c r="F2036" s="99" t="s">
        <v>291</v>
      </c>
      <c r="G2036" s="76">
        <f t="shared" si="36"/>
        <v>0</v>
      </c>
      <c r="H2036" s="76"/>
      <c r="I2036" s="76"/>
    </row>
    <row r="2037" spans="1:9" ht="27" hidden="1">
      <c r="A2037" s="79"/>
      <c r="B2037" s="78"/>
      <c r="C2037" s="77"/>
      <c r="D2037" s="77"/>
      <c r="E2037" s="109" t="s">
        <v>292</v>
      </c>
      <c r="F2037" s="90" t="s">
        <v>293</v>
      </c>
      <c r="G2037" s="76">
        <f t="shared" si="36"/>
        <v>0</v>
      </c>
      <c r="H2037" s="76"/>
      <c r="I2037" s="76"/>
    </row>
    <row r="2038" spans="1:9" ht="27" hidden="1">
      <c r="A2038" s="79"/>
      <c r="B2038" s="78"/>
      <c r="C2038" s="77"/>
      <c r="D2038" s="77"/>
      <c r="E2038" s="109" t="s">
        <v>294</v>
      </c>
      <c r="F2038" s="90" t="s">
        <v>295</v>
      </c>
      <c r="G2038" s="76">
        <f t="shared" si="36"/>
        <v>0</v>
      </c>
      <c r="H2038" s="76"/>
      <c r="I2038" s="76"/>
    </row>
    <row r="2039" spans="1:9" ht="27.75" thickBot="1">
      <c r="A2039" s="79"/>
      <c r="B2039" s="78"/>
      <c r="C2039" s="77"/>
      <c r="D2039" s="77"/>
      <c r="E2039" s="111" t="s">
        <v>296</v>
      </c>
      <c r="F2039" s="92" t="s">
        <v>297</v>
      </c>
      <c r="G2039" s="76">
        <f t="shared" si="36"/>
        <v>0</v>
      </c>
      <c r="H2039" s="76"/>
      <c r="I2039" s="76"/>
    </row>
    <row r="2040" spans="1:9" ht="18">
      <c r="A2040" s="79"/>
      <c r="B2040" s="78"/>
      <c r="C2040" s="77"/>
      <c r="D2040" s="77"/>
      <c r="E2040" s="116" t="s">
        <v>298</v>
      </c>
      <c r="F2040" s="117" t="s">
        <v>194</v>
      </c>
      <c r="G2040" s="76">
        <f t="shared" si="36"/>
        <v>47060.5</v>
      </c>
      <c r="H2040" s="76">
        <f>H2047</f>
        <v>47060.5</v>
      </c>
      <c r="I2040" s="76"/>
    </row>
    <row r="2041" spans="1:9" ht="28.5">
      <c r="A2041" s="79"/>
      <c r="B2041" s="78"/>
      <c r="C2041" s="77"/>
      <c r="D2041" s="77"/>
      <c r="E2041" s="118" t="s">
        <v>299</v>
      </c>
      <c r="F2041" s="117" t="s">
        <v>194</v>
      </c>
      <c r="G2041" s="76">
        <f t="shared" si="36"/>
        <v>0</v>
      </c>
      <c r="H2041" s="76">
        <f>H2042+H2043</f>
        <v>0</v>
      </c>
      <c r="I2041" s="76"/>
    </row>
    <row r="2042" spans="1:9" ht="27">
      <c r="A2042" s="79"/>
      <c r="B2042" s="78"/>
      <c r="C2042" s="77"/>
      <c r="D2042" s="77"/>
      <c r="E2042" s="119" t="s">
        <v>300</v>
      </c>
      <c r="F2042" s="120">
        <v>461100</v>
      </c>
      <c r="G2042" s="76">
        <f t="shared" si="36"/>
        <v>0</v>
      </c>
      <c r="H2042" s="76"/>
      <c r="I2042" s="76"/>
    </row>
    <row r="2043" spans="1:9" ht="27">
      <c r="A2043" s="79"/>
      <c r="B2043" s="78"/>
      <c r="C2043" s="77"/>
      <c r="D2043" s="77"/>
      <c r="E2043" s="119" t="s">
        <v>301</v>
      </c>
      <c r="F2043" s="120">
        <v>461200</v>
      </c>
      <c r="G2043" s="76">
        <f t="shared" si="36"/>
        <v>0</v>
      </c>
      <c r="H2043" s="76"/>
      <c r="I2043" s="76"/>
    </row>
    <row r="2044" spans="1:9" ht="28.5">
      <c r="A2044" s="79"/>
      <c r="B2044" s="78"/>
      <c r="C2044" s="77"/>
      <c r="D2044" s="77"/>
      <c r="E2044" s="121" t="s">
        <v>302</v>
      </c>
      <c r="F2044" s="122" t="s">
        <v>194</v>
      </c>
      <c r="G2044" s="76">
        <f t="shared" si="36"/>
        <v>0</v>
      </c>
      <c r="H2044" s="76">
        <f>H2045+H2046</f>
        <v>0</v>
      </c>
      <c r="I2044" s="76"/>
    </row>
    <row r="2045" spans="1:9" ht="27">
      <c r="A2045" s="79"/>
      <c r="B2045" s="78"/>
      <c r="C2045" s="77"/>
      <c r="D2045" s="77"/>
      <c r="E2045" s="123" t="s">
        <v>303</v>
      </c>
      <c r="F2045" s="120">
        <v>462100</v>
      </c>
      <c r="G2045" s="76">
        <f t="shared" si="36"/>
        <v>0</v>
      </c>
      <c r="H2045" s="76"/>
      <c r="I2045" s="76"/>
    </row>
    <row r="2046" spans="1:9" ht="27.75" thickBot="1">
      <c r="A2046" s="79"/>
      <c r="B2046" s="78"/>
      <c r="C2046" s="77"/>
      <c r="D2046" s="77"/>
      <c r="E2046" s="124" t="s">
        <v>304</v>
      </c>
      <c r="F2046" s="125">
        <v>462200</v>
      </c>
      <c r="G2046" s="76">
        <f t="shared" si="36"/>
        <v>0</v>
      </c>
      <c r="H2046" s="76"/>
      <c r="I2046" s="76"/>
    </row>
    <row r="2047" spans="1:9" ht="28.5">
      <c r="A2047" s="79"/>
      <c r="B2047" s="78"/>
      <c r="C2047" s="77"/>
      <c r="D2047" s="77"/>
      <c r="E2047" s="126" t="s">
        <v>305</v>
      </c>
      <c r="F2047" s="117" t="s">
        <v>194</v>
      </c>
      <c r="G2047" s="76">
        <f t="shared" ref="G2047:G2098" si="37">H2047</f>
        <v>47060.5</v>
      </c>
      <c r="H2047" s="76">
        <f>H2048+H2049+H2050+H2051+H2052+H2053+H2054+H2055</f>
        <v>47060.5</v>
      </c>
      <c r="I2047" s="76"/>
    </row>
    <row r="2048" spans="1:9" ht="27">
      <c r="A2048" s="79"/>
      <c r="B2048" s="78"/>
      <c r="C2048" s="77"/>
      <c r="D2048" s="77"/>
      <c r="E2048" s="123" t="s">
        <v>306</v>
      </c>
      <c r="F2048" s="120">
        <v>463100</v>
      </c>
      <c r="G2048" s="76">
        <f t="shared" si="37"/>
        <v>0</v>
      </c>
      <c r="H2048" s="76"/>
      <c r="I2048" s="76"/>
    </row>
    <row r="2049" spans="1:9" ht="18">
      <c r="A2049" s="79"/>
      <c r="B2049" s="78"/>
      <c r="C2049" s="77"/>
      <c r="D2049" s="77"/>
      <c r="E2049" s="123" t="s">
        <v>307</v>
      </c>
      <c r="F2049" s="120">
        <v>463200</v>
      </c>
      <c r="G2049" s="76">
        <f t="shared" si="37"/>
        <v>0</v>
      </c>
      <c r="H2049" s="76"/>
      <c r="I2049" s="76"/>
    </row>
    <row r="2050" spans="1:9" ht="40.5">
      <c r="A2050" s="79"/>
      <c r="B2050" s="78"/>
      <c r="C2050" s="77"/>
      <c r="D2050" s="77"/>
      <c r="E2050" s="123" t="s">
        <v>308</v>
      </c>
      <c r="F2050" s="120">
        <v>463300</v>
      </c>
      <c r="G2050" s="76">
        <f t="shared" si="37"/>
        <v>0</v>
      </c>
      <c r="H2050" s="76"/>
      <c r="I2050" s="76"/>
    </row>
    <row r="2051" spans="1:9" ht="40.5">
      <c r="A2051" s="79"/>
      <c r="B2051" s="78"/>
      <c r="C2051" s="77"/>
      <c r="D2051" s="77"/>
      <c r="E2051" s="123" t="s">
        <v>309</v>
      </c>
      <c r="F2051" s="120">
        <v>463400</v>
      </c>
      <c r="G2051" s="76">
        <f t="shared" si="37"/>
        <v>0</v>
      </c>
      <c r="H2051" s="76"/>
      <c r="I2051" s="76"/>
    </row>
    <row r="2052" spans="1:9" ht="18">
      <c r="A2052" s="79"/>
      <c r="B2052" s="78"/>
      <c r="C2052" s="77"/>
      <c r="D2052" s="77"/>
      <c r="E2052" s="127" t="s">
        <v>310</v>
      </c>
      <c r="F2052" s="120">
        <v>463500</v>
      </c>
      <c r="G2052" s="76">
        <f t="shared" si="37"/>
        <v>0</v>
      </c>
      <c r="H2052" s="76"/>
      <c r="I2052" s="76"/>
    </row>
    <row r="2053" spans="1:9" ht="40.5">
      <c r="A2053" s="79"/>
      <c r="B2053" s="78"/>
      <c r="C2053" s="77"/>
      <c r="D2053" s="77"/>
      <c r="E2053" s="127" t="s">
        <v>311</v>
      </c>
      <c r="F2053" s="120">
        <v>463700</v>
      </c>
      <c r="G2053" s="76">
        <f t="shared" si="37"/>
        <v>47060.5</v>
      </c>
      <c r="H2053" s="76">
        <v>47060.5</v>
      </c>
      <c r="I2053" s="76"/>
    </row>
    <row r="2054" spans="1:9" ht="40.5">
      <c r="A2054" s="79"/>
      <c r="B2054" s="78"/>
      <c r="C2054" s="77"/>
      <c r="D2054" s="77"/>
      <c r="E2054" s="127" t="s">
        <v>312</v>
      </c>
      <c r="F2054" s="120">
        <v>463800</v>
      </c>
      <c r="G2054" s="76">
        <f t="shared" si="37"/>
        <v>0</v>
      </c>
      <c r="H2054" s="76"/>
      <c r="I2054" s="76"/>
    </row>
    <row r="2055" spans="1:9" ht="18">
      <c r="A2055" s="79"/>
      <c r="B2055" s="78"/>
      <c r="C2055" s="77"/>
      <c r="D2055" s="77"/>
      <c r="E2055" s="127" t="s">
        <v>313</v>
      </c>
      <c r="F2055" s="120">
        <v>463900</v>
      </c>
      <c r="G2055" s="76">
        <f t="shared" si="37"/>
        <v>0</v>
      </c>
      <c r="H2055" s="76"/>
      <c r="I2055" s="76"/>
    </row>
    <row r="2056" spans="1:9" ht="28.5">
      <c r="A2056" s="79"/>
      <c r="B2056" s="78"/>
      <c r="C2056" s="77"/>
      <c r="D2056" s="77"/>
      <c r="E2056" s="128" t="s">
        <v>314</v>
      </c>
      <c r="F2056" s="122" t="s">
        <v>194</v>
      </c>
      <c r="G2056" s="76">
        <f t="shared" si="37"/>
        <v>0</v>
      </c>
      <c r="H2056" s="76">
        <f>H2057+H2058+H2059+H2060+H2061</f>
        <v>0</v>
      </c>
      <c r="I2056" s="76"/>
    </row>
    <row r="2057" spans="1:9" ht="27">
      <c r="A2057" s="79"/>
      <c r="B2057" s="78"/>
      <c r="C2057" s="77"/>
      <c r="D2057" s="77"/>
      <c r="E2057" s="127" t="s">
        <v>315</v>
      </c>
      <c r="F2057" s="120">
        <v>465100</v>
      </c>
      <c r="G2057" s="76">
        <f t="shared" si="37"/>
        <v>0</v>
      </c>
      <c r="H2057" s="76"/>
      <c r="I2057" s="76"/>
    </row>
    <row r="2058" spans="1:9" ht="18">
      <c r="A2058" s="79"/>
      <c r="B2058" s="78"/>
      <c r="C2058" s="77"/>
      <c r="D2058" s="77"/>
      <c r="E2058" s="127" t="s">
        <v>316</v>
      </c>
      <c r="F2058" s="120">
        <v>465200</v>
      </c>
      <c r="G2058" s="76">
        <f t="shared" si="37"/>
        <v>0</v>
      </c>
      <c r="H2058" s="76"/>
      <c r="I2058" s="76"/>
    </row>
    <row r="2059" spans="1:9" ht="18">
      <c r="A2059" s="79"/>
      <c r="B2059" s="78"/>
      <c r="C2059" s="77"/>
      <c r="D2059" s="77"/>
      <c r="E2059" s="127" t="s">
        <v>317</v>
      </c>
      <c r="F2059" s="120">
        <v>465300</v>
      </c>
      <c r="G2059" s="76">
        <f t="shared" si="37"/>
        <v>0</v>
      </c>
      <c r="H2059" s="76"/>
      <c r="I2059" s="76"/>
    </row>
    <row r="2060" spans="1:9" ht="44.45" customHeight="1">
      <c r="A2060" s="79"/>
      <c r="B2060" s="78"/>
      <c r="C2060" s="77"/>
      <c r="D2060" s="77"/>
      <c r="E2060" s="127" t="s">
        <v>318</v>
      </c>
      <c r="F2060" s="120">
        <v>465500</v>
      </c>
      <c r="G2060" s="76">
        <f t="shared" si="37"/>
        <v>0</v>
      </c>
      <c r="H2060" s="76"/>
      <c r="I2060" s="76"/>
    </row>
    <row r="2061" spans="1:9" ht="40.5" hidden="1">
      <c r="A2061" s="79"/>
      <c r="B2061" s="78"/>
      <c r="C2061" s="77"/>
      <c r="D2061" s="77"/>
      <c r="E2061" s="127" t="s">
        <v>319</v>
      </c>
      <c r="F2061" s="120">
        <v>465600</v>
      </c>
      <c r="G2061" s="76">
        <f t="shared" si="37"/>
        <v>0</v>
      </c>
      <c r="H2061" s="76"/>
      <c r="I2061" s="76"/>
    </row>
    <row r="2062" spans="1:9" ht="18.75" hidden="1" thickBot="1">
      <c r="A2062" s="79"/>
      <c r="B2062" s="78"/>
      <c r="C2062" s="77"/>
      <c r="D2062" s="77"/>
      <c r="E2062" s="129" t="s">
        <v>320</v>
      </c>
      <c r="F2062" s="92" t="s">
        <v>321</v>
      </c>
      <c r="G2062" s="76">
        <f t="shared" si="37"/>
        <v>0</v>
      </c>
      <c r="H2062" s="76"/>
      <c r="I2062" s="76"/>
    </row>
    <row r="2063" spans="1:9" ht="33" hidden="1">
      <c r="A2063" s="79"/>
      <c r="B2063" s="78"/>
      <c r="C2063" s="77"/>
      <c r="D2063" s="77"/>
      <c r="E2063" s="130" t="s">
        <v>322</v>
      </c>
      <c r="F2063" s="98" t="s">
        <v>194</v>
      </c>
      <c r="G2063" s="76">
        <f t="shared" si="37"/>
        <v>0</v>
      </c>
      <c r="H2063" s="76">
        <f>H2064+H2067+H2077</f>
        <v>0</v>
      </c>
      <c r="I2063" s="76"/>
    </row>
    <row r="2064" spans="1:9" ht="28.5" hidden="1">
      <c r="A2064" s="79"/>
      <c r="B2064" s="78"/>
      <c r="C2064" s="77"/>
      <c r="D2064" s="77"/>
      <c r="E2064" s="131" t="s">
        <v>323</v>
      </c>
      <c r="F2064" s="122" t="s">
        <v>194</v>
      </c>
      <c r="G2064" s="76">
        <f t="shared" si="37"/>
        <v>0</v>
      </c>
      <c r="H2064" s="76">
        <f>H2065+H2066</f>
        <v>0</v>
      </c>
      <c r="I2064" s="76"/>
    </row>
    <row r="2065" spans="1:9" ht="40.5" hidden="1">
      <c r="A2065" s="79"/>
      <c r="B2065" s="78"/>
      <c r="C2065" s="77"/>
      <c r="D2065" s="77"/>
      <c r="E2065" s="89" t="s">
        <v>324</v>
      </c>
      <c r="F2065" s="108">
        <v>471100</v>
      </c>
      <c r="G2065" s="76">
        <f t="shared" si="37"/>
        <v>0</v>
      </c>
      <c r="H2065" s="76"/>
      <c r="I2065" s="76"/>
    </row>
    <row r="2066" spans="1:9" ht="27" hidden="1">
      <c r="A2066" s="79"/>
      <c r="B2066" s="78"/>
      <c r="C2066" s="77"/>
      <c r="D2066" s="77"/>
      <c r="E2066" s="109" t="s">
        <v>325</v>
      </c>
      <c r="F2066" s="108">
        <v>471200</v>
      </c>
      <c r="G2066" s="76">
        <f t="shared" si="37"/>
        <v>0</v>
      </c>
      <c r="H2066" s="76"/>
      <c r="I2066" s="76"/>
    </row>
    <row r="2067" spans="1:9" ht="42.75" hidden="1">
      <c r="A2067" s="79"/>
      <c r="B2067" s="78"/>
      <c r="C2067" s="77"/>
      <c r="D2067" s="77"/>
      <c r="E2067" s="131" t="s">
        <v>326</v>
      </c>
      <c r="F2067" s="122" t="s">
        <v>194</v>
      </c>
      <c r="G2067" s="76">
        <f t="shared" si="37"/>
        <v>0</v>
      </c>
      <c r="H2067" s="76">
        <f>H2068+H2069+H2070+H2071+H2072+H2073+H2074+H2075+H2076</f>
        <v>0</v>
      </c>
      <c r="I2067" s="76"/>
    </row>
    <row r="2068" spans="1:9" ht="27" hidden="1">
      <c r="A2068" s="79"/>
      <c r="B2068" s="78"/>
      <c r="C2068" s="77"/>
      <c r="D2068" s="77"/>
      <c r="E2068" s="109" t="s">
        <v>327</v>
      </c>
      <c r="F2068" s="90" t="s">
        <v>328</v>
      </c>
      <c r="G2068" s="76">
        <f t="shared" si="37"/>
        <v>0</v>
      </c>
      <c r="H2068" s="76"/>
      <c r="I2068" s="76"/>
    </row>
    <row r="2069" spans="1:9" ht="18" hidden="1">
      <c r="A2069" s="79"/>
      <c r="B2069" s="78"/>
      <c r="C2069" s="77"/>
      <c r="D2069" s="77"/>
      <c r="E2069" s="109" t="s">
        <v>329</v>
      </c>
      <c r="F2069" s="90" t="s">
        <v>330</v>
      </c>
      <c r="G2069" s="76">
        <f t="shared" si="37"/>
        <v>0</v>
      </c>
      <c r="H2069" s="76"/>
      <c r="I2069" s="76"/>
    </row>
    <row r="2070" spans="1:9" ht="0.6" hidden="1" customHeight="1" thickBot="1">
      <c r="A2070" s="79"/>
      <c r="B2070" s="78"/>
      <c r="C2070" s="77"/>
      <c r="D2070" s="77"/>
      <c r="E2070" s="109" t="s">
        <v>331</v>
      </c>
      <c r="F2070" s="90" t="s">
        <v>332</v>
      </c>
      <c r="G2070" s="76">
        <f t="shared" si="37"/>
        <v>0</v>
      </c>
      <c r="H2070" s="76"/>
      <c r="I2070" s="76"/>
    </row>
    <row r="2071" spans="1:9" ht="18" hidden="1">
      <c r="A2071" s="79"/>
      <c r="B2071" s="78"/>
      <c r="C2071" s="77"/>
      <c r="D2071" s="77"/>
      <c r="E2071" s="109" t="s">
        <v>333</v>
      </c>
      <c r="F2071" s="90" t="s">
        <v>334</v>
      </c>
      <c r="G2071" s="76">
        <f t="shared" si="37"/>
        <v>0</v>
      </c>
      <c r="H2071" s="76"/>
      <c r="I2071" s="76"/>
    </row>
    <row r="2072" spans="1:9" ht="27" hidden="1">
      <c r="A2072" s="79"/>
      <c r="B2072" s="78"/>
      <c r="C2072" s="77"/>
      <c r="D2072" s="77"/>
      <c r="E2072" s="109" t="s">
        <v>335</v>
      </c>
      <c r="F2072" s="90" t="s">
        <v>336</v>
      </c>
      <c r="G2072" s="76">
        <f t="shared" si="37"/>
        <v>0</v>
      </c>
      <c r="H2072" s="76"/>
      <c r="I2072" s="76"/>
    </row>
    <row r="2073" spans="1:9" ht="18" hidden="1">
      <c r="A2073" s="79"/>
      <c r="B2073" s="78"/>
      <c r="C2073" s="77"/>
      <c r="D2073" s="77"/>
      <c r="E2073" s="109" t="s">
        <v>337</v>
      </c>
      <c r="F2073" s="90" t="s">
        <v>338</v>
      </c>
      <c r="G2073" s="76">
        <f t="shared" si="37"/>
        <v>0</v>
      </c>
      <c r="H2073" s="76"/>
      <c r="I2073" s="76"/>
    </row>
    <row r="2074" spans="1:9" ht="27" hidden="1">
      <c r="A2074" s="79"/>
      <c r="B2074" s="78"/>
      <c r="C2074" s="77"/>
      <c r="D2074" s="77"/>
      <c r="E2074" s="89" t="s">
        <v>339</v>
      </c>
      <c r="F2074" s="90" t="s">
        <v>340</v>
      </c>
      <c r="G2074" s="76">
        <f t="shared" si="37"/>
        <v>0</v>
      </c>
      <c r="H2074" s="76"/>
      <c r="I2074" s="76"/>
    </row>
    <row r="2075" spans="1:9" ht="18" hidden="1">
      <c r="A2075" s="79"/>
      <c r="B2075" s="78"/>
      <c r="C2075" s="77"/>
      <c r="D2075" s="77"/>
      <c r="E2075" s="109" t="s">
        <v>341</v>
      </c>
      <c r="F2075" s="90" t="s">
        <v>342</v>
      </c>
      <c r="G2075" s="76">
        <f t="shared" si="37"/>
        <v>0</v>
      </c>
      <c r="H2075" s="76"/>
      <c r="I2075" s="76"/>
    </row>
    <row r="2076" spans="1:9" ht="18" hidden="1">
      <c r="A2076" s="79"/>
      <c r="B2076" s="78"/>
      <c r="C2076" s="77"/>
      <c r="D2076" s="77"/>
      <c r="E2076" s="109" t="s">
        <v>343</v>
      </c>
      <c r="F2076" s="90" t="s">
        <v>344</v>
      </c>
      <c r="G2076" s="76">
        <f t="shared" si="37"/>
        <v>0</v>
      </c>
      <c r="H2076" s="76"/>
      <c r="I2076" s="76"/>
    </row>
    <row r="2077" spans="1:9" ht="18" hidden="1">
      <c r="A2077" s="79"/>
      <c r="B2077" s="78"/>
      <c r="C2077" s="77"/>
      <c r="D2077" s="77"/>
      <c r="E2077" s="131" t="s">
        <v>345</v>
      </c>
      <c r="F2077" s="122" t="s">
        <v>194</v>
      </c>
      <c r="G2077" s="76">
        <f t="shared" si="37"/>
        <v>0</v>
      </c>
      <c r="H2077" s="76"/>
      <c r="I2077" s="76"/>
    </row>
    <row r="2078" spans="1:9" ht="18.75" hidden="1" thickBot="1">
      <c r="A2078" s="79"/>
      <c r="B2078" s="78"/>
      <c r="C2078" s="77"/>
      <c r="D2078" s="77"/>
      <c r="E2078" s="111" t="s">
        <v>346</v>
      </c>
      <c r="F2078" s="92" t="s">
        <v>347</v>
      </c>
      <c r="G2078" s="76">
        <f t="shared" si="37"/>
        <v>0</v>
      </c>
      <c r="H2078" s="76"/>
      <c r="I2078" s="76"/>
    </row>
    <row r="2079" spans="1:9" ht="18" hidden="1">
      <c r="A2079" s="79"/>
      <c r="B2079" s="78"/>
      <c r="C2079" s="77"/>
      <c r="D2079" s="77"/>
      <c r="E2079" s="132" t="s">
        <v>348</v>
      </c>
      <c r="F2079" s="98" t="s">
        <v>194</v>
      </c>
      <c r="G2079" s="76">
        <f t="shared" si="37"/>
        <v>0</v>
      </c>
      <c r="H2079" s="76"/>
      <c r="I2079" s="76"/>
    </row>
    <row r="2080" spans="1:9" ht="42.75" hidden="1">
      <c r="A2080" s="79"/>
      <c r="B2080" s="78"/>
      <c r="C2080" s="77"/>
      <c r="D2080" s="77"/>
      <c r="E2080" s="133" t="s">
        <v>349</v>
      </c>
      <c r="F2080" s="117" t="s">
        <v>194</v>
      </c>
      <c r="G2080" s="76">
        <f t="shared" si="37"/>
        <v>0</v>
      </c>
      <c r="H2080" s="76">
        <f>H2081+H2082</f>
        <v>0</v>
      </c>
      <c r="I2080" s="76"/>
    </row>
    <row r="2081" spans="1:9" ht="54" hidden="1">
      <c r="A2081" s="79"/>
      <c r="B2081" s="78"/>
      <c r="C2081" s="77"/>
      <c r="D2081" s="77"/>
      <c r="E2081" s="89" t="s">
        <v>350</v>
      </c>
      <c r="F2081" s="99" t="s">
        <v>351</v>
      </c>
      <c r="G2081" s="76">
        <f t="shared" si="37"/>
        <v>0</v>
      </c>
      <c r="H2081" s="76"/>
      <c r="I2081" s="76"/>
    </row>
    <row r="2082" spans="1:9" ht="1.1499999999999999" hidden="1" customHeight="1" thickBot="1">
      <c r="A2082" s="79"/>
      <c r="B2082" s="78"/>
      <c r="C2082" s="77"/>
      <c r="D2082" s="77"/>
      <c r="E2082" s="109" t="s">
        <v>352</v>
      </c>
      <c r="F2082" s="134" t="s">
        <v>353</v>
      </c>
      <c r="G2082" s="76">
        <f t="shared" si="37"/>
        <v>0</v>
      </c>
      <c r="H2082" s="76"/>
      <c r="I2082" s="76"/>
    </row>
    <row r="2083" spans="1:9" ht="57" hidden="1">
      <c r="A2083" s="79"/>
      <c r="B2083" s="78"/>
      <c r="C2083" s="77"/>
      <c r="D2083" s="77"/>
      <c r="E2083" s="135" t="s">
        <v>354</v>
      </c>
      <c r="F2083" s="122" t="s">
        <v>194</v>
      </c>
      <c r="G2083" s="76">
        <f t="shared" si="37"/>
        <v>0</v>
      </c>
      <c r="H2083" s="76">
        <f>H2084+H2085+H2086+H2087</f>
        <v>0</v>
      </c>
      <c r="I2083" s="76"/>
    </row>
    <row r="2084" spans="1:9" ht="18" hidden="1">
      <c r="A2084" s="79"/>
      <c r="B2084" s="78"/>
      <c r="C2084" s="77"/>
      <c r="D2084" s="77"/>
      <c r="E2084" s="109" t="s">
        <v>355</v>
      </c>
      <c r="F2084" s="99" t="s">
        <v>356</v>
      </c>
      <c r="G2084" s="76">
        <f t="shared" si="37"/>
        <v>0</v>
      </c>
      <c r="H2084" s="76"/>
      <c r="I2084" s="76"/>
    </row>
    <row r="2085" spans="1:9" ht="18" hidden="1">
      <c r="A2085" s="79"/>
      <c r="B2085" s="78"/>
      <c r="C2085" s="77"/>
      <c r="D2085" s="77"/>
      <c r="E2085" s="109" t="s">
        <v>357</v>
      </c>
      <c r="F2085" s="136">
        <v>482200</v>
      </c>
      <c r="G2085" s="76">
        <f t="shared" si="37"/>
        <v>0</v>
      </c>
      <c r="H2085" s="76"/>
      <c r="I2085" s="76"/>
    </row>
    <row r="2086" spans="1:9" ht="18" hidden="1">
      <c r="A2086" s="79"/>
      <c r="B2086" s="78"/>
      <c r="C2086" s="77"/>
      <c r="D2086" s="77"/>
      <c r="E2086" s="109" t="s">
        <v>358</v>
      </c>
      <c r="F2086" s="90" t="s">
        <v>359</v>
      </c>
      <c r="G2086" s="76">
        <f t="shared" si="37"/>
        <v>0</v>
      </c>
      <c r="H2086" s="76"/>
      <c r="I2086" s="76"/>
    </row>
    <row r="2087" spans="1:9" ht="40.5" hidden="1">
      <c r="A2087" s="79"/>
      <c r="B2087" s="78"/>
      <c r="C2087" s="77"/>
      <c r="D2087" s="77"/>
      <c r="E2087" s="137" t="s">
        <v>360</v>
      </c>
      <c r="F2087" s="90" t="s">
        <v>361</v>
      </c>
      <c r="G2087" s="76">
        <f t="shared" si="37"/>
        <v>0</v>
      </c>
      <c r="H2087" s="76"/>
      <c r="I2087" s="76"/>
    </row>
    <row r="2088" spans="1:9" ht="28.5" hidden="1">
      <c r="A2088" s="79"/>
      <c r="B2088" s="78"/>
      <c r="C2088" s="77"/>
      <c r="D2088" s="77"/>
      <c r="E2088" s="135" t="s">
        <v>362</v>
      </c>
      <c r="F2088" s="122" t="s">
        <v>194</v>
      </c>
      <c r="G2088" s="76">
        <f t="shared" si="37"/>
        <v>0</v>
      </c>
      <c r="H2088" s="76">
        <f>H2089</f>
        <v>0</v>
      </c>
      <c r="I2088" s="76"/>
    </row>
    <row r="2089" spans="1:9" ht="27" hidden="1">
      <c r="A2089" s="79"/>
      <c r="B2089" s="78"/>
      <c r="C2089" s="77"/>
      <c r="D2089" s="77"/>
      <c r="E2089" s="137" t="s">
        <v>363</v>
      </c>
      <c r="F2089" s="90" t="s">
        <v>364</v>
      </c>
      <c r="G2089" s="76">
        <f t="shared" si="37"/>
        <v>0</v>
      </c>
      <c r="H2089" s="76"/>
      <c r="I2089" s="76"/>
    </row>
    <row r="2090" spans="1:9" ht="57" hidden="1">
      <c r="A2090" s="79"/>
      <c r="B2090" s="78"/>
      <c r="C2090" s="77"/>
      <c r="D2090" s="77"/>
      <c r="E2090" s="135" t="s">
        <v>365</v>
      </c>
      <c r="F2090" s="122" t="s">
        <v>194</v>
      </c>
      <c r="G2090" s="76">
        <f t="shared" si="37"/>
        <v>0</v>
      </c>
      <c r="H2090" s="76">
        <f>H2091+H2092</f>
        <v>0</v>
      </c>
      <c r="I2090" s="76"/>
    </row>
    <row r="2091" spans="1:9" ht="27" hidden="1">
      <c r="A2091" s="79"/>
      <c r="B2091" s="78"/>
      <c r="C2091" s="77"/>
      <c r="D2091" s="77"/>
      <c r="E2091" s="137" t="s">
        <v>366</v>
      </c>
      <c r="F2091" s="90" t="s">
        <v>367</v>
      </c>
      <c r="G2091" s="76">
        <f t="shared" si="37"/>
        <v>0</v>
      </c>
      <c r="H2091" s="76"/>
      <c r="I2091" s="76"/>
    </row>
    <row r="2092" spans="1:9" ht="27" hidden="1">
      <c r="A2092" s="79"/>
      <c r="B2092" s="78"/>
      <c r="C2092" s="77"/>
      <c r="D2092" s="77"/>
      <c r="E2092" s="137" t="s">
        <v>368</v>
      </c>
      <c r="F2092" s="90" t="s">
        <v>369</v>
      </c>
      <c r="G2092" s="76">
        <f t="shared" si="37"/>
        <v>0</v>
      </c>
      <c r="H2092" s="76"/>
      <c r="I2092" s="76"/>
    </row>
    <row r="2093" spans="1:9" ht="57" hidden="1">
      <c r="A2093" s="79"/>
      <c r="B2093" s="78"/>
      <c r="C2093" s="77"/>
      <c r="D2093" s="77"/>
      <c r="E2093" s="135" t="s">
        <v>370</v>
      </c>
      <c r="F2093" s="122" t="s">
        <v>194</v>
      </c>
      <c r="G2093" s="76">
        <f t="shared" si="37"/>
        <v>0</v>
      </c>
      <c r="H2093" s="76">
        <f>H2094</f>
        <v>0</v>
      </c>
      <c r="I2093" s="76"/>
    </row>
    <row r="2094" spans="1:9" ht="40.5" hidden="1">
      <c r="A2094" s="79"/>
      <c r="B2094" s="78"/>
      <c r="C2094" s="77"/>
      <c r="D2094" s="77"/>
      <c r="E2094" s="137" t="s">
        <v>371</v>
      </c>
      <c r="F2094" s="90" t="s">
        <v>372</v>
      </c>
      <c r="G2094" s="76">
        <f t="shared" si="37"/>
        <v>0</v>
      </c>
      <c r="H2094" s="76"/>
      <c r="I2094" s="76"/>
    </row>
    <row r="2095" spans="1:9" ht="18" hidden="1">
      <c r="A2095" s="79"/>
      <c r="B2095" s="78"/>
      <c r="C2095" s="77"/>
      <c r="D2095" s="77"/>
      <c r="E2095" s="135" t="s">
        <v>373</v>
      </c>
      <c r="F2095" s="122" t="s">
        <v>194</v>
      </c>
      <c r="G2095" s="76">
        <f t="shared" si="37"/>
        <v>0</v>
      </c>
      <c r="H2095" s="76">
        <f>H2096</f>
        <v>0</v>
      </c>
      <c r="I2095" s="76"/>
    </row>
    <row r="2096" spans="1:9" ht="18" hidden="1">
      <c r="A2096" s="79"/>
      <c r="B2096" s="78"/>
      <c r="C2096" s="77"/>
      <c r="D2096" s="77"/>
      <c r="E2096" s="137" t="s">
        <v>374</v>
      </c>
      <c r="F2096" s="90" t="s">
        <v>375</v>
      </c>
      <c r="G2096" s="76">
        <f t="shared" si="37"/>
        <v>0</v>
      </c>
      <c r="H2096" s="76"/>
      <c r="I2096" s="76"/>
    </row>
    <row r="2097" spans="1:9" ht="18" hidden="1">
      <c r="A2097" s="79"/>
      <c r="B2097" s="78"/>
      <c r="C2097" s="77"/>
      <c r="D2097" s="77"/>
      <c r="E2097" s="135" t="s">
        <v>376</v>
      </c>
      <c r="F2097" s="122" t="s">
        <v>194</v>
      </c>
      <c r="G2097" s="76">
        <f t="shared" si="37"/>
        <v>0</v>
      </c>
      <c r="H2097" s="76">
        <f>H2098</f>
        <v>0</v>
      </c>
      <c r="I2097" s="76"/>
    </row>
    <row r="2098" spans="1:9" ht="18.75" thickBot="1">
      <c r="A2098" s="79"/>
      <c r="B2098" s="78"/>
      <c r="C2098" s="77"/>
      <c r="D2098" s="77"/>
      <c r="E2098" s="138" t="s">
        <v>377</v>
      </c>
      <c r="F2098" s="92" t="s">
        <v>378</v>
      </c>
      <c r="G2098" s="76">
        <f t="shared" si="37"/>
        <v>0</v>
      </c>
      <c r="H2098" s="76"/>
      <c r="I2098" s="76"/>
    </row>
    <row r="2099" spans="1:9" ht="33.75" thickBot="1">
      <c r="A2099" s="79"/>
      <c r="B2099" s="78"/>
      <c r="C2099" s="77"/>
      <c r="D2099" s="77"/>
      <c r="E2099" s="139" t="s">
        <v>379</v>
      </c>
      <c r="F2099" s="140" t="s">
        <v>194</v>
      </c>
      <c r="G2099" s="76">
        <f>I2099</f>
        <v>41300</v>
      </c>
      <c r="H2099" s="76"/>
      <c r="I2099" s="76">
        <f>I2100+I2111+I2116+I2118</f>
        <v>41300</v>
      </c>
    </row>
    <row r="2100" spans="1:9" ht="18">
      <c r="A2100" s="79"/>
      <c r="B2100" s="78"/>
      <c r="C2100" s="77"/>
      <c r="D2100" s="77"/>
      <c r="E2100" s="141" t="s">
        <v>380</v>
      </c>
      <c r="F2100" s="117" t="s">
        <v>194</v>
      </c>
      <c r="G2100" s="76">
        <f t="shared" ref="G2100:G2122" si="38">I2100</f>
        <v>41300</v>
      </c>
      <c r="H2100" s="76"/>
      <c r="I2100" s="76">
        <f>I2101+I2102+I2103+I2104+I2105+I2106+I2107+I2108+I2109+I2110</f>
        <v>41300</v>
      </c>
    </row>
    <row r="2101" spans="1:9" ht="18">
      <c r="A2101" s="79"/>
      <c r="B2101" s="78"/>
      <c r="C2101" s="77"/>
      <c r="D2101" s="77"/>
      <c r="E2101" s="137" t="s">
        <v>381</v>
      </c>
      <c r="F2101" s="142" t="s">
        <v>382</v>
      </c>
      <c r="G2101" s="76">
        <f t="shared" si="38"/>
        <v>0</v>
      </c>
      <c r="H2101" s="76"/>
      <c r="I2101" s="76"/>
    </row>
    <row r="2102" spans="1:9" ht="18" hidden="1">
      <c r="A2102" s="79"/>
      <c r="B2102" s="78"/>
      <c r="C2102" s="77"/>
      <c r="D2102" s="77"/>
      <c r="E2102" s="137" t="s">
        <v>383</v>
      </c>
      <c r="F2102" s="142" t="s">
        <v>384</v>
      </c>
      <c r="G2102" s="76">
        <f t="shared" si="38"/>
        <v>0</v>
      </c>
      <c r="H2102" s="76"/>
      <c r="I2102" s="76"/>
    </row>
    <row r="2103" spans="1:9" ht="25.15" customHeight="1">
      <c r="A2103" s="79"/>
      <c r="B2103" s="78"/>
      <c r="C2103" s="77"/>
      <c r="D2103" s="77"/>
      <c r="E2103" s="137" t="s">
        <v>385</v>
      </c>
      <c r="F2103" s="142" t="s">
        <v>386</v>
      </c>
      <c r="G2103" s="76">
        <f t="shared" si="38"/>
        <v>40000</v>
      </c>
      <c r="H2103" s="76"/>
      <c r="I2103" s="76">
        <v>40000</v>
      </c>
    </row>
    <row r="2104" spans="1:9" ht="21" customHeight="1">
      <c r="A2104" s="79"/>
      <c r="B2104" s="78"/>
      <c r="C2104" s="77"/>
      <c r="D2104" s="77"/>
      <c r="E2104" s="137" t="s">
        <v>387</v>
      </c>
      <c r="F2104" s="142" t="s">
        <v>388</v>
      </c>
      <c r="G2104" s="76">
        <f t="shared" si="38"/>
        <v>0</v>
      </c>
      <c r="H2104" s="76"/>
      <c r="I2104" s="76"/>
    </row>
    <row r="2105" spans="1:9" ht="21.6" customHeight="1">
      <c r="A2105" s="79"/>
      <c r="B2105" s="78"/>
      <c r="C2105" s="77"/>
      <c r="D2105" s="77"/>
      <c r="E2105" s="137" t="s">
        <v>389</v>
      </c>
      <c r="F2105" s="142" t="s">
        <v>390</v>
      </c>
      <c r="G2105" s="76">
        <f t="shared" si="38"/>
        <v>0</v>
      </c>
      <c r="H2105" s="76"/>
      <c r="I2105" s="76"/>
    </row>
    <row r="2106" spans="1:9" ht="29.45" customHeight="1">
      <c r="A2106" s="79"/>
      <c r="B2106" s="78"/>
      <c r="C2106" s="77"/>
      <c r="D2106" s="77"/>
      <c r="E2106" s="137" t="s">
        <v>391</v>
      </c>
      <c r="F2106" s="142" t="s">
        <v>392</v>
      </c>
      <c r="G2106" s="76">
        <f t="shared" si="38"/>
        <v>0</v>
      </c>
      <c r="H2106" s="76"/>
      <c r="I2106" s="76"/>
    </row>
    <row r="2107" spans="1:9" ht="17.45" customHeight="1">
      <c r="A2107" s="79"/>
      <c r="B2107" s="78"/>
      <c r="C2107" s="77"/>
      <c r="D2107" s="77"/>
      <c r="E2107" s="137" t="s">
        <v>393</v>
      </c>
      <c r="F2107" s="142" t="s">
        <v>394</v>
      </c>
      <c r="G2107" s="76">
        <f t="shared" si="38"/>
        <v>0</v>
      </c>
      <c r="H2107" s="76"/>
      <c r="I2107" s="76"/>
    </row>
    <row r="2108" spans="1:9" ht="18">
      <c r="A2108" s="79"/>
      <c r="B2108" s="78"/>
      <c r="C2108" s="77"/>
      <c r="D2108" s="77"/>
      <c r="E2108" s="143" t="s">
        <v>395</v>
      </c>
      <c r="F2108" s="144" t="s">
        <v>396</v>
      </c>
      <c r="G2108" s="76">
        <f t="shared" si="38"/>
        <v>0</v>
      </c>
      <c r="H2108" s="76"/>
      <c r="I2108" s="76"/>
    </row>
    <row r="2109" spans="1:9" ht="18">
      <c r="A2109" s="79"/>
      <c r="B2109" s="78"/>
      <c r="C2109" s="77"/>
      <c r="D2109" s="77"/>
      <c r="E2109" s="143" t="s">
        <v>397</v>
      </c>
      <c r="F2109" s="120">
        <v>513300</v>
      </c>
      <c r="G2109" s="76">
        <f t="shared" si="38"/>
        <v>0</v>
      </c>
      <c r="H2109" s="76"/>
      <c r="I2109" s="76"/>
    </row>
    <row r="2110" spans="1:9" ht="18">
      <c r="A2110" s="79"/>
      <c r="B2110" s="78"/>
      <c r="C2110" s="77"/>
      <c r="D2110" s="77"/>
      <c r="E2110" s="109" t="s">
        <v>398</v>
      </c>
      <c r="F2110" s="120">
        <v>513400</v>
      </c>
      <c r="G2110" s="76">
        <f t="shared" si="38"/>
        <v>1300</v>
      </c>
      <c r="H2110" s="76"/>
      <c r="I2110" s="76">
        <v>1300</v>
      </c>
    </row>
    <row r="2111" spans="1:9" ht="18">
      <c r="A2111" s="79"/>
      <c r="B2111" s="78"/>
      <c r="C2111" s="77"/>
      <c r="D2111" s="77"/>
      <c r="E2111" s="130" t="s">
        <v>399</v>
      </c>
      <c r="F2111" s="117" t="s">
        <v>194</v>
      </c>
      <c r="G2111" s="76">
        <f t="shared" si="38"/>
        <v>0</v>
      </c>
      <c r="H2111" s="76"/>
      <c r="I2111" s="76">
        <f>I2112+I2113+I2114+I2115</f>
        <v>0</v>
      </c>
    </row>
    <row r="2112" spans="1:9" ht="18">
      <c r="A2112" s="79"/>
      <c r="B2112" s="78"/>
      <c r="C2112" s="77"/>
      <c r="D2112" s="77"/>
      <c r="E2112" s="137" t="s">
        <v>400</v>
      </c>
      <c r="F2112" s="142" t="s">
        <v>401</v>
      </c>
      <c r="G2112" s="76">
        <f t="shared" si="38"/>
        <v>0</v>
      </c>
      <c r="H2112" s="76"/>
      <c r="I2112" s="76"/>
    </row>
    <row r="2113" spans="1:9" ht="18">
      <c r="A2113" s="79"/>
      <c r="B2113" s="78"/>
      <c r="C2113" s="77"/>
      <c r="D2113" s="77"/>
      <c r="E2113" s="137" t="s">
        <v>402</v>
      </c>
      <c r="F2113" s="142" t="s">
        <v>403</v>
      </c>
      <c r="G2113" s="76">
        <f t="shared" si="38"/>
        <v>0</v>
      </c>
      <c r="H2113" s="76"/>
      <c r="I2113" s="76"/>
    </row>
    <row r="2114" spans="1:9" ht="27">
      <c r="A2114" s="79"/>
      <c r="B2114" s="78"/>
      <c r="C2114" s="77"/>
      <c r="D2114" s="77"/>
      <c r="E2114" s="137" t="s">
        <v>404</v>
      </c>
      <c r="F2114" s="142" t="s">
        <v>405</v>
      </c>
      <c r="G2114" s="76">
        <f t="shared" si="38"/>
        <v>0</v>
      </c>
      <c r="H2114" s="76"/>
      <c r="I2114" s="76"/>
    </row>
    <row r="2115" spans="1:9" ht="18">
      <c r="A2115" s="79"/>
      <c r="B2115" s="78"/>
      <c r="C2115" s="77"/>
      <c r="D2115" s="77"/>
      <c r="E2115" s="137" t="s">
        <v>406</v>
      </c>
      <c r="F2115" s="142" t="s">
        <v>407</v>
      </c>
      <c r="G2115" s="76">
        <f t="shared" si="38"/>
        <v>0</v>
      </c>
      <c r="H2115" s="76"/>
      <c r="I2115" s="76"/>
    </row>
    <row r="2116" spans="1:9" ht="18">
      <c r="A2116" s="79"/>
      <c r="B2116" s="78"/>
      <c r="C2116" s="77"/>
      <c r="D2116" s="77"/>
      <c r="E2116" s="145" t="s">
        <v>408</v>
      </c>
      <c r="F2116" s="122" t="s">
        <v>194</v>
      </c>
      <c r="G2116" s="76">
        <f t="shared" si="38"/>
        <v>0</v>
      </c>
      <c r="H2116" s="76"/>
      <c r="I2116" s="76">
        <f>I2117</f>
        <v>0</v>
      </c>
    </row>
    <row r="2117" spans="1:9" ht="18">
      <c r="A2117" s="79"/>
      <c r="B2117" s="78"/>
      <c r="C2117" s="77"/>
      <c r="D2117" s="77"/>
      <c r="E2117" s="137" t="s">
        <v>409</v>
      </c>
      <c r="F2117" s="142" t="s">
        <v>410</v>
      </c>
      <c r="G2117" s="76">
        <f t="shared" si="38"/>
        <v>0</v>
      </c>
      <c r="H2117" s="76"/>
      <c r="I2117" s="76"/>
    </row>
    <row r="2118" spans="1:9" ht="18">
      <c r="A2118" s="156"/>
      <c r="B2118" s="157"/>
      <c r="C2118" s="158"/>
      <c r="D2118" s="158"/>
      <c r="E2118" s="145" t="s">
        <v>411</v>
      </c>
      <c r="F2118" s="122" t="s">
        <v>194</v>
      </c>
      <c r="G2118" s="76">
        <f t="shared" si="38"/>
        <v>0</v>
      </c>
      <c r="H2118" s="76"/>
      <c r="I2118" s="76">
        <f>I2119+I2120+I2121+I2122</f>
        <v>0</v>
      </c>
    </row>
    <row r="2119" spans="1:9" ht="18">
      <c r="A2119" s="79"/>
      <c r="B2119" s="78"/>
      <c r="C2119" s="77"/>
      <c r="D2119" s="77"/>
      <c r="E2119" s="137" t="s">
        <v>412</v>
      </c>
      <c r="F2119" s="142" t="s">
        <v>413</v>
      </c>
      <c r="G2119" s="76">
        <f t="shared" si="38"/>
        <v>0</v>
      </c>
      <c r="H2119" s="76"/>
      <c r="I2119" s="76"/>
    </row>
    <row r="2120" spans="1:9" ht="18">
      <c r="A2120" s="79"/>
      <c r="B2120" s="78"/>
      <c r="C2120" s="77"/>
      <c r="D2120" s="77"/>
      <c r="E2120" s="137" t="s">
        <v>414</v>
      </c>
      <c r="F2120" s="142" t="s">
        <v>415</v>
      </c>
      <c r="G2120" s="76">
        <f t="shared" si="38"/>
        <v>0</v>
      </c>
      <c r="H2120" s="76"/>
      <c r="I2120" s="76"/>
    </row>
    <row r="2121" spans="1:9" ht="18">
      <c r="A2121" s="79"/>
      <c r="B2121" s="78"/>
      <c r="C2121" s="77"/>
      <c r="D2121" s="77"/>
      <c r="E2121" s="137" t="s">
        <v>416</v>
      </c>
      <c r="F2121" s="142" t="s">
        <v>417</v>
      </c>
      <c r="G2121" s="76">
        <f t="shared" si="38"/>
        <v>0</v>
      </c>
      <c r="H2121" s="76"/>
      <c r="I2121" s="76"/>
    </row>
    <row r="2122" spans="1:9" ht="18.75" thickBot="1">
      <c r="A2122" s="79"/>
      <c r="B2122" s="78"/>
      <c r="C2122" s="77"/>
      <c r="D2122" s="77"/>
      <c r="E2122" s="146" t="s">
        <v>418</v>
      </c>
      <c r="F2122" s="147" t="s">
        <v>419</v>
      </c>
      <c r="G2122" s="76">
        <f t="shared" si="38"/>
        <v>0</v>
      </c>
      <c r="H2122" s="76"/>
      <c r="I2122" s="76"/>
    </row>
    <row r="2123" spans="1:9" ht="18">
      <c r="A2123" s="79">
        <v>2640</v>
      </c>
      <c r="B2123" s="78" t="s">
        <v>446</v>
      </c>
      <c r="C2123" s="77">
        <v>4</v>
      </c>
      <c r="D2123" s="77">
        <v>0</v>
      </c>
      <c r="E2123" s="80" t="s">
        <v>533</v>
      </c>
      <c r="F2123" s="154"/>
      <c r="G2123" s="76">
        <f>G2124</f>
        <v>176641.9</v>
      </c>
      <c r="H2123" s="76">
        <f>H2124</f>
        <v>49641.9</v>
      </c>
      <c r="I2123" s="76">
        <f>I2124</f>
        <v>127000</v>
      </c>
    </row>
    <row r="2124" spans="1:9" ht="18">
      <c r="A2124" s="79"/>
      <c r="B2124" s="78" t="s">
        <v>446</v>
      </c>
      <c r="C2124" s="77">
        <v>4</v>
      </c>
      <c r="D2124" s="77">
        <v>1</v>
      </c>
      <c r="E2124" s="80" t="s">
        <v>533</v>
      </c>
      <c r="F2124" s="154"/>
      <c r="G2124" s="76">
        <f>G2126+G2134+G2170+G2179+G2184+G2207+G2223+G2243</f>
        <v>176641.9</v>
      </c>
      <c r="H2124" s="76">
        <f>H2126+H2134+H2170+H2179+H2184+H2207+H2223+H2243</f>
        <v>49641.9</v>
      </c>
      <c r="I2124" s="76">
        <f>I2126+I2134+I2170+I2179+I2184+I2207+I2223+I2243</f>
        <v>127000</v>
      </c>
    </row>
    <row r="2125" spans="1:9" ht="86.45" customHeight="1">
      <c r="A2125" s="79">
        <v>2641</v>
      </c>
      <c r="B2125" s="78"/>
      <c r="C2125" s="77"/>
      <c r="D2125" s="77"/>
      <c r="E2125" s="80" t="s">
        <v>192</v>
      </c>
      <c r="F2125" s="154"/>
      <c r="G2125" s="76"/>
      <c r="H2125" s="76"/>
      <c r="I2125" s="76"/>
    </row>
    <row r="2126" spans="1:9" ht="18" hidden="1">
      <c r="A2126" s="79"/>
      <c r="B2126" s="78"/>
      <c r="C2126" s="77"/>
      <c r="D2126" s="77"/>
      <c r="E2126" s="85" t="s">
        <v>193</v>
      </c>
      <c r="F2126" s="117" t="s">
        <v>194</v>
      </c>
      <c r="G2126" s="76">
        <f>H2126</f>
        <v>0</v>
      </c>
      <c r="H2126" s="76">
        <f>H2127+H2128+H2129+H2130+H2132+H2131+H2133</f>
        <v>0</v>
      </c>
      <c r="I2126" s="76"/>
    </row>
    <row r="2127" spans="1:9" ht="27" hidden="1">
      <c r="A2127" s="79"/>
      <c r="B2127" s="78"/>
      <c r="C2127" s="77"/>
      <c r="D2127" s="77"/>
      <c r="E2127" s="149" t="s">
        <v>195</v>
      </c>
      <c r="F2127" s="99" t="s">
        <v>196</v>
      </c>
      <c r="G2127" s="76">
        <f t="shared" ref="G2127:G2190" si="39">H2127</f>
        <v>0</v>
      </c>
      <c r="H2127" s="76"/>
      <c r="I2127" s="76"/>
    </row>
    <row r="2128" spans="1:9" ht="27" hidden="1">
      <c r="A2128" s="79"/>
      <c r="B2128" s="78"/>
      <c r="C2128" s="77"/>
      <c r="D2128" s="77"/>
      <c r="E2128" s="89" t="s">
        <v>197</v>
      </c>
      <c r="F2128" s="90" t="s">
        <v>198</v>
      </c>
      <c r="G2128" s="76">
        <f t="shared" si="39"/>
        <v>0</v>
      </c>
      <c r="H2128" s="76"/>
      <c r="I2128" s="76"/>
    </row>
    <row r="2129" spans="1:9" ht="27" hidden="1">
      <c r="A2129" s="79"/>
      <c r="B2129" s="78"/>
      <c r="C2129" s="77"/>
      <c r="D2129" s="77"/>
      <c r="E2129" s="89" t="s">
        <v>199</v>
      </c>
      <c r="F2129" s="90" t="s">
        <v>200</v>
      </c>
      <c r="G2129" s="76">
        <f t="shared" si="39"/>
        <v>0</v>
      </c>
      <c r="H2129" s="76"/>
      <c r="I2129" s="76"/>
    </row>
    <row r="2130" spans="1:9" ht="27" hidden="1">
      <c r="A2130" s="79"/>
      <c r="B2130" s="78"/>
      <c r="C2130" s="77"/>
      <c r="D2130" s="77"/>
      <c r="E2130" s="89" t="s">
        <v>201</v>
      </c>
      <c r="F2130" s="90" t="s">
        <v>202</v>
      </c>
      <c r="G2130" s="76">
        <f t="shared" si="39"/>
        <v>0</v>
      </c>
      <c r="H2130" s="76"/>
      <c r="I2130" s="76"/>
    </row>
    <row r="2131" spans="1:9" ht="18" hidden="1">
      <c r="A2131" s="79"/>
      <c r="B2131" s="78"/>
      <c r="C2131" s="77"/>
      <c r="D2131" s="77"/>
      <c r="E2131" s="89" t="s">
        <v>203</v>
      </c>
      <c r="F2131" s="90" t="s">
        <v>204</v>
      </c>
      <c r="G2131" s="76">
        <f t="shared" si="39"/>
        <v>0</v>
      </c>
      <c r="H2131" s="76"/>
      <c r="I2131" s="76"/>
    </row>
    <row r="2132" spans="1:9" ht="18" hidden="1">
      <c r="A2132" s="79"/>
      <c r="B2132" s="78"/>
      <c r="C2132" s="77"/>
      <c r="D2132" s="77"/>
      <c r="E2132" s="89" t="s">
        <v>205</v>
      </c>
      <c r="F2132" s="90" t="s">
        <v>206</v>
      </c>
      <c r="G2132" s="76">
        <f t="shared" si="39"/>
        <v>0</v>
      </c>
      <c r="H2132" s="76"/>
      <c r="I2132" s="76"/>
    </row>
    <row r="2133" spans="1:9" ht="18.75" thickBot="1">
      <c r="A2133" s="79"/>
      <c r="B2133" s="78"/>
      <c r="C2133" s="77"/>
      <c r="D2133" s="77"/>
      <c r="E2133" s="91" t="s">
        <v>207</v>
      </c>
      <c r="F2133" s="92" t="s">
        <v>208</v>
      </c>
      <c r="G2133" s="76">
        <f t="shared" si="39"/>
        <v>0</v>
      </c>
      <c r="H2133" s="76"/>
      <c r="I2133" s="76"/>
    </row>
    <row r="2134" spans="1:9" ht="33.75" thickBot="1">
      <c r="A2134" s="79"/>
      <c r="B2134" s="78"/>
      <c r="C2134" s="77"/>
      <c r="D2134" s="77"/>
      <c r="E2134" s="93" t="s">
        <v>209</v>
      </c>
      <c r="F2134" s="94" t="s">
        <v>194</v>
      </c>
      <c r="G2134" s="76">
        <f t="shared" si="39"/>
        <v>5550</v>
      </c>
      <c r="H2134" s="76">
        <f>H2135+H2143+H2147+H2156+H2158+H2161</f>
        <v>5550</v>
      </c>
      <c r="I2134" s="76"/>
    </row>
    <row r="2135" spans="1:9" ht="18">
      <c r="A2135" s="79"/>
      <c r="B2135" s="78"/>
      <c r="C2135" s="77"/>
      <c r="D2135" s="77"/>
      <c r="E2135" s="95" t="s">
        <v>210</v>
      </c>
      <c r="F2135" s="96"/>
      <c r="G2135" s="76">
        <f t="shared" si="39"/>
        <v>0</v>
      </c>
      <c r="H2135" s="76">
        <f>H2136+H2137+H2138+H2139+H2140+H2141+H2142</f>
        <v>0</v>
      </c>
      <c r="I2135" s="76"/>
    </row>
    <row r="2136" spans="1:9" ht="27">
      <c r="A2136" s="79"/>
      <c r="B2136" s="78"/>
      <c r="C2136" s="77"/>
      <c r="D2136" s="77"/>
      <c r="E2136" s="89" t="s">
        <v>211</v>
      </c>
      <c r="F2136" s="90" t="s">
        <v>212</v>
      </c>
      <c r="G2136" s="76">
        <f t="shared" si="39"/>
        <v>0</v>
      </c>
      <c r="H2136" s="76"/>
      <c r="I2136" s="76"/>
    </row>
    <row r="2137" spans="1:9" ht="18">
      <c r="A2137" s="79"/>
      <c r="B2137" s="78"/>
      <c r="C2137" s="77"/>
      <c r="D2137" s="77"/>
      <c r="E2137" s="89" t="s">
        <v>213</v>
      </c>
      <c r="F2137" s="90" t="s">
        <v>214</v>
      </c>
      <c r="G2137" s="76">
        <f t="shared" si="39"/>
        <v>0</v>
      </c>
      <c r="H2137" s="76"/>
      <c r="I2137" s="76"/>
    </row>
    <row r="2138" spans="1:9" ht="18">
      <c r="A2138" s="79"/>
      <c r="B2138" s="78"/>
      <c r="C2138" s="77"/>
      <c r="D2138" s="77"/>
      <c r="E2138" s="89" t="s">
        <v>215</v>
      </c>
      <c r="F2138" s="90" t="s">
        <v>216</v>
      </c>
      <c r="G2138" s="76">
        <f t="shared" si="39"/>
        <v>0</v>
      </c>
      <c r="H2138" s="76"/>
      <c r="I2138" s="76"/>
    </row>
    <row r="2139" spans="1:9" ht="18">
      <c r="A2139" s="79"/>
      <c r="B2139" s="78"/>
      <c r="C2139" s="77"/>
      <c r="D2139" s="77"/>
      <c r="E2139" s="89" t="s">
        <v>217</v>
      </c>
      <c r="F2139" s="90" t="s">
        <v>218</v>
      </c>
      <c r="G2139" s="76">
        <f t="shared" si="39"/>
        <v>0</v>
      </c>
      <c r="H2139" s="76"/>
      <c r="I2139" s="76"/>
    </row>
    <row r="2140" spans="1:9" ht="18">
      <c r="A2140" s="79"/>
      <c r="B2140" s="78"/>
      <c r="C2140" s="77"/>
      <c r="D2140" s="77"/>
      <c r="E2140" s="89" t="s">
        <v>219</v>
      </c>
      <c r="F2140" s="90" t="s">
        <v>220</v>
      </c>
      <c r="G2140" s="76">
        <f t="shared" si="39"/>
        <v>0</v>
      </c>
      <c r="H2140" s="76"/>
      <c r="I2140" s="76"/>
    </row>
    <row r="2141" spans="1:9" ht="18">
      <c r="A2141" s="79"/>
      <c r="B2141" s="78"/>
      <c r="C2141" s="77"/>
      <c r="D2141" s="77"/>
      <c r="E2141" s="89" t="s">
        <v>221</v>
      </c>
      <c r="F2141" s="90" t="s">
        <v>222</v>
      </c>
      <c r="G2141" s="76">
        <f t="shared" si="39"/>
        <v>0</v>
      </c>
      <c r="H2141" s="76"/>
      <c r="I2141" s="76"/>
    </row>
    <row r="2142" spans="1:9" ht="18.75" thickBot="1">
      <c r="A2142" s="79"/>
      <c r="B2142" s="78"/>
      <c r="C2142" s="77"/>
      <c r="D2142" s="77"/>
      <c r="E2142" s="91" t="s">
        <v>223</v>
      </c>
      <c r="F2142" s="92" t="s">
        <v>224</v>
      </c>
      <c r="G2142" s="76">
        <f t="shared" si="39"/>
        <v>0</v>
      </c>
      <c r="H2142" s="76"/>
      <c r="I2142" s="76"/>
    </row>
    <row r="2143" spans="1:9" ht="33">
      <c r="A2143" s="79"/>
      <c r="B2143" s="78"/>
      <c r="C2143" s="77"/>
      <c r="D2143" s="77"/>
      <c r="E2143" s="132" t="s">
        <v>225</v>
      </c>
      <c r="F2143" s="98" t="s">
        <v>194</v>
      </c>
      <c r="G2143" s="76">
        <f t="shared" si="39"/>
        <v>0</v>
      </c>
      <c r="H2143" s="76">
        <f>H2144+H2145+H2146</f>
        <v>0</v>
      </c>
      <c r="I2143" s="76"/>
    </row>
    <row r="2144" spans="1:9" ht="18">
      <c r="A2144" s="79"/>
      <c r="B2144" s="78"/>
      <c r="C2144" s="77"/>
      <c r="D2144" s="77"/>
      <c r="E2144" s="89" t="s">
        <v>226</v>
      </c>
      <c r="F2144" s="99" t="s">
        <v>227</v>
      </c>
      <c r="G2144" s="76">
        <f t="shared" si="39"/>
        <v>0</v>
      </c>
      <c r="H2144" s="76"/>
      <c r="I2144" s="76"/>
    </row>
    <row r="2145" spans="1:9" ht="27">
      <c r="A2145" s="79"/>
      <c r="B2145" s="78"/>
      <c r="C2145" s="77"/>
      <c r="D2145" s="77"/>
      <c r="E2145" s="89" t="s">
        <v>228</v>
      </c>
      <c r="F2145" s="90" t="s">
        <v>229</v>
      </c>
      <c r="G2145" s="76">
        <f t="shared" si="39"/>
        <v>0</v>
      </c>
      <c r="H2145" s="76"/>
      <c r="I2145" s="76"/>
    </row>
    <row r="2146" spans="1:9" ht="18.75" thickBot="1">
      <c r="A2146" s="79"/>
      <c r="B2146" s="78"/>
      <c r="C2146" s="77"/>
      <c r="D2146" s="77"/>
      <c r="E2146" s="91" t="s">
        <v>230</v>
      </c>
      <c r="F2146" s="92" t="s">
        <v>231</v>
      </c>
      <c r="G2146" s="76">
        <f t="shared" si="39"/>
        <v>0</v>
      </c>
      <c r="H2146" s="76"/>
      <c r="I2146" s="76"/>
    </row>
    <row r="2147" spans="1:9" ht="33">
      <c r="A2147" s="79"/>
      <c r="B2147" s="78"/>
      <c r="C2147" s="77"/>
      <c r="D2147" s="77"/>
      <c r="E2147" s="132" t="s">
        <v>232</v>
      </c>
      <c r="F2147" s="98" t="s">
        <v>194</v>
      </c>
      <c r="G2147" s="76">
        <f t="shared" si="39"/>
        <v>0</v>
      </c>
      <c r="H2147" s="76">
        <f>H2148+H2149+H2150+H2151+H2152+H2153+H2154+H2155</f>
        <v>0</v>
      </c>
      <c r="I2147" s="76"/>
    </row>
    <row r="2148" spans="1:9" ht="18">
      <c r="A2148" s="79"/>
      <c r="B2148" s="78"/>
      <c r="C2148" s="77"/>
      <c r="D2148" s="77"/>
      <c r="E2148" s="89" t="s">
        <v>233</v>
      </c>
      <c r="F2148" s="99" t="s">
        <v>234</v>
      </c>
      <c r="G2148" s="76">
        <f t="shared" si="39"/>
        <v>0</v>
      </c>
      <c r="H2148" s="76"/>
      <c r="I2148" s="76"/>
    </row>
    <row r="2149" spans="1:9" ht="18" hidden="1">
      <c r="A2149" s="79"/>
      <c r="B2149" s="78"/>
      <c r="C2149" s="77"/>
      <c r="D2149" s="77"/>
      <c r="E2149" s="89" t="s">
        <v>235</v>
      </c>
      <c r="F2149" s="90" t="s">
        <v>236</v>
      </c>
      <c r="G2149" s="76">
        <f t="shared" si="39"/>
        <v>0</v>
      </c>
      <c r="H2149" s="76"/>
      <c r="I2149" s="76"/>
    </row>
    <row r="2150" spans="1:9" ht="27" hidden="1">
      <c r="A2150" s="79"/>
      <c r="B2150" s="78"/>
      <c r="C2150" s="77"/>
      <c r="D2150" s="77"/>
      <c r="E2150" s="89" t="s">
        <v>237</v>
      </c>
      <c r="F2150" s="90" t="s">
        <v>238</v>
      </c>
      <c r="G2150" s="76">
        <f t="shared" si="39"/>
        <v>0</v>
      </c>
      <c r="H2150" s="76"/>
      <c r="I2150" s="76"/>
    </row>
    <row r="2151" spans="1:9" ht="18" hidden="1">
      <c r="A2151" s="79"/>
      <c r="B2151" s="78"/>
      <c r="C2151" s="77"/>
      <c r="D2151" s="77"/>
      <c r="E2151" s="89" t="s">
        <v>239</v>
      </c>
      <c r="F2151" s="90" t="s">
        <v>240</v>
      </c>
      <c r="G2151" s="76">
        <f t="shared" si="39"/>
        <v>0</v>
      </c>
      <c r="H2151" s="76"/>
      <c r="I2151" s="76"/>
    </row>
    <row r="2152" spans="1:9" ht="18" hidden="1">
      <c r="A2152" s="79"/>
      <c r="B2152" s="78"/>
      <c r="C2152" s="77"/>
      <c r="D2152" s="77"/>
      <c r="E2152" s="107" t="s">
        <v>241</v>
      </c>
      <c r="F2152" s="108">
        <v>423500</v>
      </c>
      <c r="G2152" s="76">
        <f t="shared" si="39"/>
        <v>0</v>
      </c>
      <c r="H2152" s="76"/>
      <c r="I2152" s="76"/>
    </row>
    <row r="2153" spans="1:9" ht="27" hidden="1">
      <c r="A2153" s="79"/>
      <c r="B2153" s="78"/>
      <c r="C2153" s="77"/>
      <c r="D2153" s="77"/>
      <c r="E2153" s="89" t="s">
        <v>242</v>
      </c>
      <c r="F2153" s="90" t="s">
        <v>243</v>
      </c>
      <c r="G2153" s="76">
        <f t="shared" si="39"/>
        <v>0</v>
      </c>
      <c r="H2153" s="76"/>
      <c r="I2153" s="76"/>
    </row>
    <row r="2154" spans="1:9" ht="18" hidden="1">
      <c r="A2154" s="79"/>
      <c r="B2154" s="78"/>
      <c r="C2154" s="77"/>
      <c r="D2154" s="77"/>
      <c r="E2154" s="89" t="s">
        <v>244</v>
      </c>
      <c r="F2154" s="90" t="s">
        <v>245</v>
      </c>
      <c r="G2154" s="76">
        <f t="shared" si="39"/>
        <v>0</v>
      </c>
      <c r="H2154" s="76"/>
      <c r="I2154" s="76"/>
    </row>
    <row r="2155" spans="1:9" ht="18.75" hidden="1" thickBot="1">
      <c r="A2155" s="79"/>
      <c r="B2155" s="78"/>
      <c r="C2155" s="77"/>
      <c r="D2155" s="77"/>
      <c r="E2155" s="91" t="s">
        <v>246</v>
      </c>
      <c r="F2155" s="92" t="s">
        <v>247</v>
      </c>
      <c r="G2155" s="76">
        <f t="shared" si="39"/>
        <v>0</v>
      </c>
      <c r="H2155" s="76"/>
      <c r="I2155" s="76"/>
    </row>
    <row r="2156" spans="1:9" ht="33" hidden="1">
      <c r="A2156" s="79"/>
      <c r="B2156" s="78"/>
      <c r="C2156" s="77"/>
      <c r="D2156" s="77"/>
      <c r="E2156" s="132" t="s">
        <v>248</v>
      </c>
      <c r="F2156" s="98" t="s">
        <v>194</v>
      </c>
      <c r="G2156" s="76">
        <f t="shared" si="39"/>
        <v>0</v>
      </c>
      <c r="H2156" s="76">
        <f>H2157</f>
        <v>0</v>
      </c>
      <c r="I2156" s="76"/>
    </row>
    <row r="2157" spans="1:9" ht="18.75" hidden="1" thickBot="1">
      <c r="A2157" s="79"/>
      <c r="B2157" s="78"/>
      <c r="C2157" s="77"/>
      <c r="D2157" s="77"/>
      <c r="E2157" s="91" t="s">
        <v>249</v>
      </c>
      <c r="F2157" s="92" t="s">
        <v>250</v>
      </c>
      <c r="G2157" s="76">
        <f t="shared" si="39"/>
        <v>0</v>
      </c>
      <c r="H2157" s="76"/>
      <c r="I2157" s="76"/>
    </row>
    <row r="2158" spans="1:9" ht="49.5" hidden="1">
      <c r="A2158" s="79"/>
      <c r="B2158" s="78"/>
      <c r="C2158" s="77"/>
      <c r="D2158" s="77"/>
      <c r="E2158" s="132" t="s">
        <v>251</v>
      </c>
      <c r="F2158" s="98" t="s">
        <v>194</v>
      </c>
      <c r="G2158" s="76">
        <f t="shared" si="39"/>
        <v>0</v>
      </c>
      <c r="H2158" s="76">
        <f>H2159+H2160</f>
        <v>0</v>
      </c>
      <c r="I2158" s="76"/>
    </row>
    <row r="2159" spans="1:9" ht="11.45" customHeight="1">
      <c r="A2159" s="79"/>
      <c r="B2159" s="78"/>
      <c r="C2159" s="77"/>
      <c r="D2159" s="77"/>
      <c r="E2159" s="89" t="s">
        <v>252</v>
      </c>
      <c r="F2159" s="99" t="s">
        <v>253</v>
      </c>
      <c r="G2159" s="76">
        <f t="shared" si="39"/>
        <v>0</v>
      </c>
      <c r="H2159" s="76"/>
      <c r="I2159" s="76"/>
    </row>
    <row r="2160" spans="1:9" ht="27.75" thickBot="1">
      <c r="A2160" s="79"/>
      <c r="B2160" s="78"/>
      <c r="C2160" s="77"/>
      <c r="D2160" s="77"/>
      <c r="E2160" s="91" t="s">
        <v>254</v>
      </c>
      <c r="F2160" s="92" t="s">
        <v>255</v>
      </c>
      <c r="G2160" s="76">
        <f t="shared" si="39"/>
        <v>0</v>
      </c>
      <c r="H2160" s="76"/>
      <c r="I2160" s="76"/>
    </row>
    <row r="2161" spans="1:9" ht="18">
      <c r="A2161" s="79"/>
      <c r="B2161" s="78"/>
      <c r="C2161" s="77"/>
      <c r="D2161" s="77"/>
      <c r="E2161" s="132" t="s">
        <v>256</v>
      </c>
      <c r="F2161" s="98" t="s">
        <v>194</v>
      </c>
      <c r="G2161" s="76">
        <f t="shared" si="39"/>
        <v>5550</v>
      </c>
      <c r="H2161" s="76">
        <f>H2162+H2163+H2164+H2165+H2166+H2167+H2168+H2169</f>
        <v>5550</v>
      </c>
      <c r="I2161" s="76"/>
    </row>
    <row r="2162" spans="1:9" ht="18">
      <c r="A2162" s="79"/>
      <c r="B2162" s="78"/>
      <c r="C2162" s="77"/>
      <c r="D2162" s="77"/>
      <c r="E2162" s="89" t="s">
        <v>257</v>
      </c>
      <c r="F2162" s="99" t="s">
        <v>258</v>
      </c>
      <c r="G2162" s="76">
        <f t="shared" si="39"/>
        <v>0</v>
      </c>
      <c r="H2162" s="76"/>
      <c r="I2162" s="76"/>
    </row>
    <row r="2163" spans="1:9" ht="18">
      <c r="A2163" s="79"/>
      <c r="B2163" s="78"/>
      <c r="C2163" s="77"/>
      <c r="D2163" s="77"/>
      <c r="E2163" s="89" t="s">
        <v>259</v>
      </c>
      <c r="F2163" s="90" t="s">
        <v>260</v>
      </c>
      <c r="G2163" s="76">
        <f t="shared" si="39"/>
        <v>0</v>
      </c>
      <c r="H2163" s="76"/>
      <c r="I2163" s="76"/>
    </row>
    <row r="2164" spans="1:9" ht="18">
      <c r="A2164" s="79"/>
      <c r="B2164" s="78"/>
      <c r="C2164" s="77"/>
      <c r="D2164" s="77"/>
      <c r="E2164" s="89" t="s">
        <v>261</v>
      </c>
      <c r="F2164" s="90" t="s">
        <v>262</v>
      </c>
      <c r="G2164" s="76">
        <f t="shared" si="39"/>
        <v>0</v>
      </c>
      <c r="H2164" s="76"/>
      <c r="I2164" s="76"/>
    </row>
    <row r="2165" spans="1:9" ht="18">
      <c r="A2165" s="79"/>
      <c r="B2165" s="78"/>
      <c r="C2165" s="77"/>
      <c r="D2165" s="77"/>
      <c r="E2165" s="109" t="s">
        <v>263</v>
      </c>
      <c r="F2165" s="90" t="s">
        <v>264</v>
      </c>
      <c r="G2165" s="76">
        <f t="shared" si="39"/>
        <v>0</v>
      </c>
      <c r="H2165" s="76"/>
      <c r="I2165" s="76"/>
    </row>
    <row r="2166" spans="1:9" ht="27">
      <c r="A2166" s="79"/>
      <c r="B2166" s="78"/>
      <c r="C2166" s="77"/>
      <c r="D2166" s="77"/>
      <c r="E2166" s="110" t="s">
        <v>265</v>
      </c>
      <c r="F2166" s="90" t="s">
        <v>266</v>
      </c>
      <c r="G2166" s="76">
        <f t="shared" si="39"/>
        <v>0</v>
      </c>
      <c r="H2166" s="76"/>
      <c r="I2166" s="76"/>
    </row>
    <row r="2167" spans="1:9" ht="18">
      <c r="A2167" s="79"/>
      <c r="B2167" s="78"/>
      <c r="C2167" s="77"/>
      <c r="D2167" s="77"/>
      <c r="E2167" s="109" t="s">
        <v>267</v>
      </c>
      <c r="F2167" s="90" t="s">
        <v>268</v>
      </c>
      <c r="G2167" s="76">
        <f t="shared" si="39"/>
        <v>0</v>
      </c>
      <c r="H2167" s="76"/>
      <c r="I2167" s="76"/>
    </row>
    <row r="2168" spans="1:9" ht="18">
      <c r="A2168" s="79"/>
      <c r="B2168" s="78"/>
      <c r="C2168" s="77"/>
      <c r="D2168" s="77"/>
      <c r="E2168" s="109" t="s">
        <v>269</v>
      </c>
      <c r="F2168" s="90"/>
      <c r="G2168" s="76">
        <f t="shared" si="39"/>
        <v>0</v>
      </c>
      <c r="H2168" s="76"/>
      <c r="I2168" s="76"/>
    </row>
    <row r="2169" spans="1:9" s="169" customFormat="1" ht="18.75" thickBot="1">
      <c r="A2169" s="165"/>
      <c r="B2169" s="83"/>
      <c r="C2169" s="84"/>
      <c r="D2169" s="84"/>
      <c r="E2169" s="172" t="s">
        <v>271</v>
      </c>
      <c r="F2169" s="173" t="s">
        <v>272</v>
      </c>
      <c r="G2169" s="168">
        <f t="shared" si="39"/>
        <v>5550</v>
      </c>
      <c r="H2169" s="168">
        <v>5550</v>
      </c>
      <c r="I2169" s="168"/>
    </row>
    <row r="2170" spans="1:9" ht="18">
      <c r="A2170" s="79"/>
      <c r="B2170" s="78"/>
      <c r="C2170" s="77"/>
      <c r="D2170" s="77"/>
      <c r="E2170" s="130" t="s">
        <v>273</v>
      </c>
      <c r="F2170" s="98" t="s">
        <v>194</v>
      </c>
      <c r="G2170" s="76">
        <f t="shared" si="39"/>
        <v>0</v>
      </c>
      <c r="H2170" s="76">
        <f>H2171+H2172+H2173+H2174</f>
        <v>0</v>
      </c>
      <c r="I2170" s="76"/>
    </row>
    <row r="2171" spans="1:9" ht="18">
      <c r="A2171" s="79"/>
      <c r="B2171" s="78"/>
      <c r="C2171" s="77"/>
      <c r="D2171" s="77"/>
      <c r="E2171" s="109" t="s">
        <v>274</v>
      </c>
      <c r="F2171" s="99" t="s">
        <v>275</v>
      </c>
      <c r="G2171" s="76">
        <f t="shared" si="39"/>
        <v>0</v>
      </c>
      <c r="H2171" s="76"/>
      <c r="I2171" s="76"/>
    </row>
    <row r="2172" spans="1:9" ht="16.899999999999999" customHeight="1">
      <c r="A2172" s="79"/>
      <c r="B2172" s="78"/>
      <c r="C2172" s="77"/>
      <c r="D2172" s="77"/>
      <c r="E2172" s="109" t="s">
        <v>276</v>
      </c>
      <c r="F2172" s="90" t="s">
        <v>277</v>
      </c>
      <c r="G2172" s="76">
        <f t="shared" si="39"/>
        <v>0</v>
      </c>
      <c r="H2172" s="76"/>
      <c r="I2172" s="76"/>
    </row>
    <row r="2173" spans="1:9" ht="27" hidden="1">
      <c r="A2173" s="79"/>
      <c r="B2173" s="78"/>
      <c r="C2173" s="77"/>
      <c r="D2173" s="77"/>
      <c r="E2173" s="109" t="s">
        <v>278</v>
      </c>
      <c r="F2173" s="90" t="s">
        <v>279</v>
      </c>
      <c r="G2173" s="76">
        <f t="shared" si="39"/>
        <v>0</v>
      </c>
      <c r="H2173" s="76"/>
      <c r="I2173" s="76"/>
    </row>
    <row r="2174" spans="1:9" ht="18" hidden="1">
      <c r="A2174" s="79"/>
      <c r="B2174" s="78"/>
      <c r="C2174" s="77"/>
      <c r="D2174" s="77"/>
      <c r="E2174" s="113" t="s">
        <v>280</v>
      </c>
      <c r="F2174" s="114" t="s">
        <v>281</v>
      </c>
      <c r="G2174" s="76">
        <f t="shared" si="39"/>
        <v>0</v>
      </c>
      <c r="H2174" s="76"/>
      <c r="I2174" s="76"/>
    </row>
    <row r="2175" spans="1:9" ht="18" hidden="1">
      <c r="A2175" s="79"/>
      <c r="B2175" s="78"/>
      <c r="C2175" s="77"/>
      <c r="D2175" s="77"/>
      <c r="E2175" s="113" t="s">
        <v>282</v>
      </c>
      <c r="F2175" s="115" t="s">
        <v>194</v>
      </c>
      <c r="G2175" s="76">
        <f t="shared" si="39"/>
        <v>0</v>
      </c>
      <c r="H2175" s="76">
        <f>H2176+H2177+H2178</f>
        <v>0</v>
      </c>
      <c r="I2175" s="76"/>
    </row>
    <row r="2176" spans="1:9" ht="27" hidden="1">
      <c r="A2176" s="79"/>
      <c r="B2176" s="78"/>
      <c r="C2176" s="77"/>
      <c r="D2176" s="77"/>
      <c r="E2176" s="113" t="s">
        <v>283</v>
      </c>
      <c r="F2176" s="99" t="s">
        <v>284</v>
      </c>
      <c r="G2176" s="76">
        <f t="shared" si="39"/>
        <v>0</v>
      </c>
      <c r="H2176" s="76"/>
      <c r="I2176" s="76"/>
    </row>
    <row r="2177" spans="1:9" ht="18" hidden="1">
      <c r="A2177" s="79"/>
      <c r="B2177" s="78"/>
      <c r="C2177" s="77"/>
      <c r="D2177" s="77"/>
      <c r="E2177" s="109" t="s">
        <v>285</v>
      </c>
      <c r="F2177" s="90" t="s">
        <v>286</v>
      </c>
      <c r="G2177" s="76">
        <f t="shared" si="39"/>
        <v>0</v>
      </c>
      <c r="H2177" s="76"/>
      <c r="I2177" s="76"/>
    </row>
    <row r="2178" spans="1:9" ht="18.75" hidden="1" thickBot="1">
      <c r="A2178" s="79"/>
      <c r="B2178" s="78"/>
      <c r="C2178" s="77"/>
      <c r="D2178" s="77"/>
      <c r="E2178" s="111" t="s">
        <v>287</v>
      </c>
      <c r="F2178" s="92" t="s">
        <v>288</v>
      </c>
      <c r="G2178" s="76">
        <f t="shared" si="39"/>
        <v>0</v>
      </c>
      <c r="H2178" s="76"/>
      <c r="I2178" s="76"/>
    </row>
    <row r="2179" spans="1:9" ht="18" hidden="1">
      <c r="A2179" s="79"/>
      <c r="B2179" s="78"/>
      <c r="C2179" s="77"/>
      <c r="D2179" s="77"/>
      <c r="E2179" s="130" t="s">
        <v>289</v>
      </c>
      <c r="F2179" s="98" t="s">
        <v>194</v>
      </c>
      <c r="G2179" s="76">
        <f t="shared" si="39"/>
        <v>0</v>
      </c>
      <c r="H2179" s="76">
        <f>H2180+H2181+H2182+H2183</f>
        <v>0</v>
      </c>
      <c r="I2179" s="76"/>
    </row>
    <row r="2180" spans="1:9" ht="27" hidden="1">
      <c r="A2180" s="79"/>
      <c r="B2180" s="78"/>
      <c r="C2180" s="77"/>
      <c r="D2180" s="77"/>
      <c r="E2180" s="109" t="s">
        <v>290</v>
      </c>
      <c r="F2180" s="99" t="s">
        <v>291</v>
      </c>
      <c r="G2180" s="76">
        <f t="shared" si="39"/>
        <v>0</v>
      </c>
      <c r="H2180" s="76"/>
      <c r="I2180" s="76"/>
    </row>
    <row r="2181" spans="1:9" ht="27" hidden="1">
      <c r="A2181" s="79"/>
      <c r="B2181" s="78"/>
      <c r="C2181" s="77"/>
      <c r="D2181" s="77"/>
      <c r="E2181" s="109" t="s">
        <v>292</v>
      </c>
      <c r="F2181" s="90" t="s">
        <v>293</v>
      </c>
      <c r="G2181" s="76">
        <f t="shared" si="39"/>
        <v>0</v>
      </c>
      <c r="H2181" s="76"/>
      <c r="I2181" s="76"/>
    </row>
    <row r="2182" spans="1:9" ht="27" hidden="1">
      <c r="A2182" s="79"/>
      <c r="B2182" s="78"/>
      <c r="C2182" s="77"/>
      <c r="D2182" s="77"/>
      <c r="E2182" s="109" t="s">
        <v>294</v>
      </c>
      <c r="F2182" s="90" t="s">
        <v>295</v>
      </c>
      <c r="G2182" s="76">
        <f t="shared" si="39"/>
        <v>0</v>
      </c>
      <c r="H2182" s="76"/>
      <c r="I2182" s="76"/>
    </row>
    <row r="2183" spans="1:9" ht="27.75" thickBot="1">
      <c r="A2183" s="79"/>
      <c r="B2183" s="78"/>
      <c r="C2183" s="77"/>
      <c r="D2183" s="77"/>
      <c r="E2183" s="111" t="s">
        <v>296</v>
      </c>
      <c r="F2183" s="92" t="s">
        <v>297</v>
      </c>
      <c r="G2183" s="76">
        <f t="shared" si="39"/>
        <v>0</v>
      </c>
      <c r="H2183" s="76"/>
      <c r="I2183" s="76"/>
    </row>
    <row r="2184" spans="1:9" ht="18">
      <c r="A2184" s="79"/>
      <c r="B2184" s="78"/>
      <c r="C2184" s="77"/>
      <c r="D2184" s="77"/>
      <c r="E2184" s="116" t="s">
        <v>298</v>
      </c>
      <c r="F2184" s="117" t="s">
        <v>194</v>
      </c>
      <c r="G2184" s="76">
        <f t="shared" si="39"/>
        <v>44091.9</v>
      </c>
      <c r="H2184" s="76">
        <f>H2191</f>
        <v>44091.9</v>
      </c>
      <c r="I2184" s="76"/>
    </row>
    <row r="2185" spans="1:9" ht="28.5">
      <c r="A2185" s="79"/>
      <c r="B2185" s="78"/>
      <c r="C2185" s="77"/>
      <c r="D2185" s="77"/>
      <c r="E2185" s="118" t="s">
        <v>299</v>
      </c>
      <c r="F2185" s="117" t="s">
        <v>194</v>
      </c>
      <c r="G2185" s="76">
        <f t="shared" si="39"/>
        <v>0</v>
      </c>
      <c r="H2185" s="76">
        <f>H2186+H2187</f>
        <v>0</v>
      </c>
      <c r="I2185" s="76"/>
    </row>
    <row r="2186" spans="1:9" ht="27">
      <c r="A2186" s="79"/>
      <c r="B2186" s="78"/>
      <c r="C2186" s="77"/>
      <c r="D2186" s="77"/>
      <c r="E2186" s="119" t="s">
        <v>300</v>
      </c>
      <c r="F2186" s="120">
        <v>461100</v>
      </c>
      <c r="G2186" s="76">
        <f t="shared" si="39"/>
        <v>0</v>
      </c>
      <c r="H2186" s="76"/>
      <c r="I2186" s="76"/>
    </row>
    <row r="2187" spans="1:9" ht="27">
      <c r="A2187" s="79"/>
      <c r="B2187" s="78"/>
      <c r="C2187" s="77"/>
      <c r="D2187" s="77"/>
      <c r="E2187" s="119" t="s">
        <v>301</v>
      </c>
      <c r="F2187" s="120">
        <v>461200</v>
      </c>
      <c r="G2187" s="76">
        <f t="shared" si="39"/>
        <v>0</v>
      </c>
      <c r="H2187" s="76"/>
      <c r="I2187" s="76"/>
    </row>
    <row r="2188" spans="1:9" ht="28.5">
      <c r="A2188" s="79"/>
      <c r="B2188" s="78"/>
      <c r="C2188" s="77"/>
      <c r="D2188" s="77"/>
      <c r="E2188" s="121" t="s">
        <v>302</v>
      </c>
      <c r="F2188" s="122" t="s">
        <v>194</v>
      </c>
      <c r="G2188" s="76">
        <f t="shared" si="39"/>
        <v>0</v>
      </c>
      <c r="H2188" s="76">
        <f>H2189+H2190</f>
        <v>0</v>
      </c>
      <c r="I2188" s="76"/>
    </row>
    <row r="2189" spans="1:9" ht="27">
      <c r="A2189" s="79"/>
      <c r="B2189" s="78"/>
      <c r="C2189" s="77"/>
      <c r="D2189" s="77"/>
      <c r="E2189" s="123" t="s">
        <v>303</v>
      </c>
      <c r="F2189" s="120">
        <v>462100</v>
      </c>
      <c r="G2189" s="76">
        <f t="shared" si="39"/>
        <v>0</v>
      </c>
      <c r="H2189" s="76"/>
      <c r="I2189" s="76"/>
    </row>
    <row r="2190" spans="1:9" ht="27.75" thickBot="1">
      <c r="A2190" s="79"/>
      <c r="B2190" s="78"/>
      <c r="C2190" s="77"/>
      <c r="D2190" s="77"/>
      <c r="E2190" s="124" t="s">
        <v>304</v>
      </c>
      <c r="F2190" s="125">
        <v>462200</v>
      </c>
      <c r="G2190" s="76">
        <f t="shared" si="39"/>
        <v>0</v>
      </c>
      <c r="H2190" s="76"/>
      <c r="I2190" s="76"/>
    </row>
    <row r="2191" spans="1:9" ht="28.5">
      <c r="A2191" s="79"/>
      <c r="B2191" s="78"/>
      <c r="C2191" s="77"/>
      <c r="D2191" s="77"/>
      <c r="E2191" s="126" t="s">
        <v>305</v>
      </c>
      <c r="F2191" s="117" t="s">
        <v>194</v>
      </c>
      <c r="G2191" s="76">
        <f t="shared" ref="G2191:G2242" si="40">H2191</f>
        <v>44091.9</v>
      </c>
      <c r="H2191" s="76">
        <f>H2192+H2193+H2194+H2195+H2196+H2197+H2198+H2199</f>
        <v>44091.9</v>
      </c>
      <c r="I2191" s="76"/>
    </row>
    <row r="2192" spans="1:9" ht="27">
      <c r="A2192" s="79"/>
      <c r="B2192" s="78"/>
      <c r="C2192" s="77"/>
      <c r="D2192" s="77"/>
      <c r="E2192" s="123" t="s">
        <v>306</v>
      </c>
      <c r="F2192" s="120">
        <v>463100</v>
      </c>
      <c r="G2192" s="76">
        <f t="shared" si="40"/>
        <v>0</v>
      </c>
      <c r="H2192" s="76"/>
      <c r="I2192" s="76"/>
    </row>
    <row r="2193" spans="1:9" ht="18">
      <c r="A2193" s="79"/>
      <c r="B2193" s="78"/>
      <c r="C2193" s="77"/>
      <c r="D2193" s="77"/>
      <c r="E2193" s="123" t="s">
        <v>307</v>
      </c>
      <c r="F2193" s="120">
        <v>463200</v>
      </c>
      <c r="G2193" s="76">
        <f t="shared" si="40"/>
        <v>0</v>
      </c>
      <c r="H2193" s="76"/>
      <c r="I2193" s="76"/>
    </row>
    <row r="2194" spans="1:9" ht="40.5">
      <c r="A2194" s="79"/>
      <c r="B2194" s="78"/>
      <c r="C2194" s="77"/>
      <c r="D2194" s="77"/>
      <c r="E2194" s="123" t="s">
        <v>308</v>
      </c>
      <c r="F2194" s="120">
        <v>463300</v>
      </c>
      <c r="G2194" s="76">
        <f t="shared" si="40"/>
        <v>0</v>
      </c>
      <c r="H2194" s="76"/>
      <c r="I2194" s="76"/>
    </row>
    <row r="2195" spans="1:9" ht="40.5">
      <c r="A2195" s="79"/>
      <c r="B2195" s="78"/>
      <c r="C2195" s="77"/>
      <c r="D2195" s="77"/>
      <c r="E2195" s="123" t="s">
        <v>309</v>
      </c>
      <c r="F2195" s="120">
        <v>463400</v>
      </c>
      <c r="G2195" s="76">
        <f t="shared" si="40"/>
        <v>0</v>
      </c>
      <c r="H2195" s="76"/>
      <c r="I2195" s="76"/>
    </row>
    <row r="2196" spans="1:9" ht="18">
      <c r="A2196" s="79"/>
      <c r="B2196" s="78"/>
      <c r="C2196" s="77"/>
      <c r="D2196" s="77"/>
      <c r="E2196" s="127" t="s">
        <v>310</v>
      </c>
      <c r="F2196" s="120">
        <v>463500</v>
      </c>
      <c r="G2196" s="76">
        <f t="shared" si="40"/>
        <v>0</v>
      </c>
      <c r="H2196" s="76"/>
      <c r="I2196" s="76"/>
    </row>
    <row r="2197" spans="1:9" ht="40.5">
      <c r="A2197" s="79"/>
      <c r="B2197" s="78"/>
      <c r="C2197" s="77"/>
      <c r="D2197" s="77"/>
      <c r="E2197" s="127" t="s">
        <v>311</v>
      </c>
      <c r="F2197" s="120">
        <v>463700</v>
      </c>
      <c r="G2197" s="76">
        <f t="shared" si="40"/>
        <v>44091.9</v>
      </c>
      <c r="H2197" s="76">
        <v>44091.9</v>
      </c>
      <c r="I2197" s="76"/>
    </row>
    <row r="2198" spans="1:9" ht="43.9" customHeight="1">
      <c r="A2198" s="79"/>
      <c r="B2198" s="78"/>
      <c r="C2198" s="77"/>
      <c r="D2198" s="77"/>
      <c r="E2198" s="127" t="s">
        <v>312</v>
      </c>
      <c r="F2198" s="120">
        <v>463800</v>
      </c>
      <c r="G2198" s="76">
        <f t="shared" si="40"/>
        <v>0</v>
      </c>
      <c r="H2198" s="76"/>
      <c r="I2198" s="76"/>
    </row>
    <row r="2199" spans="1:9" ht="1.1499999999999999" hidden="1" customHeight="1">
      <c r="A2199" s="79"/>
      <c r="B2199" s="78"/>
      <c r="C2199" s="77"/>
      <c r="D2199" s="77"/>
      <c r="E2199" s="127" t="s">
        <v>313</v>
      </c>
      <c r="F2199" s="120">
        <v>463900</v>
      </c>
      <c r="G2199" s="76">
        <f t="shared" si="40"/>
        <v>0</v>
      </c>
      <c r="H2199" s="76"/>
      <c r="I2199" s="76"/>
    </row>
    <row r="2200" spans="1:9" ht="28.5" hidden="1">
      <c r="A2200" s="79"/>
      <c r="B2200" s="78"/>
      <c r="C2200" s="77"/>
      <c r="D2200" s="77"/>
      <c r="E2200" s="128" t="s">
        <v>314</v>
      </c>
      <c r="F2200" s="122" t="s">
        <v>194</v>
      </c>
      <c r="G2200" s="76">
        <f t="shared" si="40"/>
        <v>0</v>
      </c>
      <c r="H2200" s="76">
        <f>H2201+H2202+H2203+H2204+H2205</f>
        <v>0</v>
      </c>
      <c r="I2200" s="76"/>
    </row>
    <row r="2201" spans="1:9" ht="27" hidden="1">
      <c r="A2201" s="79"/>
      <c r="B2201" s="78"/>
      <c r="C2201" s="77"/>
      <c r="D2201" s="77"/>
      <c r="E2201" s="127" t="s">
        <v>315</v>
      </c>
      <c r="F2201" s="120">
        <v>465100</v>
      </c>
      <c r="G2201" s="76">
        <f t="shared" si="40"/>
        <v>0</v>
      </c>
      <c r="H2201" s="76"/>
      <c r="I2201" s="76"/>
    </row>
    <row r="2202" spans="1:9" ht="18" hidden="1">
      <c r="A2202" s="79"/>
      <c r="B2202" s="78"/>
      <c r="C2202" s="77"/>
      <c r="D2202" s="77"/>
      <c r="E2202" s="127" t="s">
        <v>316</v>
      </c>
      <c r="F2202" s="120">
        <v>465200</v>
      </c>
      <c r="G2202" s="76">
        <f t="shared" si="40"/>
        <v>0</v>
      </c>
      <c r="H2202" s="76"/>
      <c r="I2202" s="76"/>
    </row>
    <row r="2203" spans="1:9" ht="18" hidden="1">
      <c r="A2203" s="79"/>
      <c r="B2203" s="78"/>
      <c r="C2203" s="77"/>
      <c r="D2203" s="77"/>
      <c r="E2203" s="127" t="s">
        <v>317</v>
      </c>
      <c r="F2203" s="120">
        <v>465300</v>
      </c>
      <c r="G2203" s="76">
        <f t="shared" si="40"/>
        <v>0</v>
      </c>
      <c r="H2203" s="76"/>
      <c r="I2203" s="76"/>
    </row>
    <row r="2204" spans="1:9" ht="40.5" hidden="1">
      <c r="A2204" s="79"/>
      <c r="B2204" s="78"/>
      <c r="C2204" s="77"/>
      <c r="D2204" s="77"/>
      <c r="E2204" s="127" t="s">
        <v>318</v>
      </c>
      <c r="F2204" s="120">
        <v>465500</v>
      </c>
      <c r="G2204" s="76">
        <f t="shared" si="40"/>
        <v>0</v>
      </c>
      <c r="H2204" s="76"/>
      <c r="I2204" s="76"/>
    </row>
    <row r="2205" spans="1:9" ht="40.5" hidden="1">
      <c r="A2205" s="79"/>
      <c r="B2205" s="78"/>
      <c r="C2205" s="77"/>
      <c r="D2205" s="77"/>
      <c r="E2205" s="127" t="s">
        <v>319</v>
      </c>
      <c r="F2205" s="120">
        <v>465600</v>
      </c>
      <c r="G2205" s="76">
        <f t="shared" si="40"/>
        <v>0</v>
      </c>
      <c r="H2205" s="76"/>
      <c r="I2205" s="76"/>
    </row>
    <row r="2206" spans="1:9" ht="18.75" hidden="1" thickBot="1">
      <c r="A2206" s="79"/>
      <c r="B2206" s="78"/>
      <c r="C2206" s="77"/>
      <c r="D2206" s="77"/>
      <c r="E2206" s="129" t="s">
        <v>320</v>
      </c>
      <c r="F2206" s="92" t="s">
        <v>321</v>
      </c>
      <c r="G2206" s="76">
        <f t="shared" si="40"/>
        <v>0</v>
      </c>
      <c r="H2206" s="76"/>
      <c r="I2206" s="76"/>
    </row>
    <row r="2207" spans="1:9" ht="33" hidden="1">
      <c r="A2207" s="79"/>
      <c r="B2207" s="78"/>
      <c r="C2207" s="77"/>
      <c r="D2207" s="77"/>
      <c r="E2207" s="130" t="s">
        <v>322</v>
      </c>
      <c r="F2207" s="98" t="s">
        <v>194</v>
      </c>
      <c r="G2207" s="76">
        <f t="shared" si="40"/>
        <v>0</v>
      </c>
      <c r="H2207" s="76">
        <f>H2208+H2211+H2221</f>
        <v>0</v>
      </c>
      <c r="I2207" s="76"/>
    </row>
    <row r="2208" spans="1:9" ht="28.5" hidden="1">
      <c r="A2208" s="79"/>
      <c r="B2208" s="78"/>
      <c r="C2208" s="77"/>
      <c r="D2208" s="77"/>
      <c r="E2208" s="131" t="s">
        <v>323</v>
      </c>
      <c r="F2208" s="122" t="s">
        <v>194</v>
      </c>
      <c r="G2208" s="76">
        <f t="shared" si="40"/>
        <v>0</v>
      </c>
      <c r="H2208" s="76">
        <f>H2209+H2210</f>
        <v>0</v>
      </c>
      <c r="I2208" s="76"/>
    </row>
    <row r="2209" spans="1:9" ht="40.5" hidden="1">
      <c r="A2209" s="79"/>
      <c r="B2209" s="78"/>
      <c r="C2209" s="77"/>
      <c r="D2209" s="77"/>
      <c r="E2209" s="89" t="s">
        <v>324</v>
      </c>
      <c r="F2209" s="108">
        <v>471100</v>
      </c>
      <c r="G2209" s="76">
        <f t="shared" si="40"/>
        <v>0</v>
      </c>
      <c r="H2209" s="76"/>
      <c r="I2209" s="76"/>
    </row>
    <row r="2210" spans="1:9" ht="27" hidden="1">
      <c r="A2210" s="79"/>
      <c r="B2210" s="78"/>
      <c r="C2210" s="77"/>
      <c r="D2210" s="77"/>
      <c r="E2210" s="109" t="s">
        <v>325</v>
      </c>
      <c r="F2210" s="108">
        <v>471200</v>
      </c>
      <c r="G2210" s="76">
        <f t="shared" si="40"/>
        <v>0</v>
      </c>
      <c r="H2210" s="76"/>
      <c r="I2210" s="76"/>
    </row>
    <row r="2211" spans="1:9" ht="42.75" hidden="1">
      <c r="A2211" s="79"/>
      <c r="B2211" s="78"/>
      <c r="C2211" s="77"/>
      <c r="D2211" s="77"/>
      <c r="E2211" s="131" t="s">
        <v>326</v>
      </c>
      <c r="F2211" s="122" t="s">
        <v>194</v>
      </c>
      <c r="G2211" s="76">
        <f t="shared" si="40"/>
        <v>0</v>
      </c>
      <c r="H2211" s="76">
        <f>H2212+H2213+H2214+H2215+H2216+H2217+H2218+H2219+H2220</f>
        <v>0</v>
      </c>
      <c r="I2211" s="76"/>
    </row>
    <row r="2212" spans="1:9" ht="27" hidden="1">
      <c r="A2212" s="79"/>
      <c r="B2212" s="78"/>
      <c r="C2212" s="77"/>
      <c r="D2212" s="77"/>
      <c r="E2212" s="109" t="s">
        <v>327</v>
      </c>
      <c r="F2212" s="90" t="s">
        <v>328</v>
      </c>
      <c r="G2212" s="76">
        <f t="shared" si="40"/>
        <v>0</v>
      </c>
      <c r="H2212" s="76"/>
      <c r="I2212" s="76"/>
    </row>
    <row r="2213" spans="1:9" ht="18" hidden="1">
      <c r="A2213" s="79"/>
      <c r="B2213" s="78"/>
      <c r="C2213" s="77"/>
      <c r="D2213" s="77"/>
      <c r="E2213" s="109" t="s">
        <v>329</v>
      </c>
      <c r="F2213" s="90" t="s">
        <v>330</v>
      </c>
      <c r="G2213" s="76">
        <f t="shared" si="40"/>
        <v>0</v>
      </c>
      <c r="H2213" s="76"/>
      <c r="I2213" s="76"/>
    </row>
    <row r="2214" spans="1:9" ht="27" hidden="1">
      <c r="A2214" s="79"/>
      <c r="B2214" s="78"/>
      <c r="C2214" s="77"/>
      <c r="D2214" s="77"/>
      <c r="E2214" s="109" t="s">
        <v>331</v>
      </c>
      <c r="F2214" s="90" t="s">
        <v>332</v>
      </c>
      <c r="G2214" s="76">
        <f t="shared" si="40"/>
        <v>0</v>
      </c>
      <c r="H2214" s="76"/>
      <c r="I2214" s="76"/>
    </row>
    <row r="2215" spans="1:9" ht="18" hidden="1">
      <c r="A2215" s="79"/>
      <c r="B2215" s="78"/>
      <c r="C2215" s="77"/>
      <c r="D2215" s="77"/>
      <c r="E2215" s="109" t="s">
        <v>333</v>
      </c>
      <c r="F2215" s="90" t="s">
        <v>334</v>
      </c>
      <c r="G2215" s="76">
        <f t="shared" si="40"/>
        <v>0</v>
      </c>
      <c r="H2215" s="76"/>
      <c r="I2215" s="76"/>
    </row>
    <row r="2216" spans="1:9" ht="27" hidden="1">
      <c r="A2216" s="79"/>
      <c r="B2216" s="78"/>
      <c r="C2216" s="77"/>
      <c r="D2216" s="77"/>
      <c r="E2216" s="109" t="s">
        <v>335</v>
      </c>
      <c r="F2216" s="90" t="s">
        <v>336</v>
      </c>
      <c r="G2216" s="76">
        <f t="shared" si="40"/>
        <v>0</v>
      </c>
      <c r="H2216" s="76"/>
      <c r="I2216" s="76"/>
    </row>
    <row r="2217" spans="1:9" ht="18" hidden="1">
      <c r="A2217" s="79"/>
      <c r="B2217" s="78"/>
      <c r="C2217" s="77"/>
      <c r="D2217" s="77"/>
      <c r="E2217" s="109" t="s">
        <v>337</v>
      </c>
      <c r="F2217" s="90" t="s">
        <v>338</v>
      </c>
      <c r="G2217" s="76">
        <f t="shared" si="40"/>
        <v>0</v>
      </c>
      <c r="H2217" s="76"/>
      <c r="I2217" s="76"/>
    </row>
    <row r="2218" spans="1:9" ht="27" hidden="1">
      <c r="A2218" s="79"/>
      <c r="B2218" s="78"/>
      <c r="C2218" s="77"/>
      <c r="D2218" s="77"/>
      <c r="E2218" s="89" t="s">
        <v>339</v>
      </c>
      <c r="F2218" s="90" t="s">
        <v>340</v>
      </c>
      <c r="G2218" s="76">
        <f t="shared" si="40"/>
        <v>0</v>
      </c>
      <c r="H2218" s="76"/>
      <c r="I2218" s="76"/>
    </row>
    <row r="2219" spans="1:9" ht="18" hidden="1">
      <c r="A2219" s="79"/>
      <c r="B2219" s="78"/>
      <c r="C2219" s="77"/>
      <c r="D2219" s="77"/>
      <c r="E2219" s="109" t="s">
        <v>341</v>
      </c>
      <c r="F2219" s="90" t="s">
        <v>342</v>
      </c>
      <c r="G2219" s="76">
        <f t="shared" si="40"/>
        <v>0</v>
      </c>
      <c r="H2219" s="76"/>
      <c r="I2219" s="76"/>
    </row>
    <row r="2220" spans="1:9" ht="0.6" hidden="1" customHeight="1">
      <c r="A2220" s="79"/>
      <c r="B2220" s="78"/>
      <c r="C2220" s="77"/>
      <c r="D2220" s="77"/>
      <c r="E2220" s="109" t="s">
        <v>343</v>
      </c>
      <c r="F2220" s="90" t="s">
        <v>344</v>
      </c>
      <c r="G2220" s="76">
        <f t="shared" si="40"/>
        <v>0</v>
      </c>
      <c r="H2220" s="76"/>
      <c r="I2220" s="76"/>
    </row>
    <row r="2221" spans="1:9" ht="18" hidden="1">
      <c r="A2221" s="79"/>
      <c r="B2221" s="78"/>
      <c r="C2221" s="77"/>
      <c r="D2221" s="77"/>
      <c r="E2221" s="131" t="s">
        <v>345</v>
      </c>
      <c r="F2221" s="122" t="s">
        <v>194</v>
      </c>
      <c r="G2221" s="76">
        <f t="shared" si="40"/>
        <v>0</v>
      </c>
      <c r="H2221" s="76"/>
      <c r="I2221" s="76"/>
    </row>
    <row r="2222" spans="1:9" ht="18.75" hidden="1" thickBot="1">
      <c r="A2222" s="79"/>
      <c r="B2222" s="78"/>
      <c r="C2222" s="77"/>
      <c r="D2222" s="77"/>
      <c r="E2222" s="111" t="s">
        <v>346</v>
      </c>
      <c r="F2222" s="92" t="s">
        <v>347</v>
      </c>
      <c r="G2222" s="76">
        <f t="shared" si="40"/>
        <v>0</v>
      </c>
      <c r="H2222" s="76"/>
      <c r="I2222" s="76"/>
    </row>
    <row r="2223" spans="1:9" ht="18" hidden="1">
      <c r="A2223" s="79"/>
      <c r="B2223" s="78"/>
      <c r="C2223" s="77"/>
      <c r="D2223" s="77"/>
      <c r="E2223" s="132" t="s">
        <v>348</v>
      </c>
      <c r="F2223" s="98" t="s">
        <v>194</v>
      </c>
      <c r="G2223" s="76">
        <f t="shared" si="40"/>
        <v>0</v>
      </c>
      <c r="H2223" s="76"/>
      <c r="I2223" s="76"/>
    </row>
    <row r="2224" spans="1:9" ht="42.75" hidden="1">
      <c r="A2224" s="79"/>
      <c r="B2224" s="78"/>
      <c r="C2224" s="77"/>
      <c r="D2224" s="77"/>
      <c r="E2224" s="133" t="s">
        <v>349</v>
      </c>
      <c r="F2224" s="117" t="s">
        <v>194</v>
      </c>
      <c r="G2224" s="76">
        <f t="shared" si="40"/>
        <v>0</v>
      </c>
      <c r="H2224" s="76">
        <f>H2225+H2226</f>
        <v>0</v>
      </c>
      <c r="I2224" s="76"/>
    </row>
    <row r="2225" spans="1:9" ht="54" hidden="1">
      <c r="A2225" s="79"/>
      <c r="B2225" s="78"/>
      <c r="C2225" s="77"/>
      <c r="D2225" s="77"/>
      <c r="E2225" s="89" t="s">
        <v>350</v>
      </c>
      <c r="F2225" s="99" t="s">
        <v>351</v>
      </c>
      <c r="G2225" s="76">
        <f t="shared" si="40"/>
        <v>0</v>
      </c>
      <c r="H2225" s="76"/>
      <c r="I2225" s="76"/>
    </row>
    <row r="2226" spans="1:9" ht="27" hidden="1">
      <c r="A2226" s="79"/>
      <c r="B2226" s="78"/>
      <c r="C2226" s="77"/>
      <c r="D2226" s="77"/>
      <c r="E2226" s="109" t="s">
        <v>352</v>
      </c>
      <c r="F2226" s="134" t="s">
        <v>353</v>
      </c>
      <c r="G2226" s="76">
        <f t="shared" si="40"/>
        <v>0</v>
      </c>
      <c r="H2226" s="76"/>
      <c r="I2226" s="76"/>
    </row>
    <row r="2227" spans="1:9" ht="57" hidden="1">
      <c r="A2227" s="79"/>
      <c r="B2227" s="78"/>
      <c r="C2227" s="77"/>
      <c r="D2227" s="77"/>
      <c r="E2227" s="135" t="s">
        <v>354</v>
      </c>
      <c r="F2227" s="122" t="s">
        <v>194</v>
      </c>
      <c r="G2227" s="76">
        <f t="shared" si="40"/>
        <v>0</v>
      </c>
      <c r="H2227" s="76">
        <f>H2228+H2229+H2230+H2231</f>
        <v>0</v>
      </c>
      <c r="I2227" s="76"/>
    </row>
    <row r="2228" spans="1:9" ht="18" hidden="1">
      <c r="A2228" s="79"/>
      <c r="B2228" s="78"/>
      <c r="C2228" s="77"/>
      <c r="D2228" s="77"/>
      <c r="E2228" s="109" t="s">
        <v>355</v>
      </c>
      <c r="F2228" s="99" t="s">
        <v>356</v>
      </c>
      <c r="G2228" s="76">
        <f t="shared" si="40"/>
        <v>0</v>
      </c>
      <c r="H2228" s="76"/>
      <c r="I2228" s="76"/>
    </row>
    <row r="2229" spans="1:9" ht="18" hidden="1">
      <c r="A2229" s="79"/>
      <c r="B2229" s="78"/>
      <c r="C2229" s="77"/>
      <c r="D2229" s="77"/>
      <c r="E2229" s="109" t="s">
        <v>357</v>
      </c>
      <c r="F2229" s="136">
        <v>482200</v>
      </c>
      <c r="G2229" s="76">
        <f t="shared" si="40"/>
        <v>0</v>
      </c>
      <c r="H2229" s="76"/>
      <c r="I2229" s="76"/>
    </row>
    <row r="2230" spans="1:9" ht="18" hidden="1">
      <c r="A2230" s="79"/>
      <c r="B2230" s="78"/>
      <c r="C2230" s="77"/>
      <c r="D2230" s="77"/>
      <c r="E2230" s="109" t="s">
        <v>358</v>
      </c>
      <c r="F2230" s="90" t="s">
        <v>359</v>
      </c>
      <c r="G2230" s="76">
        <f t="shared" si="40"/>
        <v>0</v>
      </c>
      <c r="H2230" s="76"/>
      <c r="I2230" s="76"/>
    </row>
    <row r="2231" spans="1:9" ht="40.5" hidden="1">
      <c r="A2231" s="79"/>
      <c r="B2231" s="78"/>
      <c r="C2231" s="77"/>
      <c r="D2231" s="77"/>
      <c r="E2231" s="137" t="s">
        <v>360</v>
      </c>
      <c r="F2231" s="90" t="s">
        <v>361</v>
      </c>
      <c r="G2231" s="76">
        <f t="shared" si="40"/>
        <v>0</v>
      </c>
      <c r="H2231" s="76"/>
      <c r="I2231" s="76"/>
    </row>
    <row r="2232" spans="1:9" ht="28.5" hidden="1">
      <c r="A2232" s="79"/>
      <c r="B2232" s="78"/>
      <c r="C2232" s="77"/>
      <c r="D2232" s="77"/>
      <c r="E2232" s="135" t="s">
        <v>362</v>
      </c>
      <c r="F2232" s="122" t="s">
        <v>194</v>
      </c>
      <c r="G2232" s="76">
        <f t="shared" si="40"/>
        <v>0</v>
      </c>
      <c r="H2232" s="76">
        <f>H2233</f>
        <v>0</v>
      </c>
      <c r="I2232" s="76"/>
    </row>
    <row r="2233" spans="1:9" ht="27" hidden="1">
      <c r="A2233" s="79"/>
      <c r="B2233" s="78"/>
      <c r="C2233" s="77"/>
      <c r="D2233" s="77"/>
      <c r="E2233" s="137" t="s">
        <v>363</v>
      </c>
      <c r="F2233" s="90" t="s">
        <v>364</v>
      </c>
      <c r="G2233" s="76">
        <f t="shared" si="40"/>
        <v>0</v>
      </c>
      <c r="H2233" s="76"/>
      <c r="I2233" s="76"/>
    </row>
    <row r="2234" spans="1:9" ht="57" hidden="1">
      <c r="A2234" s="79"/>
      <c r="B2234" s="78"/>
      <c r="C2234" s="77"/>
      <c r="D2234" s="77"/>
      <c r="E2234" s="135" t="s">
        <v>365</v>
      </c>
      <c r="F2234" s="122" t="s">
        <v>194</v>
      </c>
      <c r="G2234" s="76">
        <f t="shared" si="40"/>
        <v>0</v>
      </c>
      <c r="H2234" s="76">
        <f>H2235+H2236</f>
        <v>0</v>
      </c>
      <c r="I2234" s="76"/>
    </row>
    <row r="2235" spans="1:9" ht="27" hidden="1">
      <c r="A2235" s="79"/>
      <c r="B2235" s="78"/>
      <c r="C2235" s="77"/>
      <c r="D2235" s="77"/>
      <c r="E2235" s="137" t="s">
        <v>366</v>
      </c>
      <c r="F2235" s="90" t="s">
        <v>367</v>
      </c>
      <c r="G2235" s="76">
        <f t="shared" si="40"/>
        <v>0</v>
      </c>
      <c r="H2235" s="76"/>
      <c r="I2235" s="76"/>
    </row>
    <row r="2236" spans="1:9" ht="27" hidden="1">
      <c r="A2236" s="79"/>
      <c r="B2236" s="78"/>
      <c r="C2236" s="77"/>
      <c r="D2236" s="77"/>
      <c r="E2236" s="137" t="s">
        <v>368</v>
      </c>
      <c r="F2236" s="90" t="s">
        <v>369</v>
      </c>
      <c r="G2236" s="76">
        <f t="shared" si="40"/>
        <v>0</v>
      </c>
      <c r="H2236" s="76"/>
      <c r="I2236" s="76"/>
    </row>
    <row r="2237" spans="1:9" ht="57" hidden="1">
      <c r="A2237" s="79"/>
      <c r="B2237" s="78"/>
      <c r="C2237" s="77"/>
      <c r="D2237" s="77"/>
      <c r="E2237" s="135" t="s">
        <v>370</v>
      </c>
      <c r="F2237" s="122" t="s">
        <v>194</v>
      </c>
      <c r="G2237" s="76">
        <f t="shared" si="40"/>
        <v>0</v>
      </c>
      <c r="H2237" s="76">
        <f>H2238</f>
        <v>0</v>
      </c>
      <c r="I2237" s="76"/>
    </row>
    <row r="2238" spans="1:9" ht="40.5">
      <c r="A2238" s="79"/>
      <c r="B2238" s="78"/>
      <c r="C2238" s="77"/>
      <c r="D2238" s="77"/>
      <c r="E2238" s="137" t="s">
        <v>371</v>
      </c>
      <c r="F2238" s="90" t="s">
        <v>372</v>
      </c>
      <c r="G2238" s="76">
        <f t="shared" si="40"/>
        <v>0</v>
      </c>
      <c r="H2238" s="76"/>
      <c r="I2238" s="76"/>
    </row>
    <row r="2239" spans="1:9" ht="18">
      <c r="A2239" s="79"/>
      <c r="B2239" s="78"/>
      <c r="C2239" s="77"/>
      <c r="D2239" s="77"/>
      <c r="E2239" s="135" t="s">
        <v>373</v>
      </c>
      <c r="F2239" s="122" t="s">
        <v>194</v>
      </c>
      <c r="G2239" s="76">
        <f t="shared" si="40"/>
        <v>0</v>
      </c>
      <c r="H2239" s="76">
        <f>H2240</f>
        <v>0</v>
      </c>
      <c r="I2239" s="76"/>
    </row>
    <row r="2240" spans="1:9" ht="18">
      <c r="A2240" s="79"/>
      <c r="B2240" s="78"/>
      <c r="C2240" s="77"/>
      <c r="D2240" s="77"/>
      <c r="E2240" s="137" t="s">
        <v>374</v>
      </c>
      <c r="F2240" s="90" t="s">
        <v>375</v>
      </c>
      <c r="G2240" s="76">
        <f t="shared" si="40"/>
        <v>0</v>
      </c>
      <c r="H2240" s="76"/>
      <c r="I2240" s="76"/>
    </row>
    <row r="2241" spans="1:9" ht="18">
      <c r="A2241" s="79"/>
      <c r="B2241" s="78"/>
      <c r="C2241" s="77"/>
      <c r="D2241" s="77"/>
      <c r="E2241" s="135" t="s">
        <v>376</v>
      </c>
      <c r="F2241" s="122" t="s">
        <v>194</v>
      </c>
      <c r="G2241" s="76">
        <f t="shared" si="40"/>
        <v>0</v>
      </c>
      <c r="H2241" s="76">
        <f>H2242</f>
        <v>0</v>
      </c>
      <c r="I2241" s="76"/>
    </row>
    <row r="2242" spans="1:9" ht="18.75" thickBot="1">
      <c r="A2242" s="79"/>
      <c r="B2242" s="78"/>
      <c r="C2242" s="77"/>
      <c r="D2242" s="77"/>
      <c r="E2242" s="138" t="s">
        <v>377</v>
      </c>
      <c r="F2242" s="92" t="s">
        <v>378</v>
      </c>
      <c r="G2242" s="76">
        <f t="shared" si="40"/>
        <v>0</v>
      </c>
      <c r="H2242" s="76"/>
      <c r="I2242" s="76"/>
    </row>
    <row r="2243" spans="1:9" ht="33.75" thickBot="1">
      <c r="A2243" s="79"/>
      <c r="B2243" s="78"/>
      <c r="C2243" s="77"/>
      <c r="D2243" s="77"/>
      <c r="E2243" s="139" t="s">
        <v>379</v>
      </c>
      <c r="F2243" s="140" t="s">
        <v>194</v>
      </c>
      <c r="G2243" s="76">
        <f>I2243</f>
        <v>127000</v>
      </c>
      <c r="H2243" s="76"/>
      <c r="I2243" s="76">
        <f>I2244+I2255+I2260+I2262</f>
        <v>127000</v>
      </c>
    </row>
    <row r="2244" spans="1:9" ht="18">
      <c r="A2244" s="79"/>
      <c r="B2244" s="78"/>
      <c r="C2244" s="77"/>
      <c r="D2244" s="77"/>
      <c r="E2244" s="141" t="s">
        <v>380</v>
      </c>
      <c r="F2244" s="117" t="s">
        <v>194</v>
      </c>
      <c r="G2244" s="76">
        <f t="shared" ref="G2244:G2266" si="41">I2244</f>
        <v>127000</v>
      </c>
      <c r="H2244" s="76"/>
      <c r="I2244" s="76">
        <f>I2245+I2246+I2247+I2248+I2249+I2250+I2251+I2252+I2253+I2254</f>
        <v>127000</v>
      </c>
    </row>
    <row r="2245" spans="1:9" ht="18">
      <c r="A2245" s="79"/>
      <c r="B2245" s="78"/>
      <c r="C2245" s="77"/>
      <c r="D2245" s="77"/>
      <c r="E2245" s="137" t="s">
        <v>381</v>
      </c>
      <c r="F2245" s="142" t="s">
        <v>382</v>
      </c>
      <c r="G2245" s="76">
        <f t="shared" si="41"/>
        <v>0</v>
      </c>
      <c r="H2245" s="76"/>
      <c r="I2245" s="76"/>
    </row>
    <row r="2246" spans="1:9" ht="18">
      <c r="A2246" s="79"/>
      <c r="B2246" s="78"/>
      <c r="C2246" s="77"/>
      <c r="D2246" s="77"/>
      <c r="E2246" s="137" t="s">
        <v>383</v>
      </c>
      <c r="F2246" s="142" t="s">
        <v>384</v>
      </c>
      <c r="G2246" s="76">
        <f t="shared" si="41"/>
        <v>0</v>
      </c>
      <c r="H2246" s="76"/>
      <c r="I2246" s="76"/>
    </row>
    <row r="2247" spans="1:9" ht="27">
      <c r="A2247" s="79"/>
      <c r="B2247" s="78"/>
      <c r="C2247" s="77"/>
      <c r="D2247" s="77"/>
      <c r="E2247" s="137" t="s">
        <v>385</v>
      </c>
      <c r="F2247" s="142" t="s">
        <v>386</v>
      </c>
      <c r="G2247" s="76">
        <f t="shared" si="41"/>
        <v>127000</v>
      </c>
      <c r="H2247" s="76"/>
      <c r="I2247" s="76">
        <v>127000</v>
      </c>
    </row>
    <row r="2248" spans="1:9" ht="18">
      <c r="A2248" s="79"/>
      <c r="B2248" s="78"/>
      <c r="C2248" s="77"/>
      <c r="D2248" s="77"/>
      <c r="E2248" s="137" t="s">
        <v>387</v>
      </c>
      <c r="F2248" s="142" t="s">
        <v>388</v>
      </c>
      <c r="G2248" s="76">
        <f t="shared" si="41"/>
        <v>0</v>
      </c>
      <c r="H2248" s="76"/>
      <c r="I2248" s="76"/>
    </row>
    <row r="2249" spans="1:9" ht="18">
      <c r="A2249" s="79"/>
      <c r="B2249" s="78"/>
      <c r="C2249" s="77"/>
      <c r="D2249" s="77"/>
      <c r="E2249" s="137" t="s">
        <v>389</v>
      </c>
      <c r="F2249" s="142" t="s">
        <v>390</v>
      </c>
      <c r="G2249" s="76">
        <f t="shared" si="41"/>
        <v>0</v>
      </c>
      <c r="H2249" s="76"/>
      <c r="I2249" s="76"/>
    </row>
    <row r="2250" spans="1:9" ht="18">
      <c r="A2250" s="79"/>
      <c r="B2250" s="78"/>
      <c r="C2250" s="77"/>
      <c r="D2250" s="77"/>
      <c r="E2250" s="137" t="s">
        <v>391</v>
      </c>
      <c r="F2250" s="142" t="s">
        <v>392</v>
      </c>
      <c r="G2250" s="76">
        <f t="shared" si="41"/>
        <v>0</v>
      </c>
      <c r="H2250" s="76"/>
      <c r="I2250" s="76"/>
    </row>
    <row r="2251" spans="1:9" ht="18">
      <c r="A2251" s="79"/>
      <c r="B2251" s="78"/>
      <c r="C2251" s="77"/>
      <c r="D2251" s="77"/>
      <c r="E2251" s="137" t="s">
        <v>393</v>
      </c>
      <c r="F2251" s="142" t="s">
        <v>394</v>
      </c>
      <c r="G2251" s="76">
        <f t="shared" si="41"/>
        <v>0</v>
      </c>
      <c r="H2251" s="76"/>
      <c r="I2251" s="76"/>
    </row>
    <row r="2252" spans="1:9" ht="18">
      <c r="A2252" s="79"/>
      <c r="B2252" s="78"/>
      <c r="C2252" s="77"/>
      <c r="D2252" s="77"/>
      <c r="E2252" s="143" t="s">
        <v>395</v>
      </c>
      <c r="F2252" s="144" t="s">
        <v>396</v>
      </c>
      <c r="G2252" s="76">
        <f t="shared" si="41"/>
        <v>0</v>
      </c>
      <c r="H2252" s="76"/>
      <c r="I2252" s="76"/>
    </row>
    <row r="2253" spans="1:9" ht="18">
      <c r="A2253" s="79"/>
      <c r="B2253" s="78"/>
      <c r="C2253" s="77"/>
      <c r="D2253" s="77"/>
      <c r="E2253" s="143" t="s">
        <v>397</v>
      </c>
      <c r="F2253" s="120">
        <v>513300</v>
      </c>
      <c r="G2253" s="76">
        <f t="shared" si="41"/>
        <v>0</v>
      </c>
      <c r="H2253" s="76"/>
      <c r="I2253" s="76"/>
    </row>
    <row r="2254" spans="1:9" ht="18">
      <c r="A2254" s="79"/>
      <c r="B2254" s="78"/>
      <c r="C2254" s="77"/>
      <c r="D2254" s="77"/>
      <c r="E2254" s="109" t="s">
        <v>398</v>
      </c>
      <c r="F2254" s="120">
        <v>513400</v>
      </c>
      <c r="G2254" s="76">
        <f t="shared" si="41"/>
        <v>0</v>
      </c>
      <c r="H2254" s="76"/>
      <c r="I2254" s="76"/>
    </row>
    <row r="2255" spans="1:9" ht="18">
      <c r="A2255" s="79"/>
      <c r="B2255" s="78"/>
      <c r="C2255" s="77"/>
      <c r="D2255" s="77"/>
      <c r="E2255" s="130" t="s">
        <v>399</v>
      </c>
      <c r="F2255" s="117" t="s">
        <v>194</v>
      </c>
      <c r="G2255" s="76">
        <f t="shared" si="41"/>
        <v>0</v>
      </c>
      <c r="H2255" s="76"/>
      <c r="I2255" s="76">
        <f>I2256+I2257+I2258+I2259</f>
        <v>0</v>
      </c>
    </row>
    <row r="2256" spans="1:9" ht="18">
      <c r="A2256" s="79"/>
      <c r="B2256" s="78"/>
      <c r="C2256" s="77"/>
      <c r="D2256" s="77"/>
      <c r="E2256" s="137" t="s">
        <v>400</v>
      </c>
      <c r="F2256" s="142" t="s">
        <v>401</v>
      </c>
      <c r="G2256" s="76">
        <f t="shared" si="41"/>
        <v>0</v>
      </c>
      <c r="H2256" s="76"/>
      <c r="I2256" s="76"/>
    </row>
    <row r="2257" spans="1:9" ht="18">
      <c r="A2257" s="79"/>
      <c r="B2257" s="78"/>
      <c r="C2257" s="77"/>
      <c r="D2257" s="77"/>
      <c r="E2257" s="137" t="s">
        <v>402</v>
      </c>
      <c r="F2257" s="142" t="s">
        <v>403</v>
      </c>
      <c r="G2257" s="76">
        <f t="shared" si="41"/>
        <v>0</v>
      </c>
      <c r="H2257" s="76"/>
      <c r="I2257" s="76"/>
    </row>
    <row r="2258" spans="1:9" ht="27">
      <c r="A2258" s="79"/>
      <c r="B2258" s="78"/>
      <c r="C2258" s="77"/>
      <c r="D2258" s="77"/>
      <c r="E2258" s="137" t="s">
        <v>404</v>
      </c>
      <c r="F2258" s="142" t="s">
        <v>405</v>
      </c>
      <c r="G2258" s="76">
        <f t="shared" si="41"/>
        <v>0</v>
      </c>
      <c r="H2258" s="76"/>
      <c r="I2258" s="76"/>
    </row>
    <row r="2259" spans="1:9" ht="18">
      <c r="A2259" s="79"/>
      <c r="B2259" s="78"/>
      <c r="C2259" s="77"/>
      <c r="D2259" s="77"/>
      <c r="E2259" s="137" t="s">
        <v>406</v>
      </c>
      <c r="F2259" s="142" t="s">
        <v>407</v>
      </c>
      <c r="G2259" s="76">
        <f t="shared" si="41"/>
        <v>0</v>
      </c>
      <c r="H2259" s="76"/>
      <c r="I2259" s="76"/>
    </row>
    <row r="2260" spans="1:9" ht="18">
      <c r="A2260" s="79"/>
      <c r="B2260" s="78"/>
      <c r="C2260" s="77"/>
      <c r="D2260" s="77"/>
      <c r="E2260" s="145" t="s">
        <v>408</v>
      </c>
      <c r="F2260" s="122" t="s">
        <v>194</v>
      </c>
      <c r="G2260" s="76">
        <f t="shared" si="41"/>
        <v>0</v>
      </c>
      <c r="H2260" s="76"/>
      <c r="I2260" s="76">
        <f>I2261</f>
        <v>0</v>
      </c>
    </row>
    <row r="2261" spans="1:9" ht="18">
      <c r="A2261" s="79"/>
      <c r="B2261" s="78"/>
      <c r="C2261" s="77"/>
      <c r="D2261" s="77"/>
      <c r="E2261" s="137" t="s">
        <v>409</v>
      </c>
      <c r="F2261" s="142" t="s">
        <v>410</v>
      </c>
      <c r="G2261" s="76">
        <f t="shared" si="41"/>
        <v>0</v>
      </c>
      <c r="H2261" s="76"/>
      <c r="I2261" s="76"/>
    </row>
    <row r="2262" spans="1:9" ht="18">
      <c r="A2262" s="79"/>
      <c r="B2262" s="78"/>
      <c r="C2262" s="77"/>
      <c r="D2262" s="77"/>
      <c r="E2262" s="145" t="s">
        <v>411</v>
      </c>
      <c r="F2262" s="122" t="s">
        <v>194</v>
      </c>
      <c r="G2262" s="76">
        <f t="shared" si="41"/>
        <v>0</v>
      </c>
      <c r="H2262" s="76"/>
      <c r="I2262" s="76">
        <f>I2263+I2264+I2265+I2266</f>
        <v>0</v>
      </c>
    </row>
    <row r="2263" spans="1:9" ht="18">
      <c r="A2263" s="79"/>
      <c r="B2263" s="78"/>
      <c r="C2263" s="77"/>
      <c r="D2263" s="77"/>
      <c r="E2263" s="137" t="s">
        <v>412</v>
      </c>
      <c r="F2263" s="142" t="s">
        <v>413</v>
      </c>
      <c r="G2263" s="76">
        <f t="shared" si="41"/>
        <v>0</v>
      </c>
      <c r="H2263" s="76"/>
      <c r="I2263" s="76"/>
    </row>
    <row r="2264" spans="1:9" ht="18">
      <c r="A2264" s="79"/>
      <c r="B2264" s="78"/>
      <c r="C2264" s="77"/>
      <c r="D2264" s="77"/>
      <c r="E2264" s="137" t="s">
        <v>414</v>
      </c>
      <c r="F2264" s="142" t="s">
        <v>415</v>
      </c>
      <c r="G2264" s="76">
        <f t="shared" si="41"/>
        <v>0</v>
      </c>
      <c r="H2264" s="76"/>
      <c r="I2264" s="76"/>
    </row>
    <row r="2265" spans="1:9" ht="18">
      <c r="A2265" s="79"/>
      <c r="B2265" s="78"/>
      <c r="C2265" s="77"/>
      <c r="D2265" s="77"/>
      <c r="E2265" s="137" t="s">
        <v>416</v>
      </c>
      <c r="F2265" s="142" t="s">
        <v>417</v>
      </c>
      <c r="G2265" s="76">
        <f t="shared" si="41"/>
        <v>0</v>
      </c>
      <c r="H2265" s="76"/>
      <c r="I2265" s="76"/>
    </row>
    <row r="2266" spans="1:9" ht="18.75" thickBot="1">
      <c r="A2266" s="79"/>
      <c r="B2266" s="78"/>
      <c r="C2266" s="77"/>
      <c r="D2266" s="77"/>
      <c r="E2266" s="146" t="s">
        <v>418</v>
      </c>
      <c r="F2266" s="147" t="s">
        <v>419</v>
      </c>
      <c r="G2266" s="76">
        <f t="shared" si="41"/>
        <v>0</v>
      </c>
      <c r="H2266" s="76"/>
      <c r="I2266" s="76"/>
    </row>
    <row r="2267" spans="1:9" ht="93.75">
      <c r="A2267" s="79"/>
      <c r="B2267" s="78" t="s">
        <v>446</v>
      </c>
      <c r="C2267" s="77">
        <v>5</v>
      </c>
      <c r="D2267" s="77">
        <v>0</v>
      </c>
      <c r="E2267" s="81" t="s">
        <v>534</v>
      </c>
      <c r="F2267" s="153"/>
      <c r="G2267" s="76"/>
      <c r="H2267" s="76"/>
      <c r="I2267" s="76"/>
    </row>
    <row r="2268" spans="1:9" ht="18">
      <c r="A2268" s="79">
        <v>2650</v>
      </c>
      <c r="B2268" s="78"/>
      <c r="C2268" s="77"/>
      <c r="D2268" s="77"/>
      <c r="E2268" s="80" t="s">
        <v>190</v>
      </c>
      <c r="F2268" s="154"/>
      <c r="G2268" s="76"/>
      <c r="H2268" s="76"/>
      <c r="I2268" s="76"/>
    </row>
    <row r="2269" spans="1:9" ht="72">
      <c r="A2269" s="79"/>
      <c r="B2269" s="78" t="s">
        <v>446</v>
      </c>
      <c r="C2269" s="77">
        <v>5</v>
      </c>
      <c r="D2269" s="77">
        <v>1</v>
      </c>
      <c r="E2269" s="80" t="s">
        <v>534</v>
      </c>
      <c r="F2269" s="154"/>
      <c r="G2269" s="76"/>
      <c r="H2269" s="76"/>
      <c r="I2269" s="76"/>
    </row>
    <row r="2270" spans="1:9" ht="72">
      <c r="A2270" s="79">
        <v>2651</v>
      </c>
      <c r="B2270" s="78"/>
      <c r="C2270" s="77"/>
      <c r="D2270" s="77"/>
      <c r="E2270" s="80" t="s">
        <v>192</v>
      </c>
      <c r="F2270" s="154"/>
      <c r="G2270" s="76"/>
      <c r="H2270" s="76"/>
      <c r="I2270" s="76"/>
    </row>
    <row r="2271" spans="1:9" ht="18">
      <c r="A2271" s="79"/>
      <c r="B2271" s="78"/>
      <c r="C2271" s="77"/>
      <c r="D2271" s="77"/>
      <c r="E2271" s="150" t="s">
        <v>434</v>
      </c>
      <c r="F2271" s="171" t="s">
        <v>435</v>
      </c>
      <c r="G2271" s="76"/>
      <c r="H2271" s="76"/>
      <c r="I2271" s="76"/>
    </row>
    <row r="2272" spans="1:9" ht="36">
      <c r="A2272" s="79"/>
      <c r="B2272" s="78"/>
      <c r="C2272" s="77"/>
      <c r="D2272" s="77"/>
      <c r="E2272" s="150" t="s">
        <v>525</v>
      </c>
      <c r="F2272" s="171"/>
      <c r="G2272" s="76"/>
      <c r="H2272" s="76"/>
      <c r="I2272" s="76"/>
    </row>
    <row r="2273" spans="1:9" ht="56.25">
      <c r="A2273" s="79"/>
      <c r="B2273" s="78" t="s">
        <v>446</v>
      </c>
      <c r="C2273" s="77">
        <v>6</v>
      </c>
      <c r="D2273" s="77">
        <v>0</v>
      </c>
      <c r="E2273" s="81" t="s">
        <v>535</v>
      </c>
      <c r="F2273" s="153"/>
      <c r="G2273" s="76">
        <f>G2275</f>
        <v>0</v>
      </c>
      <c r="H2273" s="76">
        <f>H2275</f>
        <v>0</v>
      </c>
      <c r="I2273" s="76">
        <f>I2275</f>
        <v>0</v>
      </c>
    </row>
    <row r="2274" spans="1:9" ht="18">
      <c r="A2274" s="79">
        <v>2660</v>
      </c>
      <c r="B2274" s="78"/>
      <c r="C2274" s="77"/>
      <c r="D2274" s="77"/>
      <c r="E2274" s="80" t="s">
        <v>190</v>
      </c>
      <c r="F2274" s="154"/>
      <c r="G2274" s="76"/>
      <c r="H2274" s="76"/>
      <c r="I2274" s="76"/>
    </row>
    <row r="2275" spans="1:9" ht="54">
      <c r="A2275" s="79"/>
      <c r="B2275" s="78" t="s">
        <v>446</v>
      </c>
      <c r="C2275" s="77">
        <v>6</v>
      </c>
      <c r="D2275" s="77">
        <v>1</v>
      </c>
      <c r="E2275" s="80" t="s">
        <v>535</v>
      </c>
      <c r="F2275" s="154"/>
      <c r="G2275" s="76">
        <f>G2277+G2285+G2321+G2330+G2335+G2358+G2374+G2394</f>
        <v>0</v>
      </c>
      <c r="H2275" s="76">
        <f>H2277+H2285+H2321+H2330+H2335+H2358+H2374+H2394</f>
        <v>0</v>
      </c>
      <c r="I2275" s="76">
        <f>I2277+I2285+I2321+I2330+I2335+I2358+I2374+I2394</f>
        <v>0</v>
      </c>
    </row>
    <row r="2276" spans="1:9" ht="72">
      <c r="A2276" s="79">
        <v>2661</v>
      </c>
      <c r="B2276" s="78"/>
      <c r="C2276" s="77"/>
      <c r="D2276" s="77"/>
      <c r="E2276" s="80" t="s">
        <v>192</v>
      </c>
      <c r="F2276" s="154"/>
      <c r="G2276" s="76"/>
      <c r="H2276" s="76"/>
      <c r="I2276" s="76"/>
    </row>
    <row r="2277" spans="1:9" ht="18">
      <c r="A2277" s="79"/>
      <c r="B2277" s="78"/>
      <c r="C2277" s="77"/>
      <c r="D2277" s="77"/>
      <c r="E2277" s="85" t="s">
        <v>193</v>
      </c>
      <c r="F2277" s="117" t="s">
        <v>194</v>
      </c>
      <c r="G2277" s="76">
        <f>H2277</f>
        <v>0</v>
      </c>
      <c r="H2277" s="76">
        <f>H2278+H2279+H2280+H2281+H2283+H2282+H2284</f>
        <v>0</v>
      </c>
      <c r="I2277" s="76"/>
    </row>
    <row r="2278" spans="1:9" ht="27">
      <c r="A2278" s="79"/>
      <c r="B2278" s="78"/>
      <c r="C2278" s="77"/>
      <c r="D2278" s="77"/>
      <c r="E2278" s="149" t="s">
        <v>195</v>
      </c>
      <c r="F2278" s="99" t="s">
        <v>196</v>
      </c>
      <c r="G2278" s="76">
        <f t="shared" ref="G2278:G2341" si="42">H2278</f>
        <v>0</v>
      </c>
      <c r="H2278" s="76"/>
      <c r="I2278" s="76"/>
    </row>
    <row r="2279" spans="1:9" ht="27">
      <c r="A2279" s="79"/>
      <c r="B2279" s="78"/>
      <c r="C2279" s="77"/>
      <c r="D2279" s="77"/>
      <c r="E2279" s="89" t="s">
        <v>197</v>
      </c>
      <c r="F2279" s="90" t="s">
        <v>198</v>
      </c>
      <c r="G2279" s="76">
        <f t="shared" si="42"/>
        <v>0</v>
      </c>
      <c r="H2279" s="76"/>
      <c r="I2279" s="76"/>
    </row>
    <row r="2280" spans="1:9" ht="25.9" customHeight="1">
      <c r="A2280" s="79"/>
      <c r="B2280" s="78"/>
      <c r="C2280" s="77"/>
      <c r="D2280" s="77"/>
      <c r="E2280" s="89" t="s">
        <v>199</v>
      </c>
      <c r="F2280" s="90" t="s">
        <v>200</v>
      </c>
      <c r="G2280" s="76">
        <f t="shared" si="42"/>
        <v>0</v>
      </c>
      <c r="H2280" s="76"/>
      <c r="I2280" s="76"/>
    </row>
    <row r="2281" spans="1:9" ht="27" hidden="1">
      <c r="A2281" s="79"/>
      <c r="B2281" s="78"/>
      <c r="C2281" s="77"/>
      <c r="D2281" s="77"/>
      <c r="E2281" s="89" t="s">
        <v>201</v>
      </c>
      <c r="F2281" s="90" t="s">
        <v>202</v>
      </c>
      <c r="G2281" s="76">
        <f t="shared" si="42"/>
        <v>0</v>
      </c>
      <c r="H2281" s="76"/>
      <c r="I2281" s="76"/>
    </row>
    <row r="2282" spans="1:9" ht="18" hidden="1">
      <c r="A2282" s="79"/>
      <c r="B2282" s="78"/>
      <c r="C2282" s="77"/>
      <c r="D2282" s="77"/>
      <c r="E2282" s="89" t="s">
        <v>203</v>
      </c>
      <c r="F2282" s="90" t="s">
        <v>204</v>
      </c>
      <c r="G2282" s="76">
        <f t="shared" si="42"/>
        <v>0</v>
      </c>
      <c r="H2282" s="76"/>
      <c r="I2282" s="76"/>
    </row>
    <row r="2283" spans="1:9" ht="18" hidden="1">
      <c r="A2283" s="79"/>
      <c r="B2283" s="78"/>
      <c r="C2283" s="77"/>
      <c r="D2283" s="77"/>
      <c r="E2283" s="89" t="s">
        <v>205</v>
      </c>
      <c r="F2283" s="90" t="s">
        <v>206</v>
      </c>
      <c r="G2283" s="76">
        <f t="shared" si="42"/>
        <v>0</v>
      </c>
      <c r="H2283" s="76"/>
      <c r="I2283" s="76"/>
    </row>
    <row r="2284" spans="1:9" ht="18.75" hidden="1" thickBot="1">
      <c r="A2284" s="79"/>
      <c r="B2284" s="78"/>
      <c r="C2284" s="77"/>
      <c r="D2284" s="77"/>
      <c r="E2284" s="91" t="s">
        <v>207</v>
      </c>
      <c r="F2284" s="92" t="s">
        <v>208</v>
      </c>
      <c r="G2284" s="76">
        <f t="shared" si="42"/>
        <v>0</v>
      </c>
      <c r="H2284" s="76"/>
      <c r="I2284" s="76"/>
    </row>
    <row r="2285" spans="1:9" ht="33.75" hidden="1" thickBot="1">
      <c r="A2285" s="79"/>
      <c r="B2285" s="78"/>
      <c r="C2285" s="77"/>
      <c r="D2285" s="77"/>
      <c r="E2285" s="93" t="s">
        <v>209</v>
      </c>
      <c r="F2285" s="94" t="s">
        <v>194</v>
      </c>
      <c r="G2285" s="76">
        <f t="shared" si="42"/>
        <v>0</v>
      </c>
      <c r="H2285" s="76">
        <f>H2286+H2294+H2298+H2307+H2309+H2312</f>
        <v>0</v>
      </c>
      <c r="I2285" s="76"/>
    </row>
    <row r="2286" spans="1:9" ht="18" hidden="1">
      <c r="A2286" s="79"/>
      <c r="B2286" s="78"/>
      <c r="C2286" s="77"/>
      <c r="D2286" s="77"/>
      <c r="E2286" s="95" t="s">
        <v>210</v>
      </c>
      <c r="F2286" s="96"/>
      <c r="G2286" s="76">
        <f t="shared" si="42"/>
        <v>0</v>
      </c>
      <c r="H2286" s="76">
        <f>H2287+H2288+H2289+H2290+H2291+H2292+H2293</f>
        <v>0</v>
      </c>
      <c r="I2286" s="76"/>
    </row>
    <row r="2287" spans="1:9" ht="27" hidden="1">
      <c r="A2287" s="79"/>
      <c r="B2287" s="78"/>
      <c r="C2287" s="77"/>
      <c r="D2287" s="77"/>
      <c r="E2287" s="89" t="s">
        <v>211</v>
      </c>
      <c r="F2287" s="90" t="s">
        <v>212</v>
      </c>
      <c r="G2287" s="76">
        <f t="shared" si="42"/>
        <v>0</v>
      </c>
      <c r="H2287" s="76"/>
      <c r="I2287" s="76"/>
    </row>
    <row r="2288" spans="1:9" ht="18" hidden="1">
      <c r="A2288" s="79"/>
      <c r="B2288" s="78"/>
      <c r="C2288" s="77"/>
      <c r="D2288" s="77"/>
      <c r="E2288" s="89" t="s">
        <v>213</v>
      </c>
      <c r="F2288" s="90" t="s">
        <v>214</v>
      </c>
      <c r="G2288" s="76">
        <f t="shared" si="42"/>
        <v>0</v>
      </c>
      <c r="H2288" s="76"/>
      <c r="I2288" s="76"/>
    </row>
    <row r="2289" spans="1:9" ht="18" hidden="1">
      <c r="A2289" s="79"/>
      <c r="B2289" s="78"/>
      <c r="C2289" s="77"/>
      <c r="D2289" s="77"/>
      <c r="E2289" s="89" t="s">
        <v>215</v>
      </c>
      <c r="F2289" s="90" t="s">
        <v>216</v>
      </c>
      <c r="G2289" s="76">
        <f t="shared" si="42"/>
        <v>0</v>
      </c>
      <c r="H2289" s="76"/>
      <c r="I2289" s="76"/>
    </row>
    <row r="2290" spans="1:9" ht="18" hidden="1">
      <c r="A2290" s="79"/>
      <c r="B2290" s="78"/>
      <c r="C2290" s="77"/>
      <c r="D2290" s="77"/>
      <c r="E2290" s="89" t="s">
        <v>217</v>
      </c>
      <c r="F2290" s="90" t="s">
        <v>218</v>
      </c>
      <c r="G2290" s="76">
        <f t="shared" si="42"/>
        <v>0</v>
      </c>
      <c r="H2290" s="76"/>
      <c r="I2290" s="76"/>
    </row>
    <row r="2291" spans="1:9" ht="18" hidden="1">
      <c r="A2291" s="79"/>
      <c r="B2291" s="78"/>
      <c r="C2291" s="77"/>
      <c r="D2291" s="77"/>
      <c r="E2291" s="89" t="s">
        <v>219</v>
      </c>
      <c r="F2291" s="90" t="s">
        <v>220</v>
      </c>
      <c r="G2291" s="76">
        <f t="shared" si="42"/>
        <v>0</v>
      </c>
      <c r="H2291" s="76"/>
      <c r="I2291" s="76"/>
    </row>
    <row r="2292" spans="1:9" ht="18" hidden="1">
      <c r="A2292" s="79"/>
      <c r="B2292" s="78"/>
      <c r="C2292" s="77"/>
      <c r="D2292" s="77"/>
      <c r="E2292" s="89" t="s">
        <v>221</v>
      </c>
      <c r="F2292" s="90" t="s">
        <v>222</v>
      </c>
      <c r="G2292" s="76">
        <f t="shared" si="42"/>
        <v>0</v>
      </c>
      <c r="H2292" s="76"/>
      <c r="I2292" s="76"/>
    </row>
    <row r="2293" spans="1:9" ht="18.75" hidden="1" thickBot="1">
      <c r="A2293" s="79"/>
      <c r="B2293" s="78"/>
      <c r="C2293" s="77"/>
      <c r="D2293" s="77"/>
      <c r="E2293" s="91" t="s">
        <v>223</v>
      </c>
      <c r="F2293" s="92" t="s">
        <v>224</v>
      </c>
      <c r="G2293" s="76">
        <f t="shared" si="42"/>
        <v>0</v>
      </c>
      <c r="H2293" s="76"/>
      <c r="I2293" s="76"/>
    </row>
    <row r="2294" spans="1:9" ht="33" hidden="1">
      <c r="A2294" s="79"/>
      <c r="B2294" s="78"/>
      <c r="C2294" s="77"/>
      <c r="D2294" s="77"/>
      <c r="E2294" s="132" t="s">
        <v>225</v>
      </c>
      <c r="F2294" s="98" t="s">
        <v>194</v>
      </c>
      <c r="G2294" s="76">
        <f t="shared" si="42"/>
        <v>0</v>
      </c>
      <c r="H2294" s="76">
        <f>H2295+H2296+H2297</f>
        <v>0</v>
      </c>
      <c r="I2294" s="76"/>
    </row>
    <row r="2295" spans="1:9" ht="18" hidden="1">
      <c r="A2295" s="79"/>
      <c r="B2295" s="78"/>
      <c r="C2295" s="77"/>
      <c r="D2295" s="77"/>
      <c r="E2295" s="89" t="s">
        <v>226</v>
      </c>
      <c r="F2295" s="99" t="s">
        <v>227</v>
      </c>
      <c r="G2295" s="76">
        <f t="shared" si="42"/>
        <v>0</v>
      </c>
      <c r="H2295" s="76"/>
      <c r="I2295" s="76"/>
    </row>
    <row r="2296" spans="1:9" ht="27" hidden="1">
      <c r="A2296" s="79"/>
      <c r="B2296" s="78"/>
      <c r="C2296" s="77"/>
      <c r="D2296" s="77"/>
      <c r="E2296" s="89" t="s">
        <v>228</v>
      </c>
      <c r="F2296" s="90" t="s">
        <v>229</v>
      </c>
      <c r="G2296" s="76">
        <f t="shared" si="42"/>
        <v>0</v>
      </c>
      <c r="H2296" s="76"/>
      <c r="I2296" s="76"/>
    </row>
    <row r="2297" spans="1:9" ht="18.75" hidden="1" thickBot="1">
      <c r="A2297" s="79"/>
      <c r="B2297" s="78"/>
      <c r="C2297" s="77"/>
      <c r="D2297" s="77"/>
      <c r="E2297" s="91" t="s">
        <v>230</v>
      </c>
      <c r="F2297" s="92" t="s">
        <v>231</v>
      </c>
      <c r="G2297" s="76">
        <f t="shared" si="42"/>
        <v>0</v>
      </c>
      <c r="H2297" s="76"/>
      <c r="I2297" s="76"/>
    </row>
    <row r="2298" spans="1:9" ht="33" hidden="1">
      <c r="A2298" s="79"/>
      <c r="B2298" s="78"/>
      <c r="C2298" s="77"/>
      <c r="D2298" s="77"/>
      <c r="E2298" s="132" t="s">
        <v>232</v>
      </c>
      <c r="F2298" s="98" t="s">
        <v>194</v>
      </c>
      <c r="G2298" s="76">
        <f t="shared" si="42"/>
        <v>0</v>
      </c>
      <c r="H2298" s="76">
        <f>H2299+H2300+H2301+H2302+H2303+H2304+H2305+H2306</f>
        <v>0</v>
      </c>
      <c r="I2298" s="76"/>
    </row>
    <row r="2299" spans="1:9" ht="18" hidden="1">
      <c r="A2299" s="79"/>
      <c r="B2299" s="78"/>
      <c r="C2299" s="77"/>
      <c r="D2299" s="77"/>
      <c r="E2299" s="89" t="s">
        <v>233</v>
      </c>
      <c r="F2299" s="99" t="s">
        <v>234</v>
      </c>
      <c r="G2299" s="76">
        <f t="shared" si="42"/>
        <v>0</v>
      </c>
      <c r="H2299" s="76"/>
      <c r="I2299" s="76"/>
    </row>
    <row r="2300" spans="1:9" ht="18" hidden="1">
      <c r="A2300" s="79"/>
      <c r="B2300" s="78"/>
      <c r="C2300" s="77"/>
      <c r="D2300" s="77"/>
      <c r="E2300" s="89" t="s">
        <v>235</v>
      </c>
      <c r="F2300" s="90" t="s">
        <v>236</v>
      </c>
      <c r="G2300" s="76">
        <f t="shared" si="42"/>
        <v>0</v>
      </c>
      <c r="H2300" s="76"/>
      <c r="I2300" s="76"/>
    </row>
    <row r="2301" spans="1:9" ht="27" hidden="1">
      <c r="A2301" s="79"/>
      <c r="B2301" s="78"/>
      <c r="C2301" s="77"/>
      <c r="D2301" s="77"/>
      <c r="E2301" s="89" t="s">
        <v>237</v>
      </c>
      <c r="F2301" s="90" t="s">
        <v>238</v>
      </c>
      <c r="G2301" s="76">
        <f t="shared" si="42"/>
        <v>0</v>
      </c>
      <c r="H2301" s="76"/>
      <c r="I2301" s="76"/>
    </row>
    <row r="2302" spans="1:9" ht="18" hidden="1">
      <c r="A2302" s="79"/>
      <c r="B2302" s="78"/>
      <c r="C2302" s="77"/>
      <c r="D2302" s="77"/>
      <c r="E2302" s="89" t="s">
        <v>239</v>
      </c>
      <c r="F2302" s="90" t="s">
        <v>240</v>
      </c>
      <c r="G2302" s="76">
        <f t="shared" si="42"/>
        <v>0</v>
      </c>
      <c r="H2302" s="76"/>
      <c r="I2302" s="76"/>
    </row>
    <row r="2303" spans="1:9" ht="18" hidden="1">
      <c r="A2303" s="79"/>
      <c r="B2303" s="78"/>
      <c r="C2303" s="77"/>
      <c r="D2303" s="77"/>
      <c r="E2303" s="107" t="s">
        <v>241</v>
      </c>
      <c r="F2303" s="108">
        <v>423500</v>
      </c>
      <c r="G2303" s="76">
        <f t="shared" si="42"/>
        <v>0</v>
      </c>
      <c r="H2303" s="76"/>
      <c r="I2303" s="76"/>
    </row>
    <row r="2304" spans="1:9" ht="27" hidden="1">
      <c r="A2304" s="79"/>
      <c r="B2304" s="78"/>
      <c r="C2304" s="77"/>
      <c r="D2304" s="77"/>
      <c r="E2304" s="89" t="s">
        <v>242</v>
      </c>
      <c r="F2304" s="90" t="s">
        <v>243</v>
      </c>
      <c r="G2304" s="76">
        <f t="shared" si="42"/>
        <v>0</v>
      </c>
      <c r="H2304" s="76"/>
      <c r="I2304" s="76"/>
    </row>
    <row r="2305" spans="1:9" ht="18" hidden="1">
      <c r="A2305" s="79"/>
      <c r="B2305" s="78"/>
      <c r="C2305" s="77"/>
      <c r="D2305" s="77"/>
      <c r="E2305" s="89" t="s">
        <v>244</v>
      </c>
      <c r="F2305" s="90" t="s">
        <v>245</v>
      </c>
      <c r="G2305" s="76">
        <f t="shared" si="42"/>
        <v>0</v>
      </c>
      <c r="H2305" s="76"/>
      <c r="I2305" s="76"/>
    </row>
    <row r="2306" spans="1:9" ht="18.75" hidden="1" thickBot="1">
      <c r="A2306" s="79"/>
      <c r="B2306" s="78"/>
      <c r="C2306" s="77"/>
      <c r="D2306" s="77"/>
      <c r="E2306" s="91" t="s">
        <v>246</v>
      </c>
      <c r="F2306" s="92" t="s">
        <v>247</v>
      </c>
      <c r="G2306" s="76">
        <f t="shared" si="42"/>
        <v>0</v>
      </c>
      <c r="H2306" s="76"/>
      <c r="I2306" s="76"/>
    </row>
    <row r="2307" spans="1:9" ht="33" hidden="1">
      <c r="A2307" s="79"/>
      <c r="B2307" s="78"/>
      <c r="C2307" s="77"/>
      <c r="D2307" s="77"/>
      <c r="E2307" s="132" t="s">
        <v>248</v>
      </c>
      <c r="F2307" s="98" t="s">
        <v>194</v>
      </c>
      <c r="G2307" s="76">
        <f t="shared" si="42"/>
        <v>0</v>
      </c>
      <c r="H2307" s="76">
        <f>H2308</f>
        <v>0</v>
      </c>
      <c r="I2307" s="76"/>
    </row>
    <row r="2308" spans="1:9" ht="18.75" hidden="1" thickBot="1">
      <c r="A2308" s="79"/>
      <c r="B2308" s="78"/>
      <c r="C2308" s="77"/>
      <c r="D2308" s="77"/>
      <c r="E2308" s="91" t="s">
        <v>249</v>
      </c>
      <c r="F2308" s="92" t="s">
        <v>250</v>
      </c>
      <c r="G2308" s="76">
        <f t="shared" si="42"/>
        <v>0</v>
      </c>
      <c r="H2308" s="76"/>
      <c r="I2308" s="76"/>
    </row>
    <row r="2309" spans="1:9" ht="49.5" hidden="1">
      <c r="A2309" s="79"/>
      <c r="B2309" s="78"/>
      <c r="C2309" s="77"/>
      <c r="D2309" s="77"/>
      <c r="E2309" s="132" t="s">
        <v>251</v>
      </c>
      <c r="F2309" s="98" t="s">
        <v>194</v>
      </c>
      <c r="G2309" s="76">
        <f t="shared" si="42"/>
        <v>0</v>
      </c>
      <c r="H2309" s="76">
        <f>H2310+H2311</f>
        <v>0</v>
      </c>
      <c r="I2309" s="76"/>
    </row>
    <row r="2310" spans="1:9" ht="27" hidden="1">
      <c r="A2310" s="79"/>
      <c r="B2310" s="78"/>
      <c r="C2310" s="77"/>
      <c r="D2310" s="77"/>
      <c r="E2310" s="89" t="s">
        <v>252</v>
      </c>
      <c r="F2310" s="99" t="s">
        <v>253</v>
      </c>
      <c r="G2310" s="76">
        <f t="shared" si="42"/>
        <v>0</v>
      </c>
      <c r="H2310" s="76"/>
      <c r="I2310" s="76"/>
    </row>
    <row r="2311" spans="1:9" ht="27.75" hidden="1" thickBot="1">
      <c r="A2311" s="79"/>
      <c r="B2311" s="78"/>
      <c r="C2311" s="77"/>
      <c r="D2311" s="77"/>
      <c r="E2311" s="91" t="s">
        <v>254</v>
      </c>
      <c r="F2311" s="92" t="s">
        <v>255</v>
      </c>
      <c r="G2311" s="76">
        <f t="shared" si="42"/>
        <v>0</v>
      </c>
      <c r="H2311" s="76"/>
      <c r="I2311" s="76"/>
    </row>
    <row r="2312" spans="1:9" ht="18" hidden="1">
      <c r="A2312" s="79"/>
      <c r="B2312" s="78"/>
      <c r="C2312" s="77"/>
      <c r="D2312" s="77"/>
      <c r="E2312" s="132" t="s">
        <v>256</v>
      </c>
      <c r="F2312" s="98" t="s">
        <v>194</v>
      </c>
      <c r="G2312" s="76">
        <f t="shared" si="42"/>
        <v>0</v>
      </c>
      <c r="H2312" s="76">
        <f>H2313+H2314+H2315+H2316+H2317+H2318+H2319+H2320</f>
        <v>0</v>
      </c>
      <c r="I2312" s="76"/>
    </row>
    <row r="2313" spans="1:9" ht="18" hidden="1">
      <c r="A2313" s="79"/>
      <c r="B2313" s="78"/>
      <c r="C2313" s="77"/>
      <c r="D2313" s="77"/>
      <c r="E2313" s="89" t="s">
        <v>257</v>
      </c>
      <c r="F2313" s="99" t="s">
        <v>258</v>
      </c>
      <c r="G2313" s="76">
        <f t="shared" si="42"/>
        <v>0</v>
      </c>
      <c r="H2313" s="76"/>
      <c r="I2313" s="76"/>
    </row>
    <row r="2314" spans="1:9" ht="18" hidden="1">
      <c r="A2314" s="79"/>
      <c r="B2314" s="78"/>
      <c r="C2314" s="77"/>
      <c r="D2314" s="77"/>
      <c r="E2314" s="89" t="s">
        <v>259</v>
      </c>
      <c r="F2314" s="90" t="s">
        <v>260</v>
      </c>
      <c r="G2314" s="76">
        <f t="shared" si="42"/>
        <v>0</v>
      </c>
      <c r="H2314" s="76"/>
      <c r="I2314" s="76"/>
    </row>
    <row r="2315" spans="1:9" ht="18" hidden="1">
      <c r="A2315" s="79"/>
      <c r="B2315" s="78"/>
      <c r="C2315" s="77"/>
      <c r="D2315" s="77"/>
      <c r="E2315" s="89" t="s">
        <v>261</v>
      </c>
      <c r="F2315" s="90" t="s">
        <v>262</v>
      </c>
      <c r="G2315" s="76">
        <f t="shared" si="42"/>
        <v>0</v>
      </c>
      <c r="H2315" s="76"/>
      <c r="I2315" s="76"/>
    </row>
    <row r="2316" spans="1:9" ht="18" hidden="1">
      <c r="A2316" s="79"/>
      <c r="B2316" s="78"/>
      <c r="C2316" s="77"/>
      <c r="D2316" s="77"/>
      <c r="E2316" s="109" t="s">
        <v>263</v>
      </c>
      <c r="F2316" s="90" t="s">
        <v>264</v>
      </c>
      <c r="G2316" s="76">
        <f t="shared" si="42"/>
        <v>0</v>
      </c>
      <c r="H2316" s="76"/>
      <c r="I2316" s="76"/>
    </row>
    <row r="2317" spans="1:9" ht="27" hidden="1">
      <c r="A2317" s="79"/>
      <c r="B2317" s="78"/>
      <c r="C2317" s="77"/>
      <c r="D2317" s="77"/>
      <c r="E2317" s="110" t="s">
        <v>265</v>
      </c>
      <c r="F2317" s="90" t="s">
        <v>266</v>
      </c>
      <c r="G2317" s="76">
        <f t="shared" si="42"/>
        <v>0</v>
      </c>
      <c r="H2317" s="76"/>
      <c r="I2317" s="76"/>
    </row>
    <row r="2318" spans="1:9" ht="18" hidden="1">
      <c r="A2318" s="79"/>
      <c r="B2318" s="78"/>
      <c r="C2318" s="77"/>
      <c r="D2318" s="77"/>
      <c r="E2318" s="109" t="s">
        <v>267</v>
      </c>
      <c r="F2318" s="90" t="s">
        <v>268</v>
      </c>
      <c r="G2318" s="76">
        <f t="shared" si="42"/>
        <v>0</v>
      </c>
      <c r="H2318" s="76"/>
      <c r="I2318" s="76"/>
    </row>
    <row r="2319" spans="1:9" ht="18" hidden="1">
      <c r="A2319" s="79"/>
      <c r="B2319" s="78"/>
      <c r="C2319" s="77"/>
      <c r="D2319" s="77"/>
      <c r="E2319" s="109" t="s">
        <v>269</v>
      </c>
      <c r="F2319" s="90" t="s">
        <v>270</v>
      </c>
      <c r="G2319" s="76">
        <f t="shared" si="42"/>
        <v>0</v>
      </c>
      <c r="H2319" s="76"/>
      <c r="I2319" s="76"/>
    </row>
    <row r="2320" spans="1:9" ht="18.75" hidden="1" thickBot="1">
      <c r="A2320" s="79"/>
      <c r="B2320" s="78"/>
      <c r="C2320" s="77"/>
      <c r="D2320" s="77"/>
      <c r="E2320" s="111" t="s">
        <v>271</v>
      </c>
      <c r="F2320" s="92" t="s">
        <v>272</v>
      </c>
      <c r="G2320" s="76">
        <f t="shared" si="42"/>
        <v>0</v>
      </c>
      <c r="H2320" s="76"/>
      <c r="I2320" s="76"/>
    </row>
    <row r="2321" spans="1:9" ht="1.1499999999999999" hidden="1" customHeight="1">
      <c r="A2321" s="79"/>
      <c r="B2321" s="78"/>
      <c r="C2321" s="77"/>
      <c r="D2321" s="77"/>
      <c r="E2321" s="130" t="s">
        <v>273</v>
      </c>
      <c r="F2321" s="98" t="s">
        <v>194</v>
      </c>
      <c r="G2321" s="76">
        <f t="shared" si="42"/>
        <v>0</v>
      </c>
      <c r="H2321" s="76">
        <f>H2322+H2323+H2324+H2325</f>
        <v>0</v>
      </c>
      <c r="I2321" s="76"/>
    </row>
    <row r="2322" spans="1:9" ht="18" hidden="1">
      <c r="A2322" s="79"/>
      <c r="B2322" s="78"/>
      <c r="C2322" s="77"/>
      <c r="D2322" s="77"/>
      <c r="E2322" s="109" t="s">
        <v>274</v>
      </c>
      <c r="F2322" s="99" t="s">
        <v>275</v>
      </c>
      <c r="G2322" s="76">
        <f t="shared" si="42"/>
        <v>0</v>
      </c>
      <c r="H2322" s="76"/>
      <c r="I2322" s="76"/>
    </row>
    <row r="2323" spans="1:9" ht="18" hidden="1">
      <c r="A2323" s="79"/>
      <c r="B2323" s="78"/>
      <c r="C2323" s="77"/>
      <c r="D2323" s="77"/>
      <c r="E2323" s="109" t="s">
        <v>276</v>
      </c>
      <c r="F2323" s="90" t="s">
        <v>277</v>
      </c>
      <c r="G2323" s="76">
        <f t="shared" si="42"/>
        <v>0</v>
      </c>
      <c r="H2323" s="76"/>
      <c r="I2323" s="76"/>
    </row>
    <row r="2324" spans="1:9" ht="27" hidden="1">
      <c r="A2324" s="79"/>
      <c r="B2324" s="78"/>
      <c r="C2324" s="77"/>
      <c r="D2324" s="77"/>
      <c r="E2324" s="109" t="s">
        <v>278</v>
      </c>
      <c r="F2324" s="90" t="s">
        <v>279</v>
      </c>
      <c r="G2324" s="76">
        <f t="shared" si="42"/>
        <v>0</v>
      </c>
      <c r="H2324" s="76"/>
      <c r="I2324" s="76"/>
    </row>
    <row r="2325" spans="1:9" ht="18" hidden="1">
      <c r="A2325" s="79"/>
      <c r="B2325" s="78"/>
      <c r="C2325" s="77"/>
      <c r="D2325" s="77"/>
      <c r="E2325" s="113" t="s">
        <v>280</v>
      </c>
      <c r="F2325" s="114" t="s">
        <v>281</v>
      </c>
      <c r="G2325" s="76">
        <f t="shared" si="42"/>
        <v>0</v>
      </c>
      <c r="H2325" s="76"/>
      <c r="I2325" s="76"/>
    </row>
    <row r="2326" spans="1:9" ht="18" hidden="1">
      <c r="A2326" s="79"/>
      <c r="B2326" s="78"/>
      <c r="C2326" s="77"/>
      <c r="D2326" s="77"/>
      <c r="E2326" s="113" t="s">
        <v>282</v>
      </c>
      <c r="F2326" s="115" t="s">
        <v>194</v>
      </c>
      <c r="G2326" s="76">
        <f t="shared" si="42"/>
        <v>0</v>
      </c>
      <c r="H2326" s="76">
        <f>H2327+H2328+H2329</f>
        <v>0</v>
      </c>
      <c r="I2326" s="76"/>
    </row>
    <row r="2327" spans="1:9" ht="27" hidden="1">
      <c r="A2327" s="79"/>
      <c r="B2327" s="78"/>
      <c r="C2327" s="77"/>
      <c r="D2327" s="77"/>
      <c r="E2327" s="113" t="s">
        <v>283</v>
      </c>
      <c r="F2327" s="99" t="s">
        <v>284</v>
      </c>
      <c r="G2327" s="76">
        <f t="shared" si="42"/>
        <v>0</v>
      </c>
      <c r="H2327" s="76"/>
      <c r="I2327" s="76"/>
    </row>
    <row r="2328" spans="1:9" ht="18" hidden="1">
      <c r="A2328" s="79"/>
      <c r="B2328" s="78"/>
      <c r="C2328" s="77"/>
      <c r="D2328" s="77"/>
      <c r="E2328" s="109" t="s">
        <v>285</v>
      </c>
      <c r="F2328" s="90" t="s">
        <v>286</v>
      </c>
      <c r="G2328" s="76">
        <f t="shared" si="42"/>
        <v>0</v>
      </c>
      <c r="H2328" s="76"/>
      <c r="I2328" s="76"/>
    </row>
    <row r="2329" spans="1:9" ht="18.75" hidden="1" thickBot="1">
      <c r="A2329" s="79"/>
      <c r="B2329" s="78"/>
      <c r="C2329" s="77"/>
      <c r="D2329" s="77"/>
      <c r="E2329" s="111" t="s">
        <v>287</v>
      </c>
      <c r="F2329" s="92" t="s">
        <v>288</v>
      </c>
      <c r="G2329" s="76">
        <f t="shared" si="42"/>
        <v>0</v>
      </c>
      <c r="H2329" s="76"/>
      <c r="I2329" s="76"/>
    </row>
    <row r="2330" spans="1:9" ht="18" hidden="1">
      <c r="A2330" s="79"/>
      <c r="B2330" s="78"/>
      <c r="C2330" s="77"/>
      <c r="D2330" s="77"/>
      <c r="E2330" s="130" t="s">
        <v>289</v>
      </c>
      <c r="F2330" s="98" t="s">
        <v>194</v>
      </c>
      <c r="G2330" s="76">
        <f t="shared" si="42"/>
        <v>0</v>
      </c>
      <c r="H2330" s="76">
        <f>H2331+H2332+H2333+H2334</f>
        <v>0</v>
      </c>
      <c r="I2330" s="76"/>
    </row>
    <row r="2331" spans="1:9" ht="27" hidden="1">
      <c r="A2331" s="79"/>
      <c r="B2331" s="78"/>
      <c r="C2331" s="77"/>
      <c r="D2331" s="77"/>
      <c r="E2331" s="109" t="s">
        <v>290</v>
      </c>
      <c r="F2331" s="99" t="s">
        <v>291</v>
      </c>
      <c r="G2331" s="76">
        <f t="shared" si="42"/>
        <v>0</v>
      </c>
      <c r="H2331" s="76"/>
      <c r="I2331" s="76"/>
    </row>
    <row r="2332" spans="1:9" ht="27" hidden="1">
      <c r="A2332" s="79"/>
      <c r="B2332" s="78"/>
      <c r="C2332" s="77"/>
      <c r="D2332" s="77"/>
      <c r="E2332" s="109" t="s">
        <v>292</v>
      </c>
      <c r="F2332" s="90" t="s">
        <v>293</v>
      </c>
      <c r="G2332" s="76">
        <f t="shared" si="42"/>
        <v>0</v>
      </c>
      <c r="H2332" s="76"/>
      <c r="I2332" s="76"/>
    </row>
    <row r="2333" spans="1:9" ht="27" hidden="1">
      <c r="A2333" s="79"/>
      <c r="B2333" s="78"/>
      <c r="C2333" s="77"/>
      <c r="D2333" s="77"/>
      <c r="E2333" s="109" t="s">
        <v>294</v>
      </c>
      <c r="F2333" s="90" t="s">
        <v>295</v>
      </c>
      <c r="G2333" s="76">
        <f t="shared" si="42"/>
        <v>0</v>
      </c>
      <c r="H2333" s="76"/>
      <c r="I2333" s="76"/>
    </row>
    <row r="2334" spans="1:9" ht="27.75" hidden="1" thickBot="1">
      <c r="A2334" s="79"/>
      <c r="B2334" s="78"/>
      <c r="C2334" s="77"/>
      <c r="D2334" s="77"/>
      <c r="E2334" s="111" t="s">
        <v>296</v>
      </c>
      <c r="F2334" s="92" t="s">
        <v>297</v>
      </c>
      <c r="G2334" s="76">
        <f t="shared" si="42"/>
        <v>0</v>
      </c>
      <c r="H2334" s="76"/>
      <c r="I2334" s="76"/>
    </row>
    <row r="2335" spans="1:9" ht="18" hidden="1">
      <c r="A2335" s="79"/>
      <c r="B2335" s="78"/>
      <c r="C2335" s="77"/>
      <c r="D2335" s="77"/>
      <c r="E2335" s="116" t="s">
        <v>298</v>
      </c>
      <c r="F2335" s="117" t="s">
        <v>194</v>
      </c>
      <c r="G2335" s="76">
        <f t="shared" si="42"/>
        <v>0</v>
      </c>
      <c r="H2335" s="76"/>
      <c r="I2335" s="76"/>
    </row>
    <row r="2336" spans="1:9" ht="28.5" hidden="1">
      <c r="A2336" s="79"/>
      <c r="B2336" s="78"/>
      <c r="C2336" s="77"/>
      <c r="D2336" s="77"/>
      <c r="E2336" s="118" t="s">
        <v>299</v>
      </c>
      <c r="F2336" s="117" t="s">
        <v>194</v>
      </c>
      <c r="G2336" s="76">
        <f t="shared" si="42"/>
        <v>0</v>
      </c>
      <c r="H2336" s="76">
        <f>H2337+H2338</f>
        <v>0</v>
      </c>
      <c r="I2336" s="76"/>
    </row>
    <row r="2337" spans="1:9" ht="27" hidden="1">
      <c r="A2337" s="79"/>
      <c r="B2337" s="78"/>
      <c r="C2337" s="77"/>
      <c r="D2337" s="77"/>
      <c r="E2337" s="119" t="s">
        <v>300</v>
      </c>
      <c r="F2337" s="120">
        <v>461100</v>
      </c>
      <c r="G2337" s="76">
        <f t="shared" si="42"/>
        <v>0</v>
      </c>
      <c r="H2337" s="76"/>
      <c r="I2337" s="76"/>
    </row>
    <row r="2338" spans="1:9" ht="27" hidden="1">
      <c r="A2338" s="79"/>
      <c r="B2338" s="78"/>
      <c r="C2338" s="77"/>
      <c r="D2338" s="77"/>
      <c r="E2338" s="119" t="s">
        <v>301</v>
      </c>
      <c r="F2338" s="120">
        <v>461200</v>
      </c>
      <c r="G2338" s="76">
        <f t="shared" si="42"/>
        <v>0</v>
      </c>
      <c r="H2338" s="76"/>
      <c r="I2338" s="76"/>
    </row>
    <row r="2339" spans="1:9" ht="28.5" hidden="1">
      <c r="A2339" s="79"/>
      <c r="B2339" s="78"/>
      <c r="C2339" s="77"/>
      <c r="D2339" s="77"/>
      <c r="E2339" s="121" t="s">
        <v>302</v>
      </c>
      <c r="F2339" s="122" t="s">
        <v>194</v>
      </c>
      <c r="G2339" s="76">
        <f t="shared" si="42"/>
        <v>0</v>
      </c>
      <c r="H2339" s="76">
        <f>H2340+H2341</f>
        <v>0</v>
      </c>
      <c r="I2339" s="76"/>
    </row>
    <row r="2340" spans="1:9" ht="27" hidden="1">
      <c r="A2340" s="79"/>
      <c r="B2340" s="78"/>
      <c r="C2340" s="77"/>
      <c r="D2340" s="77"/>
      <c r="E2340" s="123" t="s">
        <v>303</v>
      </c>
      <c r="F2340" s="120">
        <v>462100</v>
      </c>
      <c r="G2340" s="76">
        <f t="shared" si="42"/>
        <v>0</v>
      </c>
      <c r="H2340" s="76"/>
      <c r="I2340" s="76"/>
    </row>
    <row r="2341" spans="1:9" ht="27.75" hidden="1" thickBot="1">
      <c r="A2341" s="79"/>
      <c r="B2341" s="78"/>
      <c r="C2341" s="77"/>
      <c r="D2341" s="77"/>
      <c r="E2341" s="124" t="s">
        <v>304</v>
      </c>
      <c r="F2341" s="125">
        <v>462200</v>
      </c>
      <c r="G2341" s="76">
        <f t="shared" si="42"/>
        <v>0</v>
      </c>
      <c r="H2341" s="76"/>
      <c r="I2341" s="76"/>
    </row>
    <row r="2342" spans="1:9" ht="28.5" hidden="1">
      <c r="A2342" s="79"/>
      <c r="B2342" s="78"/>
      <c r="C2342" s="77"/>
      <c r="D2342" s="77"/>
      <c r="E2342" s="126" t="s">
        <v>305</v>
      </c>
      <c r="F2342" s="117" t="s">
        <v>194</v>
      </c>
      <c r="G2342" s="76">
        <f t="shared" ref="G2342:G2393" si="43">H2342</f>
        <v>0</v>
      </c>
      <c r="H2342" s="76">
        <f>H2343+H2344+H2345+H2346+H2347+H2348+H2349+H2350</f>
        <v>0</v>
      </c>
      <c r="I2342" s="76"/>
    </row>
    <row r="2343" spans="1:9" ht="27" hidden="1">
      <c r="A2343" s="79"/>
      <c r="B2343" s="78"/>
      <c r="C2343" s="77"/>
      <c r="D2343" s="77"/>
      <c r="E2343" s="123" t="s">
        <v>306</v>
      </c>
      <c r="F2343" s="120">
        <v>463100</v>
      </c>
      <c r="G2343" s="76">
        <f t="shared" si="43"/>
        <v>0</v>
      </c>
      <c r="H2343" s="76"/>
      <c r="I2343" s="76"/>
    </row>
    <row r="2344" spans="1:9" ht="18" hidden="1">
      <c r="A2344" s="79"/>
      <c r="B2344" s="78"/>
      <c r="C2344" s="77"/>
      <c r="D2344" s="77"/>
      <c r="E2344" s="123" t="s">
        <v>307</v>
      </c>
      <c r="F2344" s="120">
        <v>463200</v>
      </c>
      <c r="G2344" s="76">
        <f t="shared" si="43"/>
        <v>0</v>
      </c>
      <c r="H2344" s="76"/>
      <c r="I2344" s="76"/>
    </row>
    <row r="2345" spans="1:9" ht="40.5" hidden="1">
      <c r="A2345" s="79"/>
      <c r="B2345" s="78"/>
      <c r="C2345" s="77"/>
      <c r="D2345" s="77"/>
      <c r="E2345" s="123" t="s">
        <v>308</v>
      </c>
      <c r="F2345" s="120">
        <v>463300</v>
      </c>
      <c r="G2345" s="76">
        <f t="shared" si="43"/>
        <v>0</v>
      </c>
      <c r="H2345" s="76"/>
      <c r="I2345" s="76"/>
    </row>
    <row r="2346" spans="1:9" ht="40.5" hidden="1">
      <c r="A2346" s="79"/>
      <c r="B2346" s="78"/>
      <c r="C2346" s="77"/>
      <c r="D2346" s="77"/>
      <c r="E2346" s="123" t="s">
        <v>309</v>
      </c>
      <c r="F2346" s="120">
        <v>463400</v>
      </c>
      <c r="G2346" s="76">
        <f t="shared" si="43"/>
        <v>0</v>
      </c>
      <c r="H2346" s="76"/>
      <c r="I2346" s="76"/>
    </row>
    <row r="2347" spans="1:9" ht="18" hidden="1">
      <c r="A2347" s="79"/>
      <c r="B2347" s="78"/>
      <c r="C2347" s="77"/>
      <c r="D2347" s="77"/>
      <c r="E2347" s="127" t="s">
        <v>310</v>
      </c>
      <c r="F2347" s="120">
        <v>463500</v>
      </c>
      <c r="G2347" s="76">
        <f t="shared" si="43"/>
        <v>0</v>
      </c>
      <c r="H2347" s="76"/>
      <c r="I2347" s="76"/>
    </row>
    <row r="2348" spans="1:9" ht="40.5" hidden="1">
      <c r="A2348" s="79"/>
      <c r="B2348" s="78"/>
      <c r="C2348" s="77"/>
      <c r="D2348" s="77"/>
      <c r="E2348" s="127" t="s">
        <v>311</v>
      </c>
      <c r="F2348" s="120">
        <v>463700</v>
      </c>
      <c r="G2348" s="76">
        <f t="shared" si="43"/>
        <v>0</v>
      </c>
      <c r="H2348" s="76"/>
      <c r="I2348" s="76"/>
    </row>
    <row r="2349" spans="1:9" ht="40.5" hidden="1">
      <c r="A2349" s="79"/>
      <c r="B2349" s="78"/>
      <c r="C2349" s="77"/>
      <c r="D2349" s="77"/>
      <c r="E2349" s="127" t="s">
        <v>312</v>
      </c>
      <c r="F2349" s="120">
        <v>463800</v>
      </c>
      <c r="G2349" s="76">
        <f t="shared" si="43"/>
        <v>0</v>
      </c>
      <c r="H2349" s="76"/>
      <c r="I2349" s="76"/>
    </row>
    <row r="2350" spans="1:9" ht="18" hidden="1">
      <c r="A2350" s="79"/>
      <c r="B2350" s="78"/>
      <c r="C2350" s="77"/>
      <c r="D2350" s="77"/>
      <c r="E2350" s="127" t="s">
        <v>313</v>
      </c>
      <c r="F2350" s="120">
        <v>463900</v>
      </c>
      <c r="G2350" s="76">
        <f t="shared" si="43"/>
        <v>0</v>
      </c>
      <c r="H2350" s="76"/>
      <c r="I2350" s="76"/>
    </row>
    <row r="2351" spans="1:9" ht="28.5" hidden="1">
      <c r="A2351" s="79"/>
      <c r="B2351" s="78"/>
      <c r="C2351" s="77"/>
      <c r="D2351" s="77"/>
      <c r="E2351" s="128" t="s">
        <v>314</v>
      </c>
      <c r="F2351" s="122" t="s">
        <v>194</v>
      </c>
      <c r="G2351" s="76">
        <f t="shared" si="43"/>
        <v>0</v>
      </c>
      <c r="H2351" s="76">
        <f>H2352+H2353+H2354+H2355+H2356</f>
        <v>0</v>
      </c>
      <c r="I2351" s="76"/>
    </row>
    <row r="2352" spans="1:9" ht="27" hidden="1">
      <c r="A2352" s="79"/>
      <c r="B2352" s="78"/>
      <c r="C2352" s="77"/>
      <c r="D2352" s="77"/>
      <c r="E2352" s="127" t="s">
        <v>315</v>
      </c>
      <c r="F2352" s="120">
        <v>465100</v>
      </c>
      <c r="G2352" s="76">
        <f t="shared" si="43"/>
        <v>0</v>
      </c>
      <c r="H2352" s="76"/>
      <c r="I2352" s="76"/>
    </row>
    <row r="2353" spans="1:9" ht="18" hidden="1">
      <c r="A2353" s="79"/>
      <c r="B2353" s="78"/>
      <c r="C2353" s="77"/>
      <c r="D2353" s="77"/>
      <c r="E2353" s="127" t="s">
        <v>316</v>
      </c>
      <c r="F2353" s="120">
        <v>465200</v>
      </c>
      <c r="G2353" s="76">
        <f t="shared" si="43"/>
        <v>0</v>
      </c>
      <c r="H2353" s="76"/>
      <c r="I2353" s="76"/>
    </row>
    <row r="2354" spans="1:9" ht="18" hidden="1">
      <c r="A2354" s="79"/>
      <c r="B2354" s="78"/>
      <c r="C2354" s="77"/>
      <c r="D2354" s="77"/>
      <c r="E2354" s="127" t="s">
        <v>317</v>
      </c>
      <c r="F2354" s="120">
        <v>465300</v>
      </c>
      <c r="G2354" s="76">
        <f t="shared" si="43"/>
        <v>0</v>
      </c>
      <c r="H2354" s="76"/>
      <c r="I2354" s="76"/>
    </row>
    <row r="2355" spans="1:9" ht="40.5" hidden="1">
      <c r="A2355" s="79"/>
      <c r="B2355" s="78"/>
      <c r="C2355" s="77"/>
      <c r="D2355" s="77"/>
      <c r="E2355" s="127" t="s">
        <v>318</v>
      </c>
      <c r="F2355" s="120">
        <v>465500</v>
      </c>
      <c r="G2355" s="76">
        <f t="shared" si="43"/>
        <v>0</v>
      </c>
      <c r="H2355" s="76"/>
      <c r="I2355" s="76"/>
    </row>
    <row r="2356" spans="1:9" ht="40.5" hidden="1">
      <c r="A2356" s="79"/>
      <c r="B2356" s="78"/>
      <c r="C2356" s="77"/>
      <c r="D2356" s="77"/>
      <c r="E2356" s="127" t="s">
        <v>319</v>
      </c>
      <c r="F2356" s="120">
        <v>465600</v>
      </c>
      <c r="G2356" s="76">
        <f t="shared" si="43"/>
        <v>0</v>
      </c>
      <c r="H2356" s="76"/>
      <c r="I2356" s="76"/>
    </row>
    <row r="2357" spans="1:9" ht="18.75" hidden="1" thickBot="1">
      <c r="A2357" s="79"/>
      <c r="B2357" s="78"/>
      <c r="C2357" s="77"/>
      <c r="D2357" s="77"/>
      <c r="E2357" s="129" t="s">
        <v>320</v>
      </c>
      <c r="F2357" s="92" t="s">
        <v>321</v>
      </c>
      <c r="G2357" s="76">
        <f t="shared" si="43"/>
        <v>0</v>
      </c>
      <c r="H2357" s="76"/>
      <c r="I2357" s="76"/>
    </row>
    <row r="2358" spans="1:9" ht="33" hidden="1">
      <c r="A2358" s="79"/>
      <c r="B2358" s="78"/>
      <c r="C2358" s="77"/>
      <c r="D2358" s="77"/>
      <c r="E2358" s="130" t="s">
        <v>322</v>
      </c>
      <c r="F2358" s="98" t="s">
        <v>194</v>
      </c>
      <c r="G2358" s="76">
        <f t="shared" si="43"/>
        <v>0</v>
      </c>
      <c r="H2358" s="76">
        <f>H2359+H2362+H2372</f>
        <v>0</v>
      </c>
      <c r="I2358" s="76"/>
    </row>
    <row r="2359" spans="1:9" ht="28.5" hidden="1">
      <c r="A2359" s="79"/>
      <c r="B2359" s="78"/>
      <c r="C2359" s="77"/>
      <c r="D2359" s="77"/>
      <c r="E2359" s="131" t="s">
        <v>323</v>
      </c>
      <c r="F2359" s="122" t="s">
        <v>194</v>
      </c>
      <c r="G2359" s="76">
        <f t="shared" si="43"/>
        <v>0</v>
      </c>
      <c r="H2359" s="76">
        <f>H2360+H2361</f>
        <v>0</v>
      </c>
      <c r="I2359" s="76"/>
    </row>
    <row r="2360" spans="1:9" ht="40.5" hidden="1">
      <c r="A2360" s="79"/>
      <c r="B2360" s="78"/>
      <c r="C2360" s="77"/>
      <c r="D2360" s="77"/>
      <c r="E2360" s="89" t="s">
        <v>324</v>
      </c>
      <c r="F2360" s="108">
        <v>471100</v>
      </c>
      <c r="G2360" s="76">
        <f t="shared" si="43"/>
        <v>0</v>
      </c>
      <c r="H2360" s="76"/>
      <c r="I2360" s="76"/>
    </row>
    <row r="2361" spans="1:9" ht="27" hidden="1">
      <c r="A2361" s="79"/>
      <c r="B2361" s="78"/>
      <c r="C2361" s="77"/>
      <c r="D2361" s="77"/>
      <c r="E2361" s="109" t="s">
        <v>325</v>
      </c>
      <c r="F2361" s="108">
        <v>471200</v>
      </c>
      <c r="G2361" s="76">
        <f t="shared" si="43"/>
        <v>0</v>
      </c>
      <c r="H2361" s="76"/>
      <c r="I2361" s="76"/>
    </row>
    <row r="2362" spans="1:9" ht="42.75" hidden="1">
      <c r="A2362" s="79"/>
      <c r="B2362" s="78"/>
      <c r="C2362" s="77"/>
      <c r="D2362" s="77"/>
      <c r="E2362" s="131" t="s">
        <v>326</v>
      </c>
      <c r="F2362" s="122" t="s">
        <v>194</v>
      </c>
      <c r="G2362" s="76">
        <f t="shared" si="43"/>
        <v>0</v>
      </c>
      <c r="H2362" s="76">
        <f>H2363+H2364+H2365+H2366+H2367+H2368+H2369+H2370+H2371</f>
        <v>0</v>
      </c>
      <c r="I2362" s="76"/>
    </row>
    <row r="2363" spans="1:9" ht="27" hidden="1">
      <c r="A2363" s="79"/>
      <c r="B2363" s="78"/>
      <c r="C2363" s="77"/>
      <c r="D2363" s="77"/>
      <c r="E2363" s="109" t="s">
        <v>327</v>
      </c>
      <c r="F2363" s="90" t="s">
        <v>328</v>
      </c>
      <c r="G2363" s="76">
        <f t="shared" si="43"/>
        <v>0</v>
      </c>
      <c r="H2363" s="76"/>
      <c r="I2363" s="76"/>
    </row>
    <row r="2364" spans="1:9" ht="18" hidden="1">
      <c r="A2364" s="79"/>
      <c r="B2364" s="78"/>
      <c r="C2364" s="77"/>
      <c r="D2364" s="77"/>
      <c r="E2364" s="109" t="s">
        <v>329</v>
      </c>
      <c r="F2364" s="90" t="s">
        <v>330</v>
      </c>
      <c r="G2364" s="76">
        <f t="shared" si="43"/>
        <v>0</v>
      </c>
      <c r="H2364" s="76"/>
      <c r="I2364" s="76"/>
    </row>
    <row r="2365" spans="1:9" ht="27" hidden="1">
      <c r="A2365" s="79"/>
      <c r="B2365" s="78"/>
      <c r="C2365" s="77"/>
      <c r="D2365" s="77"/>
      <c r="E2365" s="109" t="s">
        <v>331</v>
      </c>
      <c r="F2365" s="90" t="s">
        <v>332</v>
      </c>
      <c r="G2365" s="76">
        <f t="shared" si="43"/>
        <v>0</v>
      </c>
      <c r="H2365" s="76"/>
      <c r="I2365" s="76"/>
    </row>
    <row r="2366" spans="1:9" ht="18" hidden="1">
      <c r="A2366" s="79"/>
      <c r="B2366" s="78"/>
      <c r="C2366" s="77"/>
      <c r="D2366" s="77"/>
      <c r="E2366" s="109" t="s">
        <v>333</v>
      </c>
      <c r="F2366" s="90" t="s">
        <v>334</v>
      </c>
      <c r="G2366" s="76">
        <f t="shared" si="43"/>
        <v>0</v>
      </c>
      <c r="H2366" s="76"/>
      <c r="I2366" s="76"/>
    </row>
    <row r="2367" spans="1:9" ht="27" hidden="1">
      <c r="A2367" s="79"/>
      <c r="B2367" s="78"/>
      <c r="C2367" s="77"/>
      <c r="D2367" s="77"/>
      <c r="E2367" s="109" t="s">
        <v>335</v>
      </c>
      <c r="F2367" s="90" t="s">
        <v>336</v>
      </c>
      <c r="G2367" s="76">
        <f t="shared" si="43"/>
        <v>0</v>
      </c>
      <c r="H2367" s="76"/>
      <c r="I2367" s="76"/>
    </row>
    <row r="2368" spans="1:9" ht="18" hidden="1">
      <c r="A2368" s="79"/>
      <c r="B2368" s="78"/>
      <c r="C2368" s="77"/>
      <c r="D2368" s="77"/>
      <c r="E2368" s="109" t="s">
        <v>337</v>
      </c>
      <c r="F2368" s="90" t="s">
        <v>338</v>
      </c>
      <c r="G2368" s="76">
        <f t="shared" si="43"/>
        <v>0</v>
      </c>
      <c r="H2368" s="76"/>
      <c r="I2368" s="76"/>
    </row>
    <row r="2369" spans="1:9" ht="27" hidden="1">
      <c r="A2369" s="79"/>
      <c r="B2369" s="78"/>
      <c r="C2369" s="77"/>
      <c r="D2369" s="77"/>
      <c r="E2369" s="89" t="s">
        <v>339</v>
      </c>
      <c r="F2369" s="90" t="s">
        <v>340</v>
      </c>
      <c r="G2369" s="76">
        <f t="shared" si="43"/>
        <v>0</v>
      </c>
      <c r="H2369" s="76"/>
      <c r="I2369" s="76"/>
    </row>
    <row r="2370" spans="1:9" ht="18" hidden="1">
      <c r="A2370" s="79"/>
      <c r="B2370" s="78"/>
      <c r="C2370" s="77"/>
      <c r="D2370" s="77"/>
      <c r="E2370" s="109" t="s">
        <v>341</v>
      </c>
      <c r="F2370" s="90" t="s">
        <v>342</v>
      </c>
      <c r="G2370" s="76">
        <f t="shared" si="43"/>
        <v>0</v>
      </c>
      <c r="H2370" s="76"/>
      <c r="I2370" s="76"/>
    </row>
    <row r="2371" spans="1:9" ht="18" hidden="1">
      <c r="A2371" s="79"/>
      <c r="B2371" s="78"/>
      <c r="C2371" s="77"/>
      <c r="D2371" s="77"/>
      <c r="E2371" s="109" t="s">
        <v>343</v>
      </c>
      <c r="F2371" s="90" t="s">
        <v>344</v>
      </c>
      <c r="G2371" s="76">
        <f t="shared" si="43"/>
        <v>0</v>
      </c>
      <c r="H2371" s="76"/>
      <c r="I2371" s="76"/>
    </row>
    <row r="2372" spans="1:9" ht="18" hidden="1">
      <c r="A2372" s="79"/>
      <c r="B2372" s="78"/>
      <c r="C2372" s="77"/>
      <c r="D2372" s="77"/>
      <c r="E2372" s="131" t="s">
        <v>345</v>
      </c>
      <c r="F2372" s="122" t="s">
        <v>194</v>
      </c>
      <c r="G2372" s="76">
        <f t="shared" si="43"/>
        <v>0</v>
      </c>
      <c r="H2372" s="76"/>
      <c r="I2372" s="76"/>
    </row>
    <row r="2373" spans="1:9" ht="18.75" hidden="1" thickBot="1">
      <c r="A2373" s="79"/>
      <c r="B2373" s="78"/>
      <c r="C2373" s="77"/>
      <c r="D2373" s="77"/>
      <c r="E2373" s="111" t="s">
        <v>346</v>
      </c>
      <c r="F2373" s="92" t="s">
        <v>347</v>
      </c>
      <c r="G2373" s="76">
        <f t="shared" si="43"/>
        <v>0</v>
      </c>
      <c r="H2373" s="76"/>
      <c r="I2373" s="76"/>
    </row>
    <row r="2374" spans="1:9" ht="18" hidden="1">
      <c r="A2374" s="79"/>
      <c r="B2374" s="78"/>
      <c r="C2374" s="77"/>
      <c r="D2374" s="77"/>
      <c r="E2374" s="132" t="s">
        <v>348</v>
      </c>
      <c r="F2374" s="98" t="s">
        <v>194</v>
      </c>
      <c r="G2374" s="76">
        <f t="shared" si="43"/>
        <v>0</v>
      </c>
      <c r="H2374" s="76"/>
      <c r="I2374" s="76"/>
    </row>
    <row r="2375" spans="1:9" ht="42.75" hidden="1">
      <c r="A2375" s="79"/>
      <c r="B2375" s="78"/>
      <c r="C2375" s="77"/>
      <c r="D2375" s="77"/>
      <c r="E2375" s="133" t="s">
        <v>349</v>
      </c>
      <c r="F2375" s="117" t="s">
        <v>194</v>
      </c>
      <c r="G2375" s="76">
        <f t="shared" si="43"/>
        <v>0</v>
      </c>
      <c r="H2375" s="76">
        <f>H2376+H2377</f>
        <v>0</v>
      </c>
      <c r="I2375" s="76"/>
    </row>
    <row r="2376" spans="1:9" ht="54" hidden="1">
      <c r="A2376" s="79"/>
      <c r="B2376" s="78"/>
      <c r="C2376" s="77"/>
      <c r="D2376" s="77"/>
      <c r="E2376" s="89" t="s">
        <v>350</v>
      </c>
      <c r="F2376" s="99" t="s">
        <v>351</v>
      </c>
      <c r="G2376" s="76">
        <f t="shared" si="43"/>
        <v>0</v>
      </c>
      <c r="H2376" s="76"/>
      <c r="I2376" s="76"/>
    </row>
    <row r="2377" spans="1:9" ht="27" hidden="1">
      <c r="A2377" s="79"/>
      <c r="B2377" s="78"/>
      <c r="C2377" s="77"/>
      <c r="D2377" s="77"/>
      <c r="E2377" s="109" t="s">
        <v>352</v>
      </c>
      <c r="F2377" s="134" t="s">
        <v>353</v>
      </c>
      <c r="G2377" s="76">
        <f t="shared" si="43"/>
        <v>0</v>
      </c>
      <c r="H2377" s="76"/>
      <c r="I2377" s="76"/>
    </row>
    <row r="2378" spans="1:9" ht="57" hidden="1">
      <c r="A2378" s="79"/>
      <c r="B2378" s="78"/>
      <c r="C2378" s="77"/>
      <c r="D2378" s="77"/>
      <c r="E2378" s="135" t="s">
        <v>354</v>
      </c>
      <c r="F2378" s="122" t="s">
        <v>194</v>
      </c>
      <c r="G2378" s="76">
        <f t="shared" si="43"/>
        <v>0</v>
      </c>
      <c r="H2378" s="76">
        <f>H2379+H2380+H2381+H2382</f>
        <v>0</v>
      </c>
      <c r="I2378" s="76"/>
    </row>
    <row r="2379" spans="1:9" ht="18" hidden="1">
      <c r="A2379" s="79"/>
      <c r="B2379" s="78"/>
      <c r="C2379" s="77"/>
      <c r="D2379" s="77"/>
      <c r="E2379" s="109" t="s">
        <v>355</v>
      </c>
      <c r="F2379" s="99" t="s">
        <v>356</v>
      </c>
      <c r="G2379" s="76">
        <f t="shared" si="43"/>
        <v>0</v>
      </c>
      <c r="H2379" s="76"/>
      <c r="I2379" s="76"/>
    </row>
    <row r="2380" spans="1:9" ht="18" hidden="1">
      <c r="A2380" s="79"/>
      <c r="B2380" s="78"/>
      <c r="C2380" s="77"/>
      <c r="D2380" s="77"/>
      <c r="E2380" s="109" t="s">
        <v>357</v>
      </c>
      <c r="F2380" s="136">
        <v>482200</v>
      </c>
      <c r="G2380" s="76">
        <f t="shared" si="43"/>
        <v>0</v>
      </c>
      <c r="H2380" s="76"/>
      <c r="I2380" s="76"/>
    </row>
    <row r="2381" spans="1:9" ht="18" hidden="1">
      <c r="A2381" s="79"/>
      <c r="B2381" s="78"/>
      <c r="C2381" s="77"/>
      <c r="D2381" s="77"/>
      <c r="E2381" s="109" t="s">
        <v>358</v>
      </c>
      <c r="F2381" s="90" t="s">
        <v>359</v>
      </c>
      <c r="G2381" s="76">
        <f t="shared" si="43"/>
        <v>0</v>
      </c>
      <c r="H2381" s="76"/>
      <c r="I2381" s="76"/>
    </row>
    <row r="2382" spans="1:9" ht="40.5" hidden="1">
      <c r="A2382" s="79"/>
      <c r="B2382" s="78"/>
      <c r="C2382" s="77"/>
      <c r="D2382" s="77"/>
      <c r="E2382" s="137" t="s">
        <v>360</v>
      </c>
      <c r="F2382" s="90" t="s">
        <v>361</v>
      </c>
      <c r="G2382" s="76">
        <f t="shared" si="43"/>
        <v>0</v>
      </c>
      <c r="H2382" s="76"/>
      <c r="I2382" s="76"/>
    </row>
    <row r="2383" spans="1:9" ht="28.5" hidden="1">
      <c r="A2383" s="79"/>
      <c r="B2383" s="78"/>
      <c r="C2383" s="77"/>
      <c r="D2383" s="77"/>
      <c r="E2383" s="135" t="s">
        <v>362</v>
      </c>
      <c r="F2383" s="122" t="s">
        <v>194</v>
      </c>
      <c r="G2383" s="76">
        <f t="shared" si="43"/>
        <v>0</v>
      </c>
      <c r="H2383" s="76">
        <f>H2384</f>
        <v>0</v>
      </c>
      <c r="I2383" s="76"/>
    </row>
    <row r="2384" spans="1:9" ht="27" hidden="1">
      <c r="A2384" s="79"/>
      <c r="B2384" s="78"/>
      <c r="C2384" s="77"/>
      <c r="D2384" s="77"/>
      <c r="E2384" s="137" t="s">
        <v>363</v>
      </c>
      <c r="F2384" s="90" t="s">
        <v>364</v>
      </c>
      <c r="G2384" s="76">
        <f t="shared" si="43"/>
        <v>0</v>
      </c>
      <c r="H2384" s="76"/>
      <c r="I2384" s="76"/>
    </row>
    <row r="2385" spans="1:9" ht="57" hidden="1">
      <c r="A2385" s="79"/>
      <c r="B2385" s="78"/>
      <c r="C2385" s="77"/>
      <c r="D2385" s="77"/>
      <c r="E2385" s="135" t="s">
        <v>365</v>
      </c>
      <c r="F2385" s="122" t="s">
        <v>194</v>
      </c>
      <c r="G2385" s="76">
        <f t="shared" si="43"/>
        <v>0</v>
      </c>
      <c r="H2385" s="76">
        <f>H2386+H2387</f>
        <v>0</v>
      </c>
      <c r="I2385" s="76"/>
    </row>
    <row r="2386" spans="1:9" ht="27" hidden="1">
      <c r="A2386" s="79"/>
      <c r="B2386" s="78"/>
      <c r="C2386" s="77"/>
      <c r="D2386" s="77"/>
      <c r="E2386" s="137" t="s">
        <v>366</v>
      </c>
      <c r="F2386" s="90" t="s">
        <v>367</v>
      </c>
      <c r="G2386" s="76">
        <f t="shared" si="43"/>
        <v>0</v>
      </c>
      <c r="H2386" s="76"/>
      <c r="I2386" s="76"/>
    </row>
    <row r="2387" spans="1:9" ht="27" hidden="1">
      <c r="A2387" s="79"/>
      <c r="B2387" s="78"/>
      <c r="C2387" s="77"/>
      <c r="D2387" s="77"/>
      <c r="E2387" s="137" t="s">
        <v>368</v>
      </c>
      <c r="F2387" s="90" t="s">
        <v>369</v>
      </c>
      <c r="G2387" s="76">
        <f t="shared" si="43"/>
        <v>0</v>
      </c>
      <c r="H2387" s="76"/>
      <c r="I2387" s="76"/>
    </row>
    <row r="2388" spans="1:9" ht="57" hidden="1">
      <c r="A2388" s="79"/>
      <c r="B2388" s="78"/>
      <c r="C2388" s="77"/>
      <c r="D2388" s="77"/>
      <c r="E2388" s="135" t="s">
        <v>370</v>
      </c>
      <c r="F2388" s="122" t="s">
        <v>194</v>
      </c>
      <c r="G2388" s="76">
        <f t="shared" si="43"/>
        <v>0</v>
      </c>
      <c r="H2388" s="76">
        <f>H2389</f>
        <v>0</v>
      </c>
      <c r="I2388" s="76"/>
    </row>
    <row r="2389" spans="1:9" ht="40.5" hidden="1">
      <c r="A2389" s="79"/>
      <c r="B2389" s="78"/>
      <c r="C2389" s="77"/>
      <c r="D2389" s="77"/>
      <c r="E2389" s="137" t="s">
        <v>371</v>
      </c>
      <c r="F2389" s="90" t="s">
        <v>372</v>
      </c>
      <c r="G2389" s="76">
        <f t="shared" si="43"/>
        <v>0</v>
      </c>
      <c r="H2389" s="76"/>
      <c r="I2389" s="76"/>
    </row>
    <row r="2390" spans="1:9" ht="18" hidden="1">
      <c r="A2390" s="79"/>
      <c r="B2390" s="78"/>
      <c r="C2390" s="77"/>
      <c r="D2390" s="77"/>
      <c r="E2390" s="135" t="s">
        <v>373</v>
      </c>
      <c r="F2390" s="122" t="s">
        <v>194</v>
      </c>
      <c r="G2390" s="76">
        <f t="shared" si="43"/>
        <v>0</v>
      </c>
      <c r="H2390" s="76">
        <f>H2391</f>
        <v>0</v>
      </c>
      <c r="I2390" s="76"/>
    </row>
    <row r="2391" spans="1:9" ht="18" hidden="1">
      <c r="A2391" s="79"/>
      <c r="B2391" s="78"/>
      <c r="C2391" s="77"/>
      <c r="D2391" s="77"/>
      <c r="E2391" s="137" t="s">
        <v>374</v>
      </c>
      <c r="F2391" s="90" t="s">
        <v>375</v>
      </c>
      <c r="G2391" s="76">
        <f t="shared" si="43"/>
        <v>0</v>
      </c>
      <c r="H2391" s="76"/>
      <c r="I2391" s="76"/>
    </row>
    <row r="2392" spans="1:9" ht="18" hidden="1">
      <c r="A2392" s="79"/>
      <c r="B2392" s="78"/>
      <c r="C2392" s="77"/>
      <c r="D2392" s="77"/>
      <c r="E2392" s="135" t="s">
        <v>376</v>
      </c>
      <c r="F2392" s="122" t="s">
        <v>194</v>
      </c>
      <c r="G2392" s="76">
        <f t="shared" si="43"/>
        <v>0</v>
      </c>
      <c r="H2392" s="76">
        <f>H2393</f>
        <v>0</v>
      </c>
      <c r="I2392" s="76"/>
    </row>
    <row r="2393" spans="1:9" ht="18.75" hidden="1" thickBot="1">
      <c r="A2393" s="79"/>
      <c r="B2393" s="78"/>
      <c r="C2393" s="77"/>
      <c r="D2393" s="77"/>
      <c r="E2393" s="138" t="s">
        <v>377</v>
      </c>
      <c r="F2393" s="92" t="s">
        <v>378</v>
      </c>
      <c r="G2393" s="76">
        <f t="shared" si="43"/>
        <v>0</v>
      </c>
      <c r="H2393" s="76"/>
      <c r="I2393" s="76"/>
    </row>
    <row r="2394" spans="1:9" ht="33.75" hidden="1" thickBot="1">
      <c r="A2394" s="79"/>
      <c r="B2394" s="78"/>
      <c r="C2394" s="77"/>
      <c r="D2394" s="77"/>
      <c r="E2394" s="139" t="s">
        <v>379</v>
      </c>
      <c r="F2394" s="140" t="s">
        <v>194</v>
      </c>
      <c r="G2394" s="76">
        <f>I2394</f>
        <v>0</v>
      </c>
      <c r="H2394" s="76"/>
      <c r="I2394" s="76">
        <f>I2395+I2406+I2411+I2413</f>
        <v>0</v>
      </c>
    </row>
    <row r="2395" spans="1:9" ht="18" hidden="1">
      <c r="A2395" s="79"/>
      <c r="B2395" s="78"/>
      <c r="C2395" s="77"/>
      <c r="D2395" s="77"/>
      <c r="E2395" s="141" t="s">
        <v>380</v>
      </c>
      <c r="F2395" s="117" t="s">
        <v>194</v>
      </c>
      <c r="G2395" s="76">
        <f t="shared" ref="G2395:G2417" si="44">I2395</f>
        <v>0</v>
      </c>
      <c r="H2395" s="76"/>
      <c r="I2395" s="76">
        <f>I2396+I2397+I2398+I2399+I2400+I2401+I2402+I2403+I2404+I2405</f>
        <v>0</v>
      </c>
    </row>
    <row r="2396" spans="1:9" ht="18" hidden="1">
      <c r="A2396" s="79"/>
      <c r="B2396" s="78"/>
      <c r="C2396" s="77"/>
      <c r="D2396" s="77"/>
      <c r="E2396" s="137" t="s">
        <v>381</v>
      </c>
      <c r="F2396" s="142" t="s">
        <v>382</v>
      </c>
      <c r="G2396" s="76">
        <f t="shared" si="44"/>
        <v>0</v>
      </c>
      <c r="H2396" s="76"/>
      <c r="I2396" s="76"/>
    </row>
    <row r="2397" spans="1:9" ht="18" hidden="1">
      <c r="A2397" s="79"/>
      <c r="B2397" s="78"/>
      <c r="C2397" s="77"/>
      <c r="D2397" s="77"/>
      <c r="E2397" s="137" t="s">
        <v>383</v>
      </c>
      <c r="F2397" s="142" t="s">
        <v>384</v>
      </c>
      <c r="G2397" s="76">
        <f t="shared" si="44"/>
        <v>0</v>
      </c>
      <c r="H2397" s="76"/>
      <c r="I2397" s="76"/>
    </row>
    <row r="2398" spans="1:9" ht="27" hidden="1">
      <c r="A2398" s="79"/>
      <c r="B2398" s="78"/>
      <c r="C2398" s="77"/>
      <c r="D2398" s="77"/>
      <c r="E2398" s="137" t="s">
        <v>385</v>
      </c>
      <c r="F2398" s="142" t="s">
        <v>386</v>
      </c>
      <c r="G2398" s="76">
        <f t="shared" si="44"/>
        <v>0</v>
      </c>
      <c r="H2398" s="76"/>
      <c r="I2398" s="76"/>
    </row>
    <row r="2399" spans="1:9" ht="18" hidden="1">
      <c r="A2399" s="79"/>
      <c r="B2399" s="78"/>
      <c r="C2399" s="77"/>
      <c r="D2399" s="77"/>
      <c r="E2399" s="137" t="s">
        <v>387</v>
      </c>
      <c r="F2399" s="142" t="s">
        <v>388</v>
      </c>
      <c r="G2399" s="76">
        <f t="shared" si="44"/>
        <v>0</v>
      </c>
      <c r="H2399" s="76"/>
      <c r="I2399" s="76"/>
    </row>
    <row r="2400" spans="1:9" ht="18" hidden="1">
      <c r="A2400" s="79"/>
      <c r="B2400" s="78"/>
      <c r="C2400" s="77"/>
      <c r="D2400" s="77"/>
      <c r="E2400" s="137" t="s">
        <v>389</v>
      </c>
      <c r="F2400" s="142" t="s">
        <v>390</v>
      </c>
      <c r="G2400" s="76">
        <f t="shared" si="44"/>
        <v>0</v>
      </c>
      <c r="H2400" s="76"/>
      <c r="I2400" s="76"/>
    </row>
    <row r="2401" spans="1:9" ht="1.1499999999999999" customHeight="1">
      <c r="A2401" s="79"/>
      <c r="B2401" s="78"/>
      <c r="C2401" s="77"/>
      <c r="D2401" s="77"/>
      <c r="E2401" s="137" t="s">
        <v>391</v>
      </c>
      <c r="F2401" s="142" t="s">
        <v>392</v>
      </c>
      <c r="G2401" s="76">
        <f t="shared" si="44"/>
        <v>0</v>
      </c>
      <c r="H2401" s="76"/>
      <c r="I2401" s="76"/>
    </row>
    <row r="2402" spans="1:9" ht="18" hidden="1">
      <c r="A2402" s="79"/>
      <c r="B2402" s="78"/>
      <c r="C2402" s="77"/>
      <c r="D2402" s="77"/>
      <c r="E2402" s="137" t="s">
        <v>393</v>
      </c>
      <c r="F2402" s="142" t="s">
        <v>394</v>
      </c>
      <c r="G2402" s="76">
        <f t="shared" si="44"/>
        <v>0</v>
      </c>
      <c r="H2402" s="76"/>
      <c r="I2402" s="76"/>
    </row>
    <row r="2403" spans="1:9" ht="18" hidden="1">
      <c r="A2403" s="79"/>
      <c r="B2403" s="78"/>
      <c r="C2403" s="77"/>
      <c r="D2403" s="77"/>
      <c r="E2403" s="143" t="s">
        <v>395</v>
      </c>
      <c r="F2403" s="144" t="s">
        <v>396</v>
      </c>
      <c r="G2403" s="76">
        <f t="shared" si="44"/>
        <v>0</v>
      </c>
      <c r="H2403" s="76"/>
      <c r="I2403" s="76"/>
    </row>
    <row r="2404" spans="1:9" ht="18" hidden="1">
      <c r="A2404" s="79"/>
      <c r="B2404" s="78"/>
      <c r="C2404" s="77"/>
      <c r="D2404" s="77"/>
      <c r="E2404" s="143" t="s">
        <v>397</v>
      </c>
      <c r="F2404" s="120">
        <v>513300</v>
      </c>
      <c r="G2404" s="76">
        <f t="shared" si="44"/>
        <v>0</v>
      </c>
      <c r="H2404" s="76"/>
      <c r="I2404" s="76"/>
    </row>
    <row r="2405" spans="1:9" ht="18" hidden="1">
      <c r="A2405" s="79"/>
      <c r="B2405" s="78"/>
      <c r="C2405" s="77"/>
      <c r="D2405" s="77"/>
      <c r="E2405" s="109" t="s">
        <v>398</v>
      </c>
      <c r="F2405" s="120">
        <v>513400</v>
      </c>
      <c r="G2405" s="76">
        <f t="shared" si="44"/>
        <v>0</v>
      </c>
      <c r="H2405" s="76"/>
      <c r="I2405" s="76"/>
    </row>
    <row r="2406" spans="1:9" ht="18" hidden="1">
      <c r="A2406" s="79"/>
      <c r="B2406" s="78"/>
      <c r="C2406" s="77"/>
      <c r="D2406" s="77"/>
      <c r="E2406" s="130" t="s">
        <v>399</v>
      </c>
      <c r="F2406" s="117" t="s">
        <v>194</v>
      </c>
      <c r="G2406" s="76">
        <f t="shared" si="44"/>
        <v>0</v>
      </c>
      <c r="H2406" s="76"/>
      <c r="I2406" s="76">
        <f>I2407+I2408+I2409+I2410</f>
        <v>0</v>
      </c>
    </row>
    <row r="2407" spans="1:9" ht="18" hidden="1">
      <c r="A2407" s="79"/>
      <c r="B2407" s="78"/>
      <c r="C2407" s="77"/>
      <c r="D2407" s="77"/>
      <c r="E2407" s="137" t="s">
        <v>400</v>
      </c>
      <c r="F2407" s="142" t="s">
        <v>401</v>
      </c>
      <c r="G2407" s="76">
        <f t="shared" si="44"/>
        <v>0</v>
      </c>
      <c r="H2407" s="76"/>
      <c r="I2407" s="76"/>
    </row>
    <row r="2408" spans="1:9" ht="18" hidden="1">
      <c r="A2408" s="79"/>
      <c r="B2408" s="78"/>
      <c r="C2408" s="77"/>
      <c r="D2408" s="77"/>
      <c r="E2408" s="137" t="s">
        <v>402</v>
      </c>
      <c r="F2408" s="142" t="s">
        <v>403</v>
      </c>
      <c r="G2408" s="76">
        <f t="shared" si="44"/>
        <v>0</v>
      </c>
      <c r="H2408" s="76"/>
      <c r="I2408" s="76"/>
    </row>
    <row r="2409" spans="1:9" ht="27" hidden="1">
      <c r="A2409" s="79"/>
      <c r="B2409" s="78"/>
      <c r="C2409" s="77"/>
      <c r="D2409" s="77"/>
      <c r="E2409" s="137" t="s">
        <v>404</v>
      </c>
      <c r="F2409" s="142" t="s">
        <v>405</v>
      </c>
      <c r="G2409" s="76">
        <f t="shared" si="44"/>
        <v>0</v>
      </c>
      <c r="H2409" s="76"/>
      <c r="I2409" s="76"/>
    </row>
    <row r="2410" spans="1:9" ht="18" hidden="1">
      <c r="A2410" s="79"/>
      <c r="B2410" s="78"/>
      <c r="C2410" s="77"/>
      <c r="D2410" s="77"/>
      <c r="E2410" s="137" t="s">
        <v>406</v>
      </c>
      <c r="F2410" s="142" t="s">
        <v>407</v>
      </c>
      <c r="G2410" s="76">
        <f t="shared" si="44"/>
        <v>0</v>
      </c>
      <c r="H2410" s="76"/>
      <c r="I2410" s="76"/>
    </row>
    <row r="2411" spans="1:9" ht="18" hidden="1">
      <c r="A2411" s="79"/>
      <c r="B2411" s="78"/>
      <c r="C2411" s="77"/>
      <c r="D2411" s="77"/>
      <c r="E2411" s="145" t="s">
        <v>408</v>
      </c>
      <c r="F2411" s="122" t="s">
        <v>194</v>
      </c>
      <c r="G2411" s="76">
        <f t="shared" si="44"/>
        <v>0</v>
      </c>
      <c r="H2411" s="76"/>
      <c r="I2411" s="76">
        <f>I2412</f>
        <v>0</v>
      </c>
    </row>
    <row r="2412" spans="1:9" ht="18" hidden="1">
      <c r="A2412" s="79"/>
      <c r="B2412" s="78"/>
      <c r="C2412" s="77"/>
      <c r="D2412" s="77"/>
      <c r="E2412" s="137" t="s">
        <v>409</v>
      </c>
      <c r="F2412" s="142" t="s">
        <v>410</v>
      </c>
      <c r="G2412" s="76">
        <f t="shared" si="44"/>
        <v>0</v>
      </c>
      <c r="H2412" s="76"/>
      <c r="I2412" s="76"/>
    </row>
    <row r="2413" spans="1:9" ht="18" hidden="1">
      <c r="A2413" s="79"/>
      <c r="B2413" s="78"/>
      <c r="C2413" s="77"/>
      <c r="D2413" s="77"/>
      <c r="E2413" s="145" t="s">
        <v>411</v>
      </c>
      <c r="F2413" s="122" t="s">
        <v>194</v>
      </c>
      <c r="G2413" s="76">
        <f t="shared" si="44"/>
        <v>0</v>
      </c>
      <c r="H2413" s="76"/>
      <c r="I2413" s="76">
        <f>I2414+I2415+I2416+I2417</f>
        <v>0</v>
      </c>
    </row>
    <row r="2414" spans="1:9" ht="18" hidden="1">
      <c r="A2414" s="79"/>
      <c r="B2414" s="78"/>
      <c r="C2414" s="77"/>
      <c r="D2414" s="77"/>
      <c r="E2414" s="137" t="s">
        <v>412</v>
      </c>
      <c r="F2414" s="142" t="s">
        <v>413</v>
      </c>
      <c r="G2414" s="76">
        <f t="shared" si="44"/>
        <v>0</v>
      </c>
      <c r="H2414" s="76"/>
      <c r="I2414" s="76"/>
    </row>
    <row r="2415" spans="1:9" ht="18" hidden="1">
      <c r="A2415" s="79"/>
      <c r="B2415" s="78"/>
      <c r="C2415" s="77"/>
      <c r="D2415" s="77"/>
      <c r="E2415" s="137" t="s">
        <v>414</v>
      </c>
      <c r="F2415" s="142" t="s">
        <v>415</v>
      </c>
      <c r="G2415" s="76">
        <f t="shared" si="44"/>
        <v>0</v>
      </c>
      <c r="H2415" s="76"/>
      <c r="I2415" s="76"/>
    </row>
    <row r="2416" spans="1:9" ht="18" hidden="1">
      <c r="A2416" s="79"/>
      <c r="B2416" s="78"/>
      <c r="C2416" s="77"/>
      <c r="D2416" s="77"/>
      <c r="E2416" s="137" t="s">
        <v>416</v>
      </c>
      <c r="F2416" s="142" t="s">
        <v>417</v>
      </c>
      <c r="G2416" s="76">
        <f t="shared" si="44"/>
        <v>0</v>
      </c>
      <c r="H2416" s="76"/>
      <c r="I2416" s="76"/>
    </row>
    <row r="2417" spans="1:9" ht="18.75" hidden="1" thickBot="1">
      <c r="A2417" s="79"/>
      <c r="B2417" s="78"/>
      <c r="C2417" s="77"/>
      <c r="D2417" s="77"/>
      <c r="E2417" s="146" t="s">
        <v>418</v>
      </c>
      <c r="F2417" s="147" t="s">
        <v>419</v>
      </c>
      <c r="G2417" s="76">
        <f t="shared" si="44"/>
        <v>0</v>
      </c>
      <c r="H2417" s="76"/>
      <c r="I2417" s="76"/>
    </row>
    <row r="2418" spans="1:9" ht="54">
      <c r="A2418" s="79"/>
      <c r="B2418" s="78" t="s">
        <v>536</v>
      </c>
      <c r="C2418" s="77">
        <v>0</v>
      </c>
      <c r="D2418" s="77">
        <v>0</v>
      </c>
      <c r="E2418" s="75" t="s">
        <v>537</v>
      </c>
      <c r="F2418" s="154"/>
      <c r="G2418" s="76">
        <f>G2431+G2609</f>
        <v>23920</v>
      </c>
      <c r="H2418" s="76">
        <f>H2431+H2609</f>
        <v>5920</v>
      </c>
      <c r="I2418" s="76">
        <f>I2431+I2609</f>
        <v>18000</v>
      </c>
    </row>
    <row r="2419" spans="1:9" ht="18">
      <c r="A2419" s="77">
        <v>2700</v>
      </c>
      <c r="B2419" s="78"/>
      <c r="C2419" s="77"/>
      <c r="D2419" s="77"/>
      <c r="E2419" s="80" t="s">
        <v>188</v>
      </c>
      <c r="F2419" s="154"/>
      <c r="G2419" s="76"/>
      <c r="H2419" s="76"/>
      <c r="I2419" s="76"/>
    </row>
    <row r="2420" spans="1:9" ht="37.5">
      <c r="A2420" s="79"/>
      <c r="B2420" s="78" t="s">
        <v>536</v>
      </c>
      <c r="C2420" s="77">
        <v>1</v>
      </c>
      <c r="D2420" s="77">
        <v>0</v>
      </c>
      <c r="E2420" s="81" t="s">
        <v>538</v>
      </c>
      <c r="F2420" s="153"/>
      <c r="G2420" s="76"/>
      <c r="H2420" s="76"/>
      <c r="I2420" s="76"/>
    </row>
    <row r="2421" spans="1:9" ht="18">
      <c r="A2421" s="79">
        <v>2710</v>
      </c>
      <c r="B2421" s="78"/>
      <c r="C2421" s="77"/>
      <c r="D2421" s="77"/>
      <c r="E2421" s="80" t="s">
        <v>190</v>
      </c>
      <c r="F2421" s="154"/>
      <c r="G2421" s="76"/>
      <c r="H2421" s="76"/>
      <c r="I2421" s="76"/>
    </row>
    <row r="2422" spans="1:9" ht="18">
      <c r="A2422" s="79"/>
      <c r="B2422" s="78" t="s">
        <v>536</v>
      </c>
      <c r="C2422" s="77">
        <v>1</v>
      </c>
      <c r="D2422" s="77">
        <v>1</v>
      </c>
      <c r="E2422" s="80" t="s">
        <v>539</v>
      </c>
      <c r="F2422" s="154"/>
      <c r="G2422" s="76"/>
      <c r="H2422" s="76"/>
      <c r="I2422" s="76"/>
    </row>
    <row r="2423" spans="1:9" ht="72">
      <c r="A2423" s="79">
        <v>2711</v>
      </c>
      <c r="B2423" s="78"/>
      <c r="C2423" s="77"/>
      <c r="D2423" s="77"/>
      <c r="E2423" s="80" t="s">
        <v>192</v>
      </c>
      <c r="F2423" s="154"/>
      <c r="G2423" s="76"/>
      <c r="H2423" s="76"/>
      <c r="I2423" s="76"/>
    </row>
    <row r="2424" spans="1:9" ht="18">
      <c r="A2424" s="79"/>
      <c r="B2424" s="78"/>
      <c r="C2424" s="77"/>
      <c r="D2424" s="77"/>
      <c r="E2424" s="80" t="s">
        <v>421</v>
      </c>
      <c r="F2424" s="154"/>
      <c r="G2424" s="76"/>
      <c r="H2424" s="76"/>
      <c r="I2424" s="76"/>
    </row>
    <row r="2425" spans="1:9" ht="18">
      <c r="A2425" s="79"/>
      <c r="B2425" s="78" t="s">
        <v>536</v>
      </c>
      <c r="C2425" s="77">
        <v>1</v>
      </c>
      <c r="D2425" s="77">
        <v>2</v>
      </c>
      <c r="E2425" s="80" t="s">
        <v>540</v>
      </c>
      <c r="F2425" s="154"/>
      <c r="G2425" s="76"/>
      <c r="H2425" s="76"/>
      <c r="I2425" s="76"/>
    </row>
    <row r="2426" spans="1:9" ht="72">
      <c r="A2426" s="79">
        <v>2712</v>
      </c>
      <c r="B2426" s="78"/>
      <c r="C2426" s="77"/>
      <c r="D2426" s="77"/>
      <c r="E2426" s="80" t="s">
        <v>192</v>
      </c>
      <c r="F2426" s="154"/>
      <c r="G2426" s="76"/>
      <c r="H2426" s="76"/>
      <c r="I2426" s="76"/>
    </row>
    <row r="2427" spans="1:9" ht="18">
      <c r="A2427" s="79"/>
      <c r="B2427" s="78"/>
      <c r="C2427" s="77"/>
      <c r="D2427" s="77"/>
      <c r="E2427" s="80" t="s">
        <v>421</v>
      </c>
      <c r="F2427" s="154"/>
      <c r="G2427" s="76"/>
      <c r="H2427" s="76"/>
      <c r="I2427" s="76"/>
    </row>
    <row r="2428" spans="1:9" ht="36">
      <c r="A2428" s="79"/>
      <c r="B2428" s="78" t="s">
        <v>536</v>
      </c>
      <c r="C2428" s="77">
        <v>1</v>
      </c>
      <c r="D2428" s="77">
        <v>3</v>
      </c>
      <c r="E2428" s="80" t="s">
        <v>541</v>
      </c>
      <c r="F2428" s="154"/>
      <c r="G2428" s="76"/>
      <c r="H2428" s="76"/>
      <c r="I2428" s="76"/>
    </row>
    <row r="2429" spans="1:9" ht="72">
      <c r="A2429" s="79">
        <v>2713</v>
      </c>
      <c r="B2429" s="78"/>
      <c r="C2429" s="77"/>
      <c r="D2429" s="77"/>
      <c r="E2429" s="80" t="s">
        <v>192</v>
      </c>
      <c r="F2429" s="154"/>
      <c r="G2429" s="76"/>
      <c r="H2429" s="76"/>
      <c r="I2429" s="76"/>
    </row>
    <row r="2430" spans="1:9" ht="18">
      <c r="A2430" s="79"/>
      <c r="B2430" s="78"/>
      <c r="C2430" s="77"/>
      <c r="D2430" s="77"/>
      <c r="E2430" s="80" t="s">
        <v>421</v>
      </c>
      <c r="F2430" s="154"/>
      <c r="G2430" s="76"/>
      <c r="H2430" s="76"/>
      <c r="I2430" s="76"/>
    </row>
    <row r="2431" spans="1:9" ht="37.5">
      <c r="A2431" s="79"/>
      <c r="B2431" s="78" t="s">
        <v>536</v>
      </c>
      <c r="C2431" s="77">
        <v>2</v>
      </c>
      <c r="D2431" s="77">
        <v>0</v>
      </c>
      <c r="E2431" s="81" t="s">
        <v>542</v>
      </c>
      <c r="F2431" s="153"/>
      <c r="G2431" s="76">
        <f>G2433</f>
        <v>5920</v>
      </c>
      <c r="H2431" s="76">
        <f>H2433</f>
        <v>5920</v>
      </c>
      <c r="I2431" s="76">
        <f>I2433</f>
        <v>0</v>
      </c>
    </row>
    <row r="2432" spans="1:9" ht="18">
      <c r="A2432" s="79">
        <v>2720</v>
      </c>
      <c r="B2432" s="78"/>
      <c r="C2432" s="77"/>
      <c r="D2432" s="77"/>
      <c r="E2432" s="80" t="s">
        <v>190</v>
      </c>
      <c r="F2432" s="154"/>
      <c r="G2432" s="76"/>
      <c r="H2432" s="76"/>
      <c r="I2432" s="76"/>
    </row>
    <row r="2433" spans="1:9" ht="36">
      <c r="A2433" s="103"/>
      <c r="B2433" s="104" t="s">
        <v>536</v>
      </c>
      <c r="C2433" s="105">
        <v>2</v>
      </c>
      <c r="D2433" s="105">
        <v>1</v>
      </c>
      <c r="E2433" s="155" t="s">
        <v>543</v>
      </c>
      <c r="F2433" s="154"/>
      <c r="G2433" s="76">
        <f>G2435+G2443+G2479+G2488+G2493+G2516+G2532+G2552</f>
        <v>5920</v>
      </c>
      <c r="H2433" s="76">
        <f>H2435+H2443+H2479+H2488+H2493+H2516+H2532+H2552</f>
        <v>5920</v>
      </c>
      <c r="I2433" s="76">
        <f>I2435+I2443+I2479+I2488+I2493+I2516+I2532+I2552</f>
        <v>0</v>
      </c>
    </row>
    <row r="2434" spans="1:9" ht="72">
      <c r="A2434" s="103">
        <v>2721</v>
      </c>
      <c r="B2434" s="104"/>
      <c r="C2434" s="105"/>
      <c r="D2434" s="105"/>
      <c r="E2434" s="155" t="s">
        <v>192</v>
      </c>
      <c r="F2434" s="154"/>
      <c r="G2434" s="76"/>
      <c r="H2434" s="76"/>
      <c r="I2434" s="76"/>
    </row>
    <row r="2435" spans="1:9" ht="18">
      <c r="A2435" s="103"/>
      <c r="B2435" s="104"/>
      <c r="C2435" s="105"/>
      <c r="D2435" s="105"/>
      <c r="E2435" s="85" t="s">
        <v>193</v>
      </c>
      <c r="F2435" s="117" t="s">
        <v>194</v>
      </c>
      <c r="G2435" s="76">
        <f>H2435</f>
        <v>0</v>
      </c>
      <c r="H2435" s="76">
        <f>H2436+H2437+H2438+H2439+H2441+H2440+H2442</f>
        <v>0</v>
      </c>
      <c r="I2435" s="76"/>
    </row>
    <row r="2436" spans="1:9" ht="27">
      <c r="A2436" s="103"/>
      <c r="B2436" s="104"/>
      <c r="C2436" s="105"/>
      <c r="D2436" s="105"/>
      <c r="E2436" s="149" t="s">
        <v>195</v>
      </c>
      <c r="F2436" s="99" t="s">
        <v>196</v>
      </c>
      <c r="G2436" s="76">
        <f t="shared" ref="G2436:G2499" si="45">H2436</f>
        <v>0</v>
      </c>
      <c r="H2436" s="76"/>
      <c r="I2436" s="76"/>
    </row>
    <row r="2437" spans="1:9" ht="27">
      <c r="A2437" s="103"/>
      <c r="B2437" s="104"/>
      <c r="C2437" s="105"/>
      <c r="D2437" s="105"/>
      <c r="E2437" s="89" t="s">
        <v>197</v>
      </c>
      <c r="F2437" s="90" t="s">
        <v>198</v>
      </c>
      <c r="G2437" s="76">
        <f t="shared" si="45"/>
        <v>0</v>
      </c>
      <c r="H2437" s="76"/>
      <c r="I2437" s="76"/>
    </row>
    <row r="2438" spans="1:9" ht="27">
      <c r="A2438" s="103"/>
      <c r="B2438" s="104"/>
      <c r="C2438" s="105"/>
      <c r="D2438" s="105"/>
      <c r="E2438" s="89" t="s">
        <v>199</v>
      </c>
      <c r="F2438" s="90" t="s">
        <v>200</v>
      </c>
      <c r="G2438" s="76">
        <f t="shared" si="45"/>
        <v>0</v>
      </c>
      <c r="H2438" s="76"/>
      <c r="I2438" s="76"/>
    </row>
    <row r="2439" spans="1:9" ht="27">
      <c r="A2439" s="103"/>
      <c r="B2439" s="104"/>
      <c r="C2439" s="105"/>
      <c r="D2439" s="105"/>
      <c r="E2439" s="89" t="s">
        <v>201</v>
      </c>
      <c r="F2439" s="90" t="s">
        <v>202</v>
      </c>
      <c r="G2439" s="76">
        <f t="shared" si="45"/>
        <v>0</v>
      </c>
      <c r="H2439" s="76"/>
      <c r="I2439" s="76"/>
    </row>
    <row r="2440" spans="1:9" ht="18">
      <c r="A2440" s="103"/>
      <c r="B2440" s="104"/>
      <c r="C2440" s="105"/>
      <c r="D2440" s="105"/>
      <c r="E2440" s="89" t="s">
        <v>203</v>
      </c>
      <c r="F2440" s="90" t="s">
        <v>204</v>
      </c>
      <c r="G2440" s="76">
        <f t="shared" si="45"/>
        <v>0</v>
      </c>
      <c r="H2440" s="76"/>
      <c r="I2440" s="76"/>
    </row>
    <row r="2441" spans="1:9" ht="18">
      <c r="A2441" s="103"/>
      <c r="B2441" s="104"/>
      <c r="C2441" s="105"/>
      <c r="D2441" s="105"/>
      <c r="E2441" s="89" t="s">
        <v>205</v>
      </c>
      <c r="F2441" s="90" t="s">
        <v>206</v>
      </c>
      <c r="G2441" s="76">
        <f t="shared" si="45"/>
        <v>0</v>
      </c>
      <c r="H2441" s="76"/>
      <c r="I2441" s="76"/>
    </row>
    <row r="2442" spans="1:9" ht="18.75" thickBot="1">
      <c r="A2442" s="103"/>
      <c r="B2442" s="104"/>
      <c r="C2442" s="105"/>
      <c r="D2442" s="105"/>
      <c r="E2442" s="91" t="s">
        <v>207</v>
      </c>
      <c r="F2442" s="92" t="s">
        <v>208</v>
      </c>
      <c r="G2442" s="76">
        <f t="shared" si="45"/>
        <v>0</v>
      </c>
      <c r="H2442" s="76"/>
      <c r="I2442" s="76"/>
    </row>
    <row r="2443" spans="1:9" ht="33.75" thickBot="1">
      <c r="A2443" s="103"/>
      <c r="B2443" s="104"/>
      <c r="C2443" s="105"/>
      <c r="D2443" s="105"/>
      <c r="E2443" s="93" t="s">
        <v>209</v>
      </c>
      <c r="F2443" s="94" t="s">
        <v>194</v>
      </c>
      <c r="G2443" s="76">
        <f t="shared" si="45"/>
        <v>0</v>
      </c>
      <c r="H2443" s="76">
        <f>H2444+H2452+H2456+H2465+H2467+H2470</f>
        <v>0</v>
      </c>
      <c r="I2443" s="76"/>
    </row>
    <row r="2444" spans="1:9" ht="18">
      <c r="A2444" s="103"/>
      <c r="B2444" s="104"/>
      <c r="C2444" s="105"/>
      <c r="D2444" s="105"/>
      <c r="E2444" s="95" t="s">
        <v>210</v>
      </c>
      <c r="F2444" s="96"/>
      <c r="G2444" s="76">
        <f t="shared" si="45"/>
        <v>0</v>
      </c>
      <c r="H2444" s="76">
        <f>H2445+H2446+H2447+H2448+H2449+H2450+H2451</f>
        <v>0</v>
      </c>
      <c r="I2444" s="76"/>
    </row>
    <row r="2445" spans="1:9" ht="27">
      <c r="A2445" s="103"/>
      <c r="B2445" s="104"/>
      <c r="C2445" s="105"/>
      <c r="D2445" s="105"/>
      <c r="E2445" s="89" t="s">
        <v>211</v>
      </c>
      <c r="F2445" s="90" t="s">
        <v>212</v>
      </c>
      <c r="G2445" s="76">
        <f t="shared" si="45"/>
        <v>0</v>
      </c>
      <c r="H2445" s="76"/>
      <c r="I2445" s="76"/>
    </row>
    <row r="2446" spans="1:9" ht="18">
      <c r="A2446" s="103"/>
      <c r="B2446" s="104"/>
      <c r="C2446" s="105"/>
      <c r="D2446" s="105"/>
      <c r="E2446" s="89" t="s">
        <v>213</v>
      </c>
      <c r="F2446" s="90" t="s">
        <v>214</v>
      </c>
      <c r="G2446" s="76">
        <f t="shared" si="45"/>
        <v>0</v>
      </c>
      <c r="H2446" s="76"/>
      <c r="I2446" s="76"/>
    </row>
    <row r="2447" spans="1:9" ht="18">
      <c r="A2447" s="103"/>
      <c r="B2447" s="104"/>
      <c r="C2447" s="105"/>
      <c r="D2447" s="105"/>
      <c r="E2447" s="89" t="s">
        <v>215</v>
      </c>
      <c r="F2447" s="90" t="s">
        <v>216</v>
      </c>
      <c r="G2447" s="76">
        <f t="shared" si="45"/>
        <v>0</v>
      </c>
      <c r="H2447" s="76"/>
      <c r="I2447" s="76"/>
    </row>
    <row r="2448" spans="1:9" ht="18">
      <c r="A2448" s="103"/>
      <c r="B2448" s="104"/>
      <c r="C2448" s="105"/>
      <c r="D2448" s="105"/>
      <c r="E2448" s="89" t="s">
        <v>217</v>
      </c>
      <c r="F2448" s="90" t="s">
        <v>218</v>
      </c>
      <c r="G2448" s="76">
        <f t="shared" si="45"/>
        <v>0</v>
      </c>
      <c r="H2448" s="76"/>
      <c r="I2448" s="76"/>
    </row>
    <row r="2449" spans="1:9" ht="18">
      <c r="A2449" s="103"/>
      <c r="B2449" s="104"/>
      <c r="C2449" s="105"/>
      <c r="D2449" s="105"/>
      <c r="E2449" s="89" t="s">
        <v>219</v>
      </c>
      <c r="F2449" s="90" t="s">
        <v>220</v>
      </c>
      <c r="G2449" s="76">
        <f t="shared" si="45"/>
        <v>0</v>
      </c>
      <c r="H2449" s="76"/>
      <c r="I2449" s="76"/>
    </row>
    <row r="2450" spans="1:9" ht="18">
      <c r="A2450" s="103"/>
      <c r="B2450" s="104"/>
      <c r="C2450" s="105"/>
      <c r="D2450" s="105"/>
      <c r="E2450" s="89" t="s">
        <v>221</v>
      </c>
      <c r="F2450" s="90" t="s">
        <v>222</v>
      </c>
      <c r="G2450" s="76">
        <f t="shared" si="45"/>
        <v>0</v>
      </c>
      <c r="H2450" s="76"/>
      <c r="I2450" s="76"/>
    </row>
    <row r="2451" spans="1:9" ht="18.75" thickBot="1">
      <c r="A2451" s="103"/>
      <c r="B2451" s="104"/>
      <c r="C2451" s="105"/>
      <c r="D2451" s="105"/>
      <c r="E2451" s="91" t="s">
        <v>223</v>
      </c>
      <c r="F2451" s="92" t="s">
        <v>224</v>
      </c>
      <c r="G2451" s="76">
        <f t="shared" si="45"/>
        <v>0</v>
      </c>
      <c r="H2451" s="76"/>
      <c r="I2451" s="76"/>
    </row>
    <row r="2452" spans="1:9" ht="33">
      <c r="A2452" s="103"/>
      <c r="B2452" s="104"/>
      <c r="C2452" s="105"/>
      <c r="D2452" s="105"/>
      <c r="E2452" s="132" t="s">
        <v>225</v>
      </c>
      <c r="F2452" s="98" t="s">
        <v>194</v>
      </c>
      <c r="G2452" s="76">
        <f t="shared" si="45"/>
        <v>0</v>
      </c>
      <c r="H2452" s="76">
        <f>H2453+H2454+H2455</f>
        <v>0</v>
      </c>
      <c r="I2452" s="76"/>
    </row>
    <row r="2453" spans="1:9" ht="18">
      <c r="A2453" s="103"/>
      <c r="B2453" s="104"/>
      <c r="C2453" s="105"/>
      <c r="D2453" s="105"/>
      <c r="E2453" s="89" t="s">
        <v>226</v>
      </c>
      <c r="F2453" s="99" t="s">
        <v>227</v>
      </c>
      <c r="G2453" s="76">
        <f t="shared" si="45"/>
        <v>0</v>
      </c>
      <c r="H2453" s="76"/>
      <c r="I2453" s="76"/>
    </row>
    <row r="2454" spans="1:9" ht="27">
      <c r="A2454" s="103"/>
      <c r="B2454" s="104"/>
      <c r="C2454" s="105"/>
      <c r="D2454" s="105"/>
      <c r="E2454" s="89" t="s">
        <v>228</v>
      </c>
      <c r="F2454" s="90" t="s">
        <v>229</v>
      </c>
      <c r="G2454" s="76">
        <f t="shared" si="45"/>
        <v>0</v>
      </c>
      <c r="H2454" s="76"/>
      <c r="I2454" s="76"/>
    </row>
    <row r="2455" spans="1:9" ht="18.75" thickBot="1">
      <c r="A2455" s="103"/>
      <c r="B2455" s="104"/>
      <c r="C2455" s="105"/>
      <c r="D2455" s="105"/>
      <c r="E2455" s="91" t="s">
        <v>230</v>
      </c>
      <c r="F2455" s="92" t="s">
        <v>231</v>
      </c>
      <c r="G2455" s="76">
        <f t="shared" si="45"/>
        <v>0</v>
      </c>
      <c r="H2455" s="76"/>
      <c r="I2455" s="76"/>
    </row>
    <row r="2456" spans="1:9" ht="33">
      <c r="A2456" s="103"/>
      <c r="B2456" s="104"/>
      <c r="C2456" s="105"/>
      <c r="D2456" s="105"/>
      <c r="E2456" s="132" t="s">
        <v>232</v>
      </c>
      <c r="F2456" s="98" t="s">
        <v>194</v>
      </c>
      <c r="G2456" s="76">
        <f t="shared" si="45"/>
        <v>0</v>
      </c>
      <c r="H2456" s="76">
        <f>H2457+H2458+H2459+H2460+H2461+H2462+H2463+H2464</f>
        <v>0</v>
      </c>
      <c r="I2456" s="76"/>
    </row>
    <row r="2457" spans="1:9" ht="16.149999999999999" customHeight="1">
      <c r="A2457" s="103"/>
      <c r="B2457" s="104"/>
      <c r="C2457" s="105"/>
      <c r="D2457" s="105"/>
      <c r="E2457" s="89" t="s">
        <v>233</v>
      </c>
      <c r="F2457" s="99" t="s">
        <v>234</v>
      </c>
      <c r="G2457" s="76">
        <f t="shared" si="45"/>
        <v>0</v>
      </c>
      <c r="H2457" s="76"/>
      <c r="I2457" s="76"/>
    </row>
    <row r="2458" spans="1:9" ht="18" hidden="1">
      <c r="A2458" s="103"/>
      <c r="B2458" s="104"/>
      <c r="C2458" s="105"/>
      <c r="D2458" s="105"/>
      <c r="E2458" s="89" t="s">
        <v>235</v>
      </c>
      <c r="F2458" s="90" t="s">
        <v>236</v>
      </c>
      <c r="G2458" s="76">
        <f t="shared" si="45"/>
        <v>0</v>
      </c>
      <c r="H2458" s="76"/>
      <c r="I2458" s="76"/>
    </row>
    <row r="2459" spans="1:9" ht="27" hidden="1">
      <c r="A2459" s="103"/>
      <c r="B2459" s="104"/>
      <c r="C2459" s="105"/>
      <c r="D2459" s="105"/>
      <c r="E2459" s="89" t="s">
        <v>237</v>
      </c>
      <c r="F2459" s="90" t="s">
        <v>238</v>
      </c>
      <c r="G2459" s="76">
        <f t="shared" si="45"/>
        <v>0</v>
      </c>
      <c r="H2459" s="76"/>
      <c r="I2459" s="76"/>
    </row>
    <row r="2460" spans="1:9" ht="18" hidden="1">
      <c r="A2460" s="103"/>
      <c r="B2460" s="104"/>
      <c r="C2460" s="105"/>
      <c r="D2460" s="105"/>
      <c r="E2460" s="89" t="s">
        <v>239</v>
      </c>
      <c r="F2460" s="90" t="s">
        <v>240</v>
      </c>
      <c r="G2460" s="76">
        <f t="shared" si="45"/>
        <v>0</v>
      </c>
      <c r="H2460" s="76"/>
      <c r="I2460" s="76"/>
    </row>
    <row r="2461" spans="1:9" ht="18" hidden="1">
      <c r="A2461" s="103"/>
      <c r="B2461" s="104"/>
      <c r="C2461" s="105"/>
      <c r="D2461" s="105"/>
      <c r="E2461" s="107" t="s">
        <v>241</v>
      </c>
      <c r="F2461" s="108">
        <v>423500</v>
      </c>
      <c r="G2461" s="76">
        <f t="shared" si="45"/>
        <v>0</v>
      </c>
      <c r="H2461" s="76"/>
      <c r="I2461" s="76"/>
    </row>
    <row r="2462" spans="1:9" ht="27" hidden="1">
      <c r="A2462" s="103"/>
      <c r="B2462" s="104"/>
      <c r="C2462" s="105"/>
      <c r="D2462" s="105"/>
      <c r="E2462" s="89" t="s">
        <v>242</v>
      </c>
      <c r="F2462" s="90" t="s">
        <v>243</v>
      </c>
      <c r="G2462" s="76">
        <f t="shared" si="45"/>
        <v>0</v>
      </c>
      <c r="H2462" s="76"/>
      <c r="I2462" s="76"/>
    </row>
    <row r="2463" spans="1:9" ht="18" hidden="1">
      <c r="A2463" s="103"/>
      <c r="B2463" s="104"/>
      <c r="C2463" s="105"/>
      <c r="D2463" s="105"/>
      <c r="E2463" s="89" t="s">
        <v>244</v>
      </c>
      <c r="F2463" s="90" t="s">
        <v>245</v>
      </c>
      <c r="G2463" s="76">
        <f t="shared" si="45"/>
        <v>0</v>
      </c>
      <c r="H2463" s="76"/>
      <c r="I2463" s="76"/>
    </row>
    <row r="2464" spans="1:9" ht="18.75" hidden="1" thickBot="1">
      <c r="A2464" s="103"/>
      <c r="B2464" s="104"/>
      <c r="C2464" s="105"/>
      <c r="D2464" s="105"/>
      <c r="E2464" s="91" t="s">
        <v>246</v>
      </c>
      <c r="F2464" s="92" t="s">
        <v>247</v>
      </c>
      <c r="G2464" s="76">
        <f t="shared" si="45"/>
        <v>0</v>
      </c>
      <c r="H2464" s="76"/>
      <c r="I2464" s="76"/>
    </row>
    <row r="2465" spans="1:9" ht="33" hidden="1">
      <c r="A2465" s="103"/>
      <c r="B2465" s="104"/>
      <c r="C2465" s="105"/>
      <c r="D2465" s="105"/>
      <c r="E2465" s="132" t="s">
        <v>248</v>
      </c>
      <c r="F2465" s="98" t="s">
        <v>194</v>
      </c>
      <c r="G2465" s="76">
        <f t="shared" si="45"/>
        <v>0</v>
      </c>
      <c r="H2465" s="76">
        <f>H2466</f>
        <v>0</v>
      </c>
      <c r="I2465" s="76"/>
    </row>
    <row r="2466" spans="1:9" ht="18.75" hidden="1" thickBot="1">
      <c r="A2466" s="103"/>
      <c r="B2466" s="104"/>
      <c r="C2466" s="105"/>
      <c r="D2466" s="105"/>
      <c r="E2466" s="91" t="s">
        <v>249</v>
      </c>
      <c r="F2466" s="92" t="s">
        <v>250</v>
      </c>
      <c r="G2466" s="76">
        <f t="shared" si="45"/>
        <v>0</v>
      </c>
      <c r="H2466" s="76"/>
      <c r="I2466" s="76"/>
    </row>
    <row r="2467" spans="1:9" ht="49.5" hidden="1">
      <c r="A2467" s="103"/>
      <c r="B2467" s="104"/>
      <c r="C2467" s="105"/>
      <c r="D2467" s="105"/>
      <c r="E2467" s="132" t="s">
        <v>251</v>
      </c>
      <c r="F2467" s="98" t="s">
        <v>194</v>
      </c>
      <c r="G2467" s="76">
        <f t="shared" si="45"/>
        <v>0</v>
      </c>
      <c r="H2467" s="76">
        <f>H2468+H2469</f>
        <v>0</v>
      </c>
      <c r="I2467" s="76"/>
    </row>
    <row r="2468" spans="1:9" ht="27" hidden="1">
      <c r="A2468" s="103"/>
      <c r="B2468" s="104"/>
      <c r="C2468" s="105"/>
      <c r="D2468" s="105"/>
      <c r="E2468" s="89" t="s">
        <v>252</v>
      </c>
      <c r="F2468" s="99" t="s">
        <v>253</v>
      </c>
      <c r="G2468" s="76">
        <f t="shared" si="45"/>
        <v>0</v>
      </c>
      <c r="H2468" s="76"/>
      <c r="I2468" s="76"/>
    </row>
    <row r="2469" spans="1:9" ht="27.75" hidden="1" thickBot="1">
      <c r="A2469" s="103"/>
      <c r="B2469" s="104"/>
      <c r="C2469" s="105"/>
      <c r="D2469" s="105"/>
      <c r="E2469" s="91" t="s">
        <v>254</v>
      </c>
      <c r="F2469" s="92" t="s">
        <v>255</v>
      </c>
      <c r="G2469" s="76">
        <f t="shared" si="45"/>
        <v>0</v>
      </c>
      <c r="H2469" s="76"/>
      <c r="I2469" s="76"/>
    </row>
    <row r="2470" spans="1:9" ht="18" hidden="1">
      <c r="A2470" s="103"/>
      <c r="B2470" s="104"/>
      <c r="C2470" s="105"/>
      <c r="D2470" s="105"/>
      <c r="E2470" s="132" t="s">
        <v>256</v>
      </c>
      <c r="F2470" s="98" t="s">
        <v>194</v>
      </c>
      <c r="G2470" s="76">
        <f t="shared" si="45"/>
        <v>0</v>
      </c>
      <c r="H2470" s="76">
        <f>H2471+H2472+H2473+H2474+H2475+H2476+H2477+H2478</f>
        <v>0</v>
      </c>
      <c r="I2470" s="76"/>
    </row>
    <row r="2471" spans="1:9" ht="18" hidden="1">
      <c r="A2471" s="103"/>
      <c r="B2471" s="104"/>
      <c r="C2471" s="105"/>
      <c r="D2471" s="105"/>
      <c r="E2471" s="89" t="s">
        <v>257</v>
      </c>
      <c r="F2471" s="99" t="s">
        <v>258</v>
      </c>
      <c r="G2471" s="76">
        <f t="shared" si="45"/>
        <v>0</v>
      </c>
      <c r="H2471" s="76"/>
      <c r="I2471" s="76"/>
    </row>
    <row r="2472" spans="1:9" ht="18" hidden="1">
      <c r="A2472" s="103"/>
      <c r="B2472" s="104"/>
      <c r="C2472" s="105"/>
      <c r="D2472" s="105"/>
      <c r="E2472" s="89" t="s">
        <v>259</v>
      </c>
      <c r="F2472" s="90" t="s">
        <v>260</v>
      </c>
      <c r="G2472" s="76">
        <f t="shared" si="45"/>
        <v>0</v>
      </c>
      <c r="H2472" s="76"/>
      <c r="I2472" s="76"/>
    </row>
    <row r="2473" spans="1:9" ht="18" hidden="1">
      <c r="A2473" s="103"/>
      <c r="B2473" s="104"/>
      <c r="C2473" s="105"/>
      <c r="D2473" s="105"/>
      <c r="E2473" s="89" t="s">
        <v>261</v>
      </c>
      <c r="F2473" s="90" t="s">
        <v>262</v>
      </c>
      <c r="G2473" s="76">
        <f t="shared" si="45"/>
        <v>0</v>
      </c>
      <c r="H2473" s="76"/>
      <c r="I2473" s="76"/>
    </row>
    <row r="2474" spans="1:9" ht="18" hidden="1">
      <c r="A2474" s="103"/>
      <c r="B2474" s="104"/>
      <c r="C2474" s="105"/>
      <c r="D2474" s="105"/>
      <c r="E2474" s="109" t="s">
        <v>263</v>
      </c>
      <c r="F2474" s="90" t="s">
        <v>264</v>
      </c>
      <c r="G2474" s="76">
        <f t="shared" si="45"/>
        <v>0</v>
      </c>
      <c r="H2474" s="76"/>
      <c r="I2474" s="76"/>
    </row>
    <row r="2475" spans="1:9" ht="27" hidden="1">
      <c r="A2475" s="103"/>
      <c r="B2475" s="104"/>
      <c r="C2475" s="105"/>
      <c r="D2475" s="105"/>
      <c r="E2475" s="110" t="s">
        <v>265</v>
      </c>
      <c r="F2475" s="90" t="s">
        <v>266</v>
      </c>
      <c r="G2475" s="76">
        <f t="shared" si="45"/>
        <v>0</v>
      </c>
      <c r="H2475" s="76"/>
      <c r="I2475" s="76"/>
    </row>
    <row r="2476" spans="1:9" ht="18" hidden="1">
      <c r="A2476" s="103"/>
      <c r="B2476" s="104"/>
      <c r="C2476" s="105"/>
      <c r="D2476" s="105"/>
      <c r="E2476" s="109" t="s">
        <v>267</v>
      </c>
      <c r="F2476" s="90" t="s">
        <v>268</v>
      </c>
      <c r="G2476" s="76">
        <f t="shared" si="45"/>
        <v>0</v>
      </c>
      <c r="H2476" s="76"/>
      <c r="I2476" s="76"/>
    </row>
    <row r="2477" spans="1:9" ht="18" hidden="1">
      <c r="A2477" s="103"/>
      <c r="B2477" s="104"/>
      <c r="C2477" s="105"/>
      <c r="D2477" s="105"/>
      <c r="E2477" s="109" t="s">
        <v>269</v>
      </c>
      <c r="F2477" s="90" t="s">
        <v>270</v>
      </c>
      <c r="G2477" s="76">
        <f t="shared" si="45"/>
        <v>0</v>
      </c>
      <c r="H2477" s="76"/>
      <c r="I2477" s="76"/>
    </row>
    <row r="2478" spans="1:9" ht="18.75" hidden="1" thickBot="1">
      <c r="A2478" s="103"/>
      <c r="B2478" s="104"/>
      <c r="C2478" s="105"/>
      <c r="D2478" s="105"/>
      <c r="E2478" s="111" t="s">
        <v>271</v>
      </c>
      <c r="F2478" s="92" t="s">
        <v>272</v>
      </c>
      <c r="G2478" s="76">
        <f t="shared" si="45"/>
        <v>0</v>
      </c>
      <c r="H2478" s="76"/>
      <c r="I2478" s="76"/>
    </row>
    <row r="2479" spans="1:9" ht="18" hidden="1">
      <c r="A2479" s="103"/>
      <c r="B2479" s="104"/>
      <c r="C2479" s="105"/>
      <c r="D2479" s="105"/>
      <c r="E2479" s="130" t="s">
        <v>273</v>
      </c>
      <c r="F2479" s="98" t="s">
        <v>194</v>
      </c>
      <c r="G2479" s="76">
        <f t="shared" si="45"/>
        <v>0</v>
      </c>
      <c r="H2479" s="76">
        <f>H2480+H2481+H2482+H2483</f>
        <v>0</v>
      </c>
      <c r="I2479" s="76"/>
    </row>
    <row r="2480" spans="1:9" ht="18" hidden="1">
      <c r="A2480" s="103"/>
      <c r="B2480" s="104"/>
      <c r="C2480" s="105"/>
      <c r="D2480" s="105"/>
      <c r="E2480" s="109" t="s">
        <v>274</v>
      </c>
      <c r="F2480" s="99" t="s">
        <v>275</v>
      </c>
      <c r="G2480" s="76">
        <f t="shared" si="45"/>
        <v>0</v>
      </c>
      <c r="H2480" s="76"/>
      <c r="I2480" s="76"/>
    </row>
    <row r="2481" spans="1:9" ht="18" hidden="1">
      <c r="A2481" s="103"/>
      <c r="B2481" s="104"/>
      <c r="C2481" s="105"/>
      <c r="D2481" s="105"/>
      <c r="E2481" s="109" t="s">
        <v>276</v>
      </c>
      <c r="F2481" s="90" t="s">
        <v>277</v>
      </c>
      <c r="G2481" s="76">
        <f t="shared" si="45"/>
        <v>0</v>
      </c>
      <c r="H2481" s="76"/>
      <c r="I2481" s="76"/>
    </row>
    <row r="2482" spans="1:9" ht="27" hidden="1">
      <c r="A2482" s="103"/>
      <c r="B2482" s="104"/>
      <c r="C2482" s="105"/>
      <c r="D2482" s="105"/>
      <c r="E2482" s="109" t="s">
        <v>278</v>
      </c>
      <c r="F2482" s="90" t="s">
        <v>279</v>
      </c>
      <c r="G2482" s="76">
        <f t="shared" si="45"/>
        <v>0</v>
      </c>
      <c r="H2482" s="76"/>
      <c r="I2482" s="76"/>
    </row>
    <row r="2483" spans="1:9" ht="18" hidden="1">
      <c r="A2483" s="103"/>
      <c r="B2483" s="104"/>
      <c r="C2483" s="105"/>
      <c r="D2483" s="105"/>
      <c r="E2483" s="113" t="s">
        <v>280</v>
      </c>
      <c r="F2483" s="114" t="s">
        <v>281</v>
      </c>
      <c r="G2483" s="76">
        <f t="shared" si="45"/>
        <v>0</v>
      </c>
      <c r="H2483" s="76"/>
      <c r="I2483" s="76"/>
    </row>
    <row r="2484" spans="1:9" ht="18" hidden="1">
      <c r="A2484" s="103"/>
      <c r="B2484" s="104"/>
      <c r="C2484" s="105"/>
      <c r="D2484" s="105"/>
      <c r="E2484" s="113" t="s">
        <v>282</v>
      </c>
      <c r="F2484" s="115" t="s">
        <v>194</v>
      </c>
      <c r="G2484" s="76">
        <f t="shared" si="45"/>
        <v>0</v>
      </c>
      <c r="H2484" s="76">
        <f>H2485+H2486+H2487</f>
        <v>0</v>
      </c>
      <c r="I2484" s="76"/>
    </row>
    <row r="2485" spans="1:9" ht="27" hidden="1">
      <c r="A2485" s="103"/>
      <c r="B2485" s="104"/>
      <c r="C2485" s="105"/>
      <c r="D2485" s="105"/>
      <c r="E2485" s="113" t="s">
        <v>283</v>
      </c>
      <c r="F2485" s="99" t="s">
        <v>284</v>
      </c>
      <c r="G2485" s="76">
        <f t="shared" si="45"/>
        <v>0</v>
      </c>
      <c r="H2485" s="76"/>
      <c r="I2485" s="76"/>
    </row>
    <row r="2486" spans="1:9" ht="18" hidden="1">
      <c r="A2486" s="103"/>
      <c r="B2486" s="104"/>
      <c r="C2486" s="105"/>
      <c r="D2486" s="105"/>
      <c r="E2486" s="109" t="s">
        <v>285</v>
      </c>
      <c r="F2486" s="90" t="s">
        <v>286</v>
      </c>
      <c r="G2486" s="76">
        <f t="shared" si="45"/>
        <v>0</v>
      </c>
      <c r="H2486" s="76"/>
      <c r="I2486" s="76"/>
    </row>
    <row r="2487" spans="1:9" ht="18.75" hidden="1" thickBot="1">
      <c r="A2487" s="103"/>
      <c r="B2487" s="104"/>
      <c r="C2487" s="105"/>
      <c r="D2487" s="105"/>
      <c r="E2487" s="111" t="s">
        <v>287</v>
      </c>
      <c r="F2487" s="92" t="s">
        <v>288</v>
      </c>
      <c r="G2487" s="76">
        <f t="shared" si="45"/>
        <v>0</v>
      </c>
      <c r="H2487" s="76"/>
      <c r="I2487" s="76"/>
    </row>
    <row r="2488" spans="1:9" ht="18">
      <c r="A2488" s="103"/>
      <c r="B2488" s="104"/>
      <c r="C2488" s="105"/>
      <c r="D2488" s="105"/>
      <c r="E2488" s="130" t="s">
        <v>289</v>
      </c>
      <c r="F2488" s="98" t="s">
        <v>194</v>
      </c>
      <c r="G2488" s="76">
        <f t="shared" si="45"/>
        <v>0</v>
      </c>
      <c r="H2488" s="76">
        <f>H2489+H2490+H2491+H2492</f>
        <v>0</v>
      </c>
      <c r="I2488" s="76"/>
    </row>
    <row r="2489" spans="1:9" ht="27">
      <c r="A2489" s="103"/>
      <c r="B2489" s="104"/>
      <c r="C2489" s="105"/>
      <c r="D2489" s="105"/>
      <c r="E2489" s="109" t="s">
        <v>290</v>
      </c>
      <c r="F2489" s="99" t="s">
        <v>291</v>
      </c>
      <c r="G2489" s="76">
        <f t="shared" si="45"/>
        <v>0</v>
      </c>
      <c r="H2489" s="76"/>
      <c r="I2489" s="76"/>
    </row>
    <row r="2490" spans="1:9" ht="27">
      <c r="A2490" s="103"/>
      <c r="B2490" s="104"/>
      <c r="C2490" s="105"/>
      <c r="D2490" s="105"/>
      <c r="E2490" s="109" t="s">
        <v>292</v>
      </c>
      <c r="F2490" s="90" t="s">
        <v>293</v>
      </c>
      <c r="G2490" s="76">
        <f t="shared" si="45"/>
        <v>0</v>
      </c>
      <c r="H2490" s="76"/>
      <c r="I2490" s="76"/>
    </row>
    <row r="2491" spans="1:9" ht="27">
      <c r="A2491" s="103"/>
      <c r="B2491" s="104"/>
      <c r="C2491" s="105"/>
      <c r="D2491" s="105"/>
      <c r="E2491" s="109" t="s">
        <v>294</v>
      </c>
      <c r="F2491" s="90" t="s">
        <v>295</v>
      </c>
      <c r="G2491" s="76">
        <f t="shared" si="45"/>
        <v>0</v>
      </c>
      <c r="H2491" s="76"/>
      <c r="I2491" s="76"/>
    </row>
    <row r="2492" spans="1:9" ht="27.75" thickBot="1">
      <c r="A2492" s="103"/>
      <c r="B2492" s="104"/>
      <c r="C2492" s="105"/>
      <c r="D2492" s="105"/>
      <c r="E2492" s="111" t="s">
        <v>296</v>
      </c>
      <c r="F2492" s="92" t="s">
        <v>297</v>
      </c>
      <c r="G2492" s="76">
        <f t="shared" si="45"/>
        <v>0</v>
      </c>
      <c r="H2492" s="76"/>
      <c r="I2492" s="76"/>
    </row>
    <row r="2493" spans="1:9" ht="18">
      <c r="A2493" s="103"/>
      <c r="B2493" s="104"/>
      <c r="C2493" s="105"/>
      <c r="D2493" s="105"/>
      <c r="E2493" s="116" t="s">
        <v>298</v>
      </c>
      <c r="F2493" s="117" t="s">
        <v>194</v>
      </c>
      <c r="G2493" s="76">
        <f t="shared" si="45"/>
        <v>5920</v>
      </c>
      <c r="H2493" s="76">
        <f>H2506</f>
        <v>5920</v>
      </c>
      <c r="I2493" s="76"/>
    </row>
    <row r="2494" spans="1:9" ht="28.5">
      <c r="A2494" s="103"/>
      <c r="B2494" s="104"/>
      <c r="C2494" s="105"/>
      <c r="D2494" s="105"/>
      <c r="E2494" s="118" t="s">
        <v>299</v>
      </c>
      <c r="F2494" s="117" t="s">
        <v>194</v>
      </c>
      <c r="G2494" s="76">
        <f t="shared" si="45"/>
        <v>0</v>
      </c>
      <c r="H2494" s="76">
        <f>H2495+H2496</f>
        <v>0</v>
      </c>
      <c r="I2494" s="76"/>
    </row>
    <row r="2495" spans="1:9" ht="27">
      <c r="A2495" s="103"/>
      <c r="B2495" s="104"/>
      <c r="C2495" s="105"/>
      <c r="D2495" s="105"/>
      <c r="E2495" s="119" t="s">
        <v>300</v>
      </c>
      <c r="F2495" s="120">
        <v>461100</v>
      </c>
      <c r="G2495" s="76">
        <f t="shared" si="45"/>
        <v>0</v>
      </c>
      <c r="H2495" s="76"/>
      <c r="I2495" s="76"/>
    </row>
    <row r="2496" spans="1:9" ht="27">
      <c r="A2496" s="103"/>
      <c r="B2496" s="104"/>
      <c r="C2496" s="105"/>
      <c r="D2496" s="105"/>
      <c r="E2496" s="119" t="s">
        <v>301</v>
      </c>
      <c r="F2496" s="120">
        <v>461200</v>
      </c>
      <c r="G2496" s="76">
        <f t="shared" si="45"/>
        <v>0</v>
      </c>
      <c r="H2496" s="76"/>
      <c r="I2496" s="76"/>
    </row>
    <row r="2497" spans="1:9" ht="28.5">
      <c r="A2497" s="103"/>
      <c r="B2497" s="104"/>
      <c r="C2497" s="105"/>
      <c r="D2497" s="105"/>
      <c r="E2497" s="121" t="s">
        <v>302</v>
      </c>
      <c r="F2497" s="122" t="s">
        <v>194</v>
      </c>
      <c r="G2497" s="76">
        <f t="shared" si="45"/>
        <v>0</v>
      </c>
      <c r="H2497" s="76">
        <f>H2498+H2499</f>
        <v>0</v>
      </c>
      <c r="I2497" s="76"/>
    </row>
    <row r="2498" spans="1:9" ht="27">
      <c r="A2498" s="103"/>
      <c r="B2498" s="104"/>
      <c r="C2498" s="105"/>
      <c r="D2498" s="105"/>
      <c r="E2498" s="123" t="s">
        <v>303</v>
      </c>
      <c r="F2498" s="120">
        <v>462100</v>
      </c>
      <c r="G2498" s="76">
        <f t="shared" si="45"/>
        <v>0</v>
      </c>
      <c r="H2498" s="76"/>
      <c r="I2498" s="76"/>
    </row>
    <row r="2499" spans="1:9" ht="27.75" thickBot="1">
      <c r="A2499" s="103"/>
      <c r="B2499" s="104"/>
      <c r="C2499" s="105"/>
      <c r="D2499" s="105"/>
      <c r="E2499" s="124" t="s">
        <v>304</v>
      </c>
      <c r="F2499" s="125">
        <v>462200</v>
      </c>
      <c r="G2499" s="76">
        <f t="shared" si="45"/>
        <v>0</v>
      </c>
      <c r="H2499" s="76"/>
      <c r="I2499" s="76"/>
    </row>
    <row r="2500" spans="1:9" ht="28.5">
      <c r="A2500" s="103"/>
      <c r="B2500" s="104"/>
      <c r="C2500" s="105"/>
      <c r="D2500" s="105"/>
      <c r="E2500" s="126" t="s">
        <v>305</v>
      </c>
      <c r="F2500" s="117" t="s">
        <v>194</v>
      </c>
      <c r="G2500" s="76">
        <f t="shared" ref="G2500:G2551" si="46">H2500</f>
        <v>5920</v>
      </c>
      <c r="H2500" s="76">
        <f>H2501+H2502+H2503+H2504+H2505+H2506+H2507+H2508</f>
        <v>5920</v>
      </c>
      <c r="I2500" s="76"/>
    </row>
    <row r="2501" spans="1:9" ht="27">
      <c r="A2501" s="103"/>
      <c r="B2501" s="104"/>
      <c r="C2501" s="105"/>
      <c r="D2501" s="105"/>
      <c r="E2501" s="123" t="s">
        <v>306</v>
      </c>
      <c r="F2501" s="120">
        <v>463100</v>
      </c>
      <c r="G2501" s="76">
        <f t="shared" si="46"/>
        <v>0</v>
      </c>
      <c r="H2501" s="76"/>
      <c r="I2501" s="76"/>
    </row>
    <row r="2502" spans="1:9" ht="18">
      <c r="A2502" s="103"/>
      <c r="B2502" s="104"/>
      <c r="C2502" s="105"/>
      <c r="D2502" s="105"/>
      <c r="E2502" s="123" t="s">
        <v>307</v>
      </c>
      <c r="F2502" s="120">
        <v>463200</v>
      </c>
      <c r="G2502" s="76">
        <f t="shared" si="46"/>
        <v>0</v>
      </c>
      <c r="H2502" s="76"/>
      <c r="I2502" s="76"/>
    </row>
    <row r="2503" spans="1:9" ht="40.5">
      <c r="A2503" s="103"/>
      <c r="B2503" s="104"/>
      <c r="C2503" s="105"/>
      <c r="D2503" s="105"/>
      <c r="E2503" s="123" t="s">
        <v>308</v>
      </c>
      <c r="F2503" s="120">
        <v>463300</v>
      </c>
      <c r="G2503" s="76">
        <f t="shared" si="46"/>
        <v>0</v>
      </c>
      <c r="H2503" s="76"/>
      <c r="I2503" s="76"/>
    </row>
    <row r="2504" spans="1:9" ht="40.5">
      <c r="A2504" s="103"/>
      <c r="B2504" s="104"/>
      <c r="C2504" s="105"/>
      <c r="D2504" s="105"/>
      <c r="E2504" s="123" t="s">
        <v>309</v>
      </c>
      <c r="F2504" s="120">
        <v>463400</v>
      </c>
      <c r="G2504" s="76">
        <f t="shared" si="46"/>
        <v>0</v>
      </c>
      <c r="H2504" s="76"/>
      <c r="I2504" s="76"/>
    </row>
    <row r="2505" spans="1:9" ht="18">
      <c r="A2505" s="103"/>
      <c r="B2505" s="104"/>
      <c r="C2505" s="105"/>
      <c r="D2505" s="105"/>
      <c r="E2505" s="127" t="s">
        <v>310</v>
      </c>
      <c r="F2505" s="120">
        <v>463500</v>
      </c>
      <c r="G2505" s="76">
        <f t="shared" si="46"/>
        <v>0</v>
      </c>
      <c r="H2505" s="76"/>
      <c r="I2505" s="76"/>
    </row>
    <row r="2506" spans="1:9" s="169" customFormat="1" ht="40.5">
      <c r="A2506" s="165"/>
      <c r="B2506" s="83"/>
      <c r="C2506" s="84"/>
      <c r="D2506" s="84"/>
      <c r="E2506" s="174" t="s">
        <v>311</v>
      </c>
      <c r="F2506" s="175">
        <v>463700</v>
      </c>
      <c r="G2506" s="168">
        <f t="shared" si="46"/>
        <v>5920</v>
      </c>
      <c r="H2506" s="168">
        <v>5920</v>
      </c>
      <c r="I2506" s="168"/>
    </row>
    <row r="2507" spans="1:9" ht="40.5">
      <c r="A2507" s="103"/>
      <c r="B2507" s="104"/>
      <c r="C2507" s="105"/>
      <c r="D2507" s="105"/>
      <c r="E2507" s="127" t="s">
        <v>312</v>
      </c>
      <c r="F2507" s="120">
        <v>463800</v>
      </c>
      <c r="G2507" s="76">
        <f t="shared" si="46"/>
        <v>0</v>
      </c>
      <c r="H2507" s="76"/>
      <c r="I2507" s="76"/>
    </row>
    <row r="2508" spans="1:9" ht="18">
      <c r="A2508" s="103"/>
      <c r="B2508" s="104"/>
      <c r="C2508" s="105"/>
      <c r="D2508" s="105"/>
      <c r="E2508" s="127" t="s">
        <v>313</v>
      </c>
      <c r="F2508" s="120">
        <v>463900</v>
      </c>
      <c r="G2508" s="76">
        <f t="shared" si="46"/>
        <v>0</v>
      </c>
      <c r="H2508" s="76"/>
      <c r="I2508" s="76"/>
    </row>
    <row r="2509" spans="1:9" ht="28.5">
      <c r="A2509" s="103"/>
      <c r="B2509" s="104"/>
      <c r="C2509" s="105"/>
      <c r="D2509" s="105"/>
      <c r="E2509" s="128" t="s">
        <v>314</v>
      </c>
      <c r="F2509" s="122" t="s">
        <v>194</v>
      </c>
      <c r="G2509" s="76">
        <f t="shared" si="46"/>
        <v>0</v>
      </c>
      <c r="H2509" s="76">
        <f>H2510+H2511+H2512+H2513+H2514</f>
        <v>0</v>
      </c>
      <c r="I2509" s="76"/>
    </row>
    <row r="2510" spans="1:9" ht="27">
      <c r="A2510" s="103"/>
      <c r="B2510" s="104"/>
      <c r="C2510" s="105"/>
      <c r="D2510" s="105"/>
      <c r="E2510" s="127" t="s">
        <v>315</v>
      </c>
      <c r="F2510" s="120">
        <v>465100</v>
      </c>
      <c r="G2510" s="76">
        <f t="shared" si="46"/>
        <v>0</v>
      </c>
      <c r="H2510" s="76"/>
      <c r="I2510" s="76"/>
    </row>
    <row r="2511" spans="1:9" ht="18">
      <c r="A2511" s="103"/>
      <c r="B2511" s="104"/>
      <c r="C2511" s="105"/>
      <c r="D2511" s="105"/>
      <c r="E2511" s="127" t="s">
        <v>316</v>
      </c>
      <c r="F2511" s="120">
        <v>465200</v>
      </c>
      <c r="G2511" s="76">
        <f t="shared" si="46"/>
        <v>0</v>
      </c>
      <c r="H2511" s="76"/>
      <c r="I2511" s="76"/>
    </row>
    <row r="2512" spans="1:9" ht="18">
      <c r="A2512" s="103"/>
      <c r="B2512" s="104"/>
      <c r="C2512" s="105"/>
      <c r="D2512" s="105"/>
      <c r="E2512" s="127" t="s">
        <v>317</v>
      </c>
      <c r="F2512" s="120">
        <v>465300</v>
      </c>
      <c r="G2512" s="76">
        <f t="shared" si="46"/>
        <v>0</v>
      </c>
      <c r="H2512" s="76"/>
      <c r="I2512" s="76"/>
    </row>
    <row r="2513" spans="1:9" ht="40.5">
      <c r="A2513" s="103"/>
      <c r="B2513" s="104"/>
      <c r="C2513" s="105"/>
      <c r="D2513" s="105"/>
      <c r="E2513" s="127" t="s">
        <v>318</v>
      </c>
      <c r="F2513" s="120">
        <v>465500</v>
      </c>
      <c r="G2513" s="76">
        <f t="shared" si="46"/>
        <v>0</v>
      </c>
      <c r="H2513" s="76"/>
      <c r="I2513" s="76"/>
    </row>
    <row r="2514" spans="1:9" ht="40.5">
      <c r="A2514" s="103"/>
      <c r="B2514" s="104"/>
      <c r="C2514" s="105"/>
      <c r="D2514" s="105"/>
      <c r="E2514" s="127" t="s">
        <v>319</v>
      </c>
      <c r="F2514" s="120">
        <v>465600</v>
      </c>
      <c r="G2514" s="76">
        <f t="shared" si="46"/>
        <v>0</v>
      </c>
      <c r="H2514" s="76"/>
      <c r="I2514" s="76"/>
    </row>
    <row r="2515" spans="1:9" ht="18.75" thickBot="1">
      <c r="A2515" s="103"/>
      <c r="B2515" s="104"/>
      <c r="C2515" s="105"/>
      <c r="D2515" s="105"/>
      <c r="E2515" s="129" t="s">
        <v>320</v>
      </c>
      <c r="F2515" s="92" t="s">
        <v>321</v>
      </c>
      <c r="G2515" s="76">
        <f t="shared" si="46"/>
        <v>0</v>
      </c>
      <c r="H2515" s="76"/>
      <c r="I2515" s="76"/>
    </row>
    <row r="2516" spans="1:9" ht="33">
      <c r="A2516" s="103"/>
      <c r="B2516" s="104"/>
      <c r="C2516" s="105"/>
      <c r="D2516" s="105"/>
      <c r="E2516" s="130" t="s">
        <v>322</v>
      </c>
      <c r="F2516" s="98" t="s">
        <v>194</v>
      </c>
      <c r="G2516" s="76">
        <f t="shared" si="46"/>
        <v>0</v>
      </c>
      <c r="H2516" s="76">
        <f>H2517+H2520+H2530</f>
        <v>0</v>
      </c>
      <c r="I2516" s="76"/>
    </row>
    <row r="2517" spans="1:9" ht="28.5">
      <c r="A2517" s="103"/>
      <c r="B2517" s="104"/>
      <c r="C2517" s="105"/>
      <c r="D2517" s="105"/>
      <c r="E2517" s="131" t="s">
        <v>323</v>
      </c>
      <c r="F2517" s="122" t="s">
        <v>194</v>
      </c>
      <c r="G2517" s="76">
        <f t="shared" si="46"/>
        <v>0</v>
      </c>
      <c r="H2517" s="76">
        <f>H2518+H2519</f>
        <v>0</v>
      </c>
      <c r="I2517" s="76"/>
    </row>
    <row r="2518" spans="1:9" ht="40.5">
      <c r="A2518" s="103"/>
      <c r="B2518" s="104"/>
      <c r="C2518" s="105"/>
      <c r="D2518" s="105"/>
      <c r="E2518" s="89" t="s">
        <v>324</v>
      </c>
      <c r="F2518" s="108">
        <v>471100</v>
      </c>
      <c r="G2518" s="76">
        <f t="shared" si="46"/>
        <v>0</v>
      </c>
      <c r="H2518" s="76"/>
      <c r="I2518" s="76"/>
    </row>
    <row r="2519" spans="1:9" ht="27">
      <c r="A2519" s="103"/>
      <c r="B2519" s="104"/>
      <c r="C2519" s="105"/>
      <c r="D2519" s="105"/>
      <c r="E2519" s="109" t="s">
        <v>325</v>
      </c>
      <c r="F2519" s="108">
        <v>471200</v>
      </c>
      <c r="G2519" s="76">
        <f t="shared" si="46"/>
        <v>0</v>
      </c>
      <c r="H2519" s="76"/>
      <c r="I2519" s="76"/>
    </row>
    <row r="2520" spans="1:9" ht="42.75">
      <c r="A2520" s="103"/>
      <c r="B2520" s="104"/>
      <c r="C2520" s="105"/>
      <c r="D2520" s="105"/>
      <c r="E2520" s="131" t="s">
        <v>326</v>
      </c>
      <c r="F2520" s="122" t="s">
        <v>194</v>
      </c>
      <c r="G2520" s="76">
        <f t="shared" si="46"/>
        <v>0</v>
      </c>
      <c r="H2520" s="76">
        <f>H2521+H2522+H2523+H2524+H2525+H2526+H2527+H2528+H2529</f>
        <v>0</v>
      </c>
      <c r="I2520" s="76"/>
    </row>
    <row r="2521" spans="1:9" ht="27">
      <c r="A2521" s="103"/>
      <c r="B2521" s="104"/>
      <c r="C2521" s="105"/>
      <c r="D2521" s="105"/>
      <c r="E2521" s="109" t="s">
        <v>327</v>
      </c>
      <c r="F2521" s="90" t="s">
        <v>328</v>
      </c>
      <c r="G2521" s="76">
        <f t="shared" si="46"/>
        <v>0</v>
      </c>
      <c r="H2521" s="76"/>
      <c r="I2521" s="76"/>
    </row>
    <row r="2522" spans="1:9" ht="18">
      <c r="A2522" s="103"/>
      <c r="B2522" s="104"/>
      <c r="C2522" s="105"/>
      <c r="D2522" s="105"/>
      <c r="E2522" s="109" t="s">
        <v>329</v>
      </c>
      <c r="F2522" s="90" t="s">
        <v>330</v>
      </c>
      <c r="G2522" s="76">
        <f t="shared" si="46"/>
        <v>0</v>
      </c>
      <c r="H2522" s="76"/>
      <c r="I2522" s="76"/>
    </row>
    <row r="2523" spans="1:9" ht="27">
      <c r="A2523" s="103"/>
      <c r="B2523" s="104"/>
      <c r="C2523" s="105"/>
      <c r="D2523" s="105"/>
      <c r="E2523" s="109" t="s">
        <v>331</v>
      </c>
      <c r="F2523" s="90" t="s">
        <v>332</v>
      </c>
      <c r="G2523" s="76">
        <f t="shared" si="46"/>
        <v>0</v>
      </c>
      <c r="H2523" s="76"/>
      <c r="I2523" s="76"/>
    </row>
    <row r="2524" spans="1:9" ht="18">
      <c r="A2524" s="103"/>
      <c r="B2524" s="104"/>
      <c r="C2524" s="105"/>
      <c r="D2524" s="105"/>
      <c r="E2524" s="109" t="s">
        <v>333</v>
      </c>
      <c r="F2524" s="90" t="s">
        <v>334</v>
      </c>
      <c r="G2524" s="76">
        <f t="shared" si="46"/>
        <v>0</v>
      </c>
      <c r="H2524" s="76"/>
      <c r="I2524" s="76"/>
    </row>
    <row r="2525" spans="1:9" ht="27">
      <c r="A2525" s="103"/>
      <c r="B2525" s="104"/>
      <c r="C2525" s="105"/>
      <c r="D2525" s="105"/>
      <c r="E2525" s="109" t="s">
        <v>335</v>
      </c>
      <c r="F2525" s="90" t="s">
        <v>336</v>
      </c>
      <c r="G2525" s="76">
        <f t="shared" si="46"/>
        <v>0</v>
      </c>
      <c r="H2525" s="76"/>
      <c r="I2525" s="76"/>
    </row>
    <row r="2526" spans="1:9" ht="18">
      <c r="A2526" s="103"/>
      <c r="B2526" s="104"/>
      <c r="C2526" s="105"/>
      <c r="D2526" s="105"/>
      <c r="E2526" s="109" t="s">
        <v>337</v>
      </c>
      <c r="F2526" s="90" t="s">
        <v>338</v>
      </c>
      <c r="G2526" s="76">
        <f t="shared" si="46"/>
        <v>0</v>
      </c>
      <c r="H2526" s="76"/>
      <c r="I2526" s="76"/>
    </row>
    <row r="2527" spans="1:9" ht="27">
      <c r="A2527" s="103"/>
      <c r="B2527" s="104"/>
      <c r="C2527" s="105"/>
      <c r="D2527" s="105"/>
      <c r="E2527" s="89" t="s">
        <v>339</v>
      </c>
      <c r="F2527" s="90" t="s">
        <v>340</v>
      </c>
      <c r="G2527" s="76">
        <f t="shared" si="46"/>
        <v>0</v>
      </c>
      <c r="H2527" s="76"/>
      <c r="I2527" s="76"/>
    </row>
    <row r="2528" spans="1:9" ht="18">
      <c r="A2528" s="103"/>
      <c r="B2528" s="104"/>
      <c r="C2528" s="105"/>
      <c r="D2528" s="105"/>
      <c r="E2528" s="109" t="s">
        <v>341</v>
      </c>
      <c r="F2528" s="90" t="s">
        <v>342</v>
      </c>
      <c r="G2528" s="76">
        <f t="shared" si="46"/>
        <v>0</v>
      </c>
      <c r="H2528" s="76"/>
      <c r="I2528" s="76"/>
    </row>
    <row r="2529" spans="1:9" ht="18">
      <c r="A2529" s="103"/>
      <c r="B2529" s="104"/>
      <c r="C2529" s="105"/>
      <c r="D2529" s="105"/>
      <c r="E2529" s="109" t="s">
        <v>343</v>
      </c>
      <c r="F2529" s="90" t="s">
        <v>344</v>
      </c>
      <c r="G2529" s="76">
        <f t="shared" si="46"/>
        <v>0</v>
      </c>
      <c r="H2529" s="76"/>
      <c r="I2529" s="76"/>
    </row>
    <row r="2530" spans="1:9" ht="18">
      <c r="A2530" s="103"/>
      <c r="B2530" s="104"/>
      <c r="C2530" s="105"/>
      <c r="D2530" s="105"/>
      <c r="E2530" s="131" t="s">
        <v>345</v>
      </c>
      <c r="F2530" s="122" t="s">
        <v>194</v>
      </c>
      <c r="G2530" s="76">
        <f t="shared" si="46"/>
        <v>0</v>
      </c>
      <c r="H2530" s="76"/>
      <c r="I2530" s="76"/>
    </row>
    <row r="2531" spans="1:9" ht="18.75" thickBot="1">
      <c r="A2531" s="103"/>
      <c r="B2531" s="104"/>
      <c r="C2531" s="105"/>
      <c r="D2531" s="105"/>
      <c r="E2531" s="111" t="s">
        <v>346</v>
      </c>
      <c r="F2531" s="92" t="s">
        <v>347</v>
      </c>
      <c r="G2531" s="76">
        <f t="shared" si="46"/>
        <v>0</v>
      </c>
      <c r="H2531" s="76"/>
      <c r="I2531" s="76"/>
    </row>
    <row r="2532" spans="1:9" ht="18">
      <c r="A2532" s="103"/>
      <c r="B2532" s="104"/>
      <c r="C2532" s="105"/>
      <c r="D2532" s="105"/>
      <c r="E2532" s="132" t="s">
        <v>348</v>
      </c>
      <c r="F2532" s="98" t="s">
        <v>194</v>
      </c>
      <c r="G2532" s="76">
        <f t="shared" si="46"/>
        <v>0</v>
      </c>
      <c r="H2532" s="76"/>
      <c r="I2532" s="76"/>
    </row>
    <row r="2533" spans="1:9" ht="42.75">
      <c r="A2533" s="103"/>
      <c r="B2533" s="104"/>
      <c r="C2533" s="105"/>
      <c r="D2533" s="105"/>
      <c r="E2533" s="133" t="s">
        <v>349</v>
      </c>
      <c r="F2533" s="117" t="s">
        <v>194</v>
      </c>
      <c r="G2533" s="76">
        <f t="shared" si="46"/>
        <v>0</v>
      </c>
      <c r="H2533" s="76">
        <f>H2534+H2535</f>
        <v>0</v>
      </c>
      <c r="I2533" s="76"/>
    </row>
    <row r="2534" spans="1:9" ht="54">
      <c r="A2534" s="103"/>
      <c r="B2534" s="104"/>
      <c r="C2534" s="105"/>
      <c r="D2534" s="105"/>
      <c r="E2534" s="89" t="s">
        <v>350</v>
      </c>
      <c r="F2534" s="99" t="s">
        <v>351</v>
      </c>
      <c r="G2534" s="76">
        <f t="shared" si="46"/>
        <v>0</v>
      </c>
      <c r="H2534" s="76"/>
      <c r="I2534" s="76"/>
    </row>
    <row r="2535" spans="1:9" ht="27">
      <c r="A2535" s="103"/>
      <c r="B2535" s="104"/>
      <c r="C2535" s="105"/>
      <c r="D2535" s="105"/>
      <c r="E2535" s="109" t="s">
        <v>352</v>
      </c>
      <c r="F2535" s="134" t="s">
        <v>353</v>
      </c>
      <c r="G2535" s="76">
        <f t="shared" si="46"/>
        <v>0</v>
      </c>
      <c r="H2535" s="76"/>
      <c r="I2535" s="76"/>
    </row>
    <row r="2536" spans="1:9" ht="57">
      <c r="A2536" s="103"/>
      <c r="B2536" s="104"/>
      <c r="C2536" s="105"/>
      <c r="D2536" s="105"/>
      <c r="E2536" s="135" t="s">
        <v>354</v>
      </c>
      <c r="F2536" s="122" t="s">
        <v>194</v>
      </c>
      <c r="G2536" s="76">
        <f t="shared" si="46"/>
        <v>0</v>
      </c>
      <c r="H2536" s="76">
        <f>H2537+H2538+H2539+H2540</f>
        <v>0</v>
      </c>
      <c r="I2536" s="76"/>
    </row>
    <row r="2537" spans="1:9" ht="18">
      <c r="A2537" s="103"/>
      <c r="B2537" s="104"/>
      <c r="C2537" s="105"/>
      <c r="D2537" s="105"/>
      <c r="E2537" s="109" t="s">
        <v>355</v>
      </c>
      <c r="F2537" s="99" t="s">
        <v>356</v>
      </c>
      <c r="G2537" s="76">
        <f t="shared" si="46"/>
        <v>0</v>
      </c>
      <c r="H2537" s="76"/>
      <c r="I2537" s="76"/>
    </row>
    <row r="2538" spans="1:9" ht="18">
      <c r="A2538" s="103"/>
      <c r="B2538" s="104"/>
      <c r="C2538" s="105"/>
      <c r="D2538" s="105"/>
      <c r="E2538" s="109" t="s">
        <v>357</v>
      </c>
      <c r="F2538" s="136">
        <v>482200</v>
      </c>
      <c r="G2538" s="76">
        <f t="shared" si="46"/>
        <v>0</v>
      </c>
      <c r="H2538" s="76"/>
      <c r="I2538" s="76"/>
    </row>
    <row r="2539" spans="1:9" ht="18">
      <c r="A2539" s="103"/>
      <c r="B2539" s="104"/>
      <c r="C2539" s="105"/>
      <c r="D2539" s="105"/>
      <c r="E2539" s="109" t="s">
        <v>358</v>
      </c>
      <c r="F2539" s="90" t="s">
        <v>359</v>
      </c>
      <c r="G2539" s="76">
        <f t="shared" si="46"/>
        <v>0</v>
      </c>
      <c r="H2539" s="76"/>
      <c r="I2539" s="76"/>
    </row>
    <row r="2540" spans="1:9" ht="40.5">
      <c r="A2540" s="103"/>
      <c r="B2540" s="104"/>
      <c r="C2540" s="105"/>
      <c r="D2540" s="105"/>
      <c r="E2540" s="137" t="s">
        <v>360</v>
      </c>
      <c r="F2540" s="90" t="s">
        <v>361</v>
      </c>
      <c r="G2540" s="76">
        <f t="shared" si="46"/>
        <v>0</v>
      </c>
      <c r="H2540" s="76"/>
      <c r="I2540" s="76"/>
    </row>
    <row r="2541" spans="1:9" ht="28.5">
      <c r="A2541" s="103"/>
      <c r="B2541" s="104"/>
      <c r="C2541" s="105"/>
      <c r="D2541" s="105"/>
      <c r="E2541" s="135" t="s">
        <v>362</v>
      </c>
      <c r="F2541" s="122" t="s">
        <v>194</v>
      </c>
      <c r="G2541" s="76">
        <f t="shared" si="46"/>
        <v>0</v>
      </c>
      <c r="H2541" s="76">
        <f>H2542</f>
        <v>0</v>
      </c>
      <c r="I2541" s="76"/>
    </row>
    <row r="2542" spans="1:9" ht="27">
      <c r="A2542" s="103"/>
      <c r="B2542" s="104"/>
      <c r="C2542" s="105"/>
      <c r="D2542" s="105"/>
      <c r="E2542" s="137" t="s">
        <v>363</v>
      </c>
      <c r="F2542" s="90" t="s">
        <v>364</v>
      </c>
      <c r="G2542" s="76">
        <f t="shared" si="46"/>
        <v>0</v>
      </c>
      <c r="H2542" s="76"/>
      <c r="I2542" s="76"/>
    </row>
    <row r="2543" spans="1:9" ht="57">
      <c r="A2543" s="103"/>
      <c r="B2543" s="104"/>
      <c r="C2543" s="105"/>
      <c r="D2543" s="105"/>
      <c r="E2543" s="135" t="s">
        <v>365</v>
      </c>
      <c r="F2543" s="122" t="s">
        <v>194</v>
      </c>
      <c r="G2543" s="76">
        <f t="shared" si="46"/>
        <v>0</v>
      </c>
      <c r="H2543" s="76">
        <f>H2544+H2545</f>
        <v>0</v>
      </c>
      <c r="I2543" s="76"/>
    </row>
    <row r="2544" spans="1:9" ht="27">
      <c r="A2544" s="103"/>
      <c r="B2544" s="104"/>
      <c r="C2544" s="105"/>
      <c r="D2544" s="105"/>
      <c r="E2544" s="137" t="s">
        <v>366</v>
      </c>
      <c r="F2544" s="90" t="s">
        <v>367</v>
      </c>
      <c r="G2544" s="76">
        <f t="shared" si="46"/>
        <v>0</v>
      </c>
      <c r="H2544" s="76"/>
      <c r="I2544" s="76"/>
    </row>
    <row r="2545" spans="1:9" ht="27">
      <c r="A2545" s="103"/>
      <c r="B2545" s="104"/>
      <c r="C2545" s="105"/>
      <c r="D2545" s="105"/>
      <c r="E2545" s="137" t="s">
        <v>368</v>
      </c>
      <c r="F2545" s="90" t="s">
        <v>369</v>
      </c>
      <c r="G2545" s="76">
        <f t="shared" si="46"/>
        <v>0</v>
      </c>
      <c r="H2545" s="76"/>
      <c r="I2545" s="76"/>
    </row>
    <row r="2546" spans="1:9" ht="57">
      <c r="A2546" s="103"/>
      <c r="B2546" s="104"/>
      <c r="C2546" s="105"/>
      <c r="D2546" s="105"/>
      <c r="E2546" s="135" t="s">
        <v>370</v>
      </c>
      <c r="F2546" s="122" t="s">
        <v>194</v>
      </c>
      <c r="G2546" s="76">
        <f t="shared" si="46"/>
        <v>0</v>
      </c>
      <c r="H2546" s="76">
        <f>H2547</f>
        <v>0</v>
      </c>
      <c r="I2546" s="76"/>
    </row>
    <row r="2547" spans="1:9" ht="40.5">
      <c r="A2547" s="103"/>
      <c r="B2547" s="104"/>
      <c r="C2547" s="105"/>
      <c r="D2547" s="105"/>
      <c r="E2547" s="137" t="s">
        <v>371</v>
      </c>
      <c r="F2547" s="90" t="s">
        <v>372</v>
      </c>
      <c r="G2547" s="76">
        <f t="shared" si="46"/>
        <v>0</v>
      </c>
      <c r="H2547" s="76"/>
      <c r="I2547" s="76"/>
    </row>
    <row r="2548" spans="1:9" ht="18">
      <c r="A2548" s="103"/>
      <c r="B2548" s="104"/>
      <c r="C2548" s="105"/>
      <c r="D2548" s="105"/>
      <c r="E2548" s="135" t="s">
        <v>373</v>
      </c>
      <c r="F2548" s="122" t="s">
        <v>194</v>
      </c>
      <c r="G2548" s="76">
        <f t="shared" si="46"/>
        <v>0</v>
      </c>
      <c r="H2548" s="76">
        <f>H2549</f>
        <v>0</v>
      </c>
      <c r="I2548" s="76"/>
    </row>
    <row r="2549" spans="1:9" ht="18">
      <c r="A2549" s="103"/>
      <c r="B2549" s="104"/>
      <c r="C2549" s="105"/>
      <c r="D2549" s="105"/>
      <c r="E2549" s="137" t="s">
        <v>374</v>
      </c>
      <c r="F2549" s="90" t="s">
        <v>375</v>
      </c>
      <c r="G2549" s="76">
        <f t="shared" si="46"/>
        <v>0</v>
      </c>
      <c r="H2549" s="76"/>
      <c r="I2549" s="76"/>
    </row>
    <row r="2550" spans="1:9" ht="18">
      <c r="A2550" s="103"/>
      <c r="B2550" s="104"/>
      <c r="C2550" s="105"/>
      <c r="D2550" s="105"/>
      <c r="E2550" s="135" t="s">
        <v>376</v>
      </c>
      <c r="F2550" s="122" t="s">
        <v>194</v>
      </c>
      <c r="G2550" s="76">
        <f t="shared" si="46"/>
        <v>0</v>
      </c>
      <c r="H2550" s="76">
        <f>H2551</f>
        <v>0</v>
      </c>
      <c r="I2550" s="76"/>
    </row>
    <row r="2551" spans="1:9" ht="18.75" thickBot="1">
      <c r="A2551" s="103"/>
      <c r="B2551" s="104"/>
      <c r="C2551" s="105"/>
      <c r="D2551" s="105"/>
      <c r="E2551" s="138" t="s">
        <v>377</v>
      </c>
      <c r="F2551" s="92" t="s">
        <v>378</v>
      </c>
      <c r="G2551" s="76">
        <f t="shared" si="46"/>
        <v>0</v>
      </c>
      <c r="H2551" s="76"/>
      <c r="I2551" s="76"/>
    </row>
    <row r="2552" spans="1:9" ht="33.75" thickBot="1">
      <c r="A2552" s="103"/>
      <c r="B2552" s="104"/>
      <c r="C2552" s="105"/>
      <c r="D2552" s="105"/>
      <c r="E2552" s="139" t="s">
        <v>379</v>
      </c>
      <c r="F2552" s="140" t="s">
        <v>194</v>
      </c>
      <c r="G2552" s="76">
        <f>I2552</f>
        <v>0</v>
      </c>
      <c r="H2552" s="76"/>
      <c r="I2552" s="76">
        <f>I2553+I2564+I2569+I2571</f>
        <v>0</v>
      </c>
    </row>
    <row r="2553" spans="1:9" ht="18">
      <c r="A2553" s="103"/>
      <c r="B2553" s="104"/>
      <c r="C2553" s="105"/>
      <c r="D2553" s="105"/>
      <c r="E2553" s="141" t="s">
        <v>380</v>
      </c>
      <c r="F2553" s="117" t="s">
        <v>194</v>
      </c>
      <c r="G2553" s="76">
        <f t="shared" ref="G2553:G2575" si="47">I2553</f>
        <v>0</v>
      </c>
      <c r="H2553" s="76"/>
      <c r="I2553" s="76">
        <f>I2554+I2555+I2556+I2557+I2558+I2559+I2560+I2561+I2562+I2563</f>
        <v>0</v>
      </c>
    </row>
    <row r="2554" spans="1:9" ht="18">
      <c r="A2554" s="103"/>
      <c r="B2554" s="104"/>
      <c r="C2554" s="105"/>
      <c r="D2554" s="105"/>
      <c r="E2554" s="137" t="s">
        <v>381</v>
      </c>
      <c r="F2554" s="142" t="s">
        <v>382</v>
      </c>
      <c r="G2554" s="76">
        <f t="shared" si="47"/>
        <v>0</v>
      </c>
      <c r="H2554" s="76"/>
      <c r="I2554" s="76"/>
    </row>
    <row r="2555" spans="1:9" ht="18">
      <c r="A2555" s="103"/>
      <c r="B2555" s="104"/>
      <c r="C2555" s="105"/>
      <c r="D2555" s="105"/>
      <c r="E2555" s="137" t="s">
        <v>383</v>
      </c>
      <c r="F2555" s="142" t="s">
        <v>384</v>
      </c>
      <c r="G2555" s="76">
        <f t="shared" si="47"/>
        <v>0</v>
      </c>
      <c r="H2555" s="76"/>
      <c r="I2555" s="76"/>
    </row>
    <row r="2556" spans="1:9" ht="27">
      <c r="A2556" s="103"/>
      <c r="B2556" s="104"/>
      <c r="C2556" s="105"/>
      <c r="D2556" s="105"/>
      <c r="E2556" s="137" t="s">
        <v>385</v>
      </c>
      <c r="F2556" s="142" t="s">
        <v>386</v>
      </c>
      <c r="G2556" s="76">
        <f t="shared" si="47"/>
        <v>0</v>
      </c>
      <c r="H2556" s="76"/>
      <c r="I2556" s="76"/>
    </row>
    <row r="2557" spans="1:9" ht="18">
      <c r="A2557" s="103"/>
      <c r="B2557" s="104"/>
      <c r="C2557" s="105"/>
      <c r="D2557" s="105"/>
      <c r="E2557" s="137" t="s">
        <v>387</v>
      </c>
      <c r="F2557" s="142" t="s">
        <v>388</v>
      </c>
      <c r="G2557" s="76">
        <f t="shared" si="47"/>
        <v>0</v>
      </c>
      <c r="H2557" s="76"/>
      <c r="I2557" s="76"/>
    </row>
    <row r="2558" spans="1:9" ht="18">
      <c r="A2558" s="103"/>
      <c r="B2558" s="104"/>
      <c r="C2558" s="105"/>
      <c r="D2558" s="105"/>
      <c r="E2558" s="137" t="s">
        <v>389</v>
      </c>
      <c r="F2558" s="142" t="s">
        <v>390</v>
      </c>
      <c r="G2558" s="76">
        <f t="shared" si="47"/>
        <v>0</v>
      </c>
      <c r="H2558" s="76"/>
      <c r="I2558" s="76"/>
    </row>
    <row r="2559" spans="1:9" ht="18">
      <c r="A2559" s="103"/>
      <c r="B2559" s="104"/>
      <c r="C2559" s="105"/>
      <c r="D2559" s="105"/>
      <c r="E2559" s="137" t="s">
        <v>391</v>
      </c>
      <c r="F2559" s="142" t="s">
        <v>392</v>
      </c>
      <c r="G2559" s="76">
        <f t="shared" si="47"/>
        <v>0</v>
      </c>
      <c r="H2559" s="76"/>
      <c r="I2559" s="76"/>
    </row>
    <row r="2560" spans="1:9" ht="18">
      <c r="A2560" s="103"/>
      <c r="B2560" s="104"/>
      <c r="C2560" s="105"/>
      <c r="D2560" s="105"/>
      <c r="E2560" s="137" t="s">
        <v>393</v>
      </c>
      <c r="F2560" s="142" t="s">
        <v>394</v>
      </c>
      <c r="G2560" s="76">
        <f t="shared" si="47"/>
        <v>0</v>
      </c>
      <c r="H2560" s="76"/>
      <c r="I2560" s="76"/>
    </row>
    <row r="2561" spans="1:9" ht="18">
      <c r="A2561" s="103"/>
      <c r="B2561" s="104"/>
      <c r="C2561" s="105"/>
      <c r="D2561" s="105"/>
      <c r="E2561" s="143" t="s">
        <v>395</v>
      </c>
      <c r="F2561" s="144" t="s">
        <v>396</v>
      </c>
      <c r="G2561" s="76">
        <f t="shared" si="47"/>
        <v>0</v>
      </c>
      <c r="H2561" s="76"/>
      <c r="I2561" s="76"/>
    </row>
    <row r="2562" spans="1:9" ht="18">
      <c r="A2562" s="103"/>
      <c r="B2562" s="104"/>
      <c r="C2562" s="105"/>
      <c r="D2562" s="105"/>
      <c r="E2562" s="143" t="s">
        <v>397</v>
      </c>
      <c r="F2562" s="120">
        <v>513300</v>
      </c>
      <c r="G2562" s="76">
        <f t="shared" si="47"/>
        <v>0</v>
      </c>
      <c r="H2562" s="76"/>
      <c r="I2562" s="76"/>
    </row>
    <row r="2563" spans="1:9" ht="18">
      <c r="A2563" s="103"/>
      <c r="B2563" s="104"/>
      <c r="C2563" s="105"/>
      <c r="D2563" s="105"/>
      <c r="E2563" s="109" t="s">
        <v>398</v>
      </c>
      <c r="F2563" s="120">
        <v>513400</v>
      </c>
      <c r="G2563" s="76">
        <f t="shared" si="47"/>
        <v>0</v>
      </c>
      <c r="H2563" s="76"/>
      <c r="I2563" s="76"/>
    </row>
    <row r="2564" spans="1:9" ht="18">
      <c r="A2564" s="103"/>
      <c r="B2564" s="104"/>
      <c r="C2564" s="105"/>
      <c r="D2564" s="105"/>
      <c r="E2564" s="130" t="s">
        <v>399</v>
      </c>
      <c r="F2564" s="117" t="s">
        <v>194</v>
      </c>
      <c r="G2564" s="76">
        <f t="shared" si="47"/>
        <v>0</v>
      </c>
      <c r="H2564" s="76"/>
      <c r="I2564" s="76">
        <f>I2565+I2566+I2567+I2568</f>
        <v>0</v>
      </c>
    </row>
    <row r="2565" spans="1:9" ht="18">
      <c r="A2565" s="103"/>
      <c r="B2565" s="104"/>
      <c r="C2565" s="105"/>
      <c r="D2565" s="105"/>
      <c r="E2565" s="137" t="s">
        <v>400</v>
      </c>
      <c r="F2565" s="142" t="s">
        <v>401</v>
      </c>
      <c r="G2565" s="76">
        <f t="shared" si="47"/>
        <v>0</v>
      </c>
      <c r="H2565" s="76"/>
      <c r="I2565" s="76"/>
    </row>
    <row r="2566" spans="1:9" ht="18">
      <c r="A2566" s="103"/>
      <c r="B2566" s="104"/>
      <c r="C2566" s="105"/>
      <c r="D2566" s="105"/>
      <c r="E2566" s="137" t="s">
        <v>402</v>
      </c>
      <c r="F2566" s="142" t="s">
        <v>403</v>
      </c>
      <c r="G2566" s="76">
        <f t="shared" si="47"/>
        <v>0</v>
      </c>
      <c r="H2566" s="76"/>
      <c r="I2566" s="76"/>
    </row>
    <row r="2567" spans="1:9" ht="27">
      <c r="A2567" s="103"/>
      <c r="B2567" s="104"/>
      <c r="C2567" s="105"/>
      <c r="D2567" s="105"/>
      <c r="E2567" s="137" t="s">
        <v>404</v>
      </c>
      <c r="F2567" s="142" t="s">
        <v>405</v>
      </c>
      <c r="G2567" s="76">
        <f t="shared" si="47"/>
        <v>0</v>
      </c>
      <c r="H2567" s="76"/>
      <c r="I2567" s="76"/>
    </row>
    <row r="2568" spans="1:9" ht="18">
      <c r="A2568" s="103"/>
      <c r="B2568" s="104"/>
      <c r="C2568" s="105"/>
      <c r="D2568" s="105"/>
      <c r="E2568" s="137" t="s">
        <v>406</v>
      </c>
      <c r="F2568" s="142" t="s">
        <v>407</v>
      </c>
      <c r="G2568" s="76">
        <f t="shared" si="47"/>
        <v>0</v>
      </c>
      <c r="H2568" s="76"/>
      <c r="I2568" s="76"/>
    </row>
    <row r="2569" spans="1:9" ht="18">
      <c r="A2569" s="103"/>
      <c r="B2569" s="104"/>
      <c r="C2569" s="105"/>
      <c r="D2569" s="105"/>
      <c r="E2569" s="145" t="s">
        <v>408</v>
      </c>
      <c r="F2569" s="122" t="s">
        <v>194</v>
      </c>
      <c r="G2569" s="76">
        <f t="shared" si="47"/>
        <v>0</v>
      </c>
      <c r="H2569" s="76"/>
      <c r="I2569" s="76">
        <f>I2570</f>
        <v>0</v>
      </c>
    </row>
    <row r="2570" spans="1:9" ht="18">
      <c r="A2570" s="103"/>
      <c r="B2570" s="104"/>
      <c r="C2570" s="105"/>
      <c r="D2570" s="105"/>
      <c r="E2570" s="137" t="s">
        <v>409</v>
      </c>
      <c r="F2570" s="142" t="s">
        <v>410</v>
      </c>
      <c r="G2570" s="76">
        <f t="shared" si="47"/>
        <v>0</v>
      </c>
      <c r="H2570" s="76"/>
      <c r="I2570" s="76"/>
    </row>
    <row r="2571" spans="1:9" ht="18">
      <c r="A2571" s="103"/>
      <c r="B2571" s="104"/>
      <c r="C2571" s="105"/>
      <c r="D2571" s="105"/>
      <c r="E2571" s="145" t="s">
        <v>411</v>
      </c>
      <c r="F2571" s="122" t="s">
        <v>194</v>
      </c>
      <c r="G2571" s="76">
        <f t="shared" si="47"/>
        <v>0</v>
      </c>
      <c r="H2571" s="76"/>
      <c r="I2571" s="76">
        <f>I2572+I2573+I2574+I2575</f>
        <v>0</v>
      </c>
    </row>
    <row r="2572" spans="1:9" ht="18">
      <c r="A2572" s="103"/>
      <c r="B2572" s="104"/>
      <c r="C2572" s="105"/>
      <c r="D2572" s="105"/>
      <c r="E2572" s="137" t="s">
        <v>412</v>
      </c>
      <c r="F2572" s="142" t="s">
        <v>413</v>
      </c>
      <c r="G2572" s="76">
        <f t="shared" si="47"/>
        <v>0</v>
      </c>
      <c r="H2572" s="76"/>
      <c r="I2572" s="76"/>
    </row>
    <row r="2573" spans="1:9" ht="18">
      <c r="A2573" s="103"/>
      <c r="B2573" s="104"/>
      <c r="C2573" s="105"/>
      <c r="D2573" s="105"/>
      <c r="E2573" s="137" t="s">
        <v>414</v>
      </c>
      <c r="F2573" s="142" t="s">
        <v>415</v>
      </c>
      <c r="G2573" s="76">
        <f t="shared" si="47"/>
        <v>0</v>
      </c>
      <c r="H2573" s="76"/>
      <c r="I2573" s="76"/>
    </row>
    <row r="2574" spans="1:9" ht="18">
      <c r="A2574" s="103"/>
      <c r="B2574" s="104"/>
      <c r="C2574" s="105"/>
      <c r="D2574" s="105"/>
      <c r="E2574" s="137" t="s">
        <v>416</v>
      </c>
      <c r="F2574" s="142" t="s">
        <v>417</v>
      </c>
      <c r="G2574" s="76">
        <f t="shared" si="47"/>
        <v>0</v>
      </c>
      <c r="H2574" s="76"/>
      <c r="I2574" s="76"/>
    </row>
    <row r="2575" spans="1:9" ht="18.75" thickBot="1">
      <c r="A2575" s="103"/>
      <c r="B2575" s="104"/>
      <c r="C2575" s="105"/>
      <c r="D2575" s="105"/>
      <c r="E2575" s="146" t="s">
        <v>418</v>
      </c>
      <c r="F2575" s="147" t="s">
        <v>419</v>
      </c>
      <c r="G2575" s="76">
        <f t="shared" si="47"/>
        <v>0</v>
      </c>
      <c r="H2575" s="76"/>
      <c r="I2575" s="76"/>
    </row>
    <row r="2576" spans="1:9" ht="36">
      <c r="A2576" s="79"/>
      <c r="B2576" s="78" t="s">
        <v>536</v>
      </c>
      <c r="C2576" s="77">
        <v>2</v>
      </c>
      <c r="D2576" s="77">
        <v>2</v>
      </c>
      <c r="E2576" s="80" t="s">
        <v>544</v>
      </c>
      <c r="F2576" s="154"/>
      <c r="G2576" s="76"/>
      <c r="H2576" s="76"/>
      <c r="I2576" s="76"/>
    </row>
    <row r="2577" spans="1:9" ht="72">
      <c r="A2577" s="79">
        <v>2722</v>
      </c>
      <c r="B2577" s="78"/>
      <c r="C2577" s="77"/>
      <c r="D2577" s="77"/>
      <c r="E2577" s="80" t="s">
        <v>192</v>
      </c>
      <c r="F2577" s="154"/>
      <c r="G2577" s="76"/>
      <c r="H2577" s="76"/>
      <c r="I2577" s="76"/>
    </row>
    <row r="2578" spans="1:9" ht="18">
      <c r="A2578" s="79"/>
      <c r="B2578" s="78"/>
      <c r="C2578" s="77"/>
      <c r="D2578" s="77"/>
      <c r="E2578" s="80" t="s">
        <v>421</v>
      </c>
      <c r="F2578" s="154"/>
      <c r="G2578" s="76"/>
      <c r="H2578" s="76"/>
      <c r="I2578" s="76"/>
    </row>
    <row r="2579" spans="1:9" ht="36">
      <c r="A2579" s="79"/>
      <c r="B2579" s="78" t="s">
        <v>536</v>
      </c>
      <c r="C2579" s="77">
        <v>2</v>
      </c>
      <c r="D2579" s="77">
        <v>3</v>
      </c>
      <c r="E2579" s="80" t="s">
        <v>545</v>
      </c>
      <c r="F2579" s="154"/>
      <c r="G2579" s="76"/>
      <c r="H2579" s="76"/>
      <c r="I2579" s="76"/>
    </row>
    <row r="2580" spans="1:9" ht="72">
      <c r="A2580" s="79">
        <v>2723</v>
      </c>
      <c r="B2580" s="78"/>
      <c r="C2580" s="77"/>
      <c r="D2580" s="77"/>
      <c r="E2580" s="80" t="s">
        <v>192</v>
      </c>
      <c r="F2580" s="154"/>
      <c r="G2580" s="76"/>
      <c r="H2580" s="76"/>
      <c r="I2580" s="76"/>
    </row>
    <row r="2581" spans="1:9" ht="18">
      <c r="A2581" s="79"/>
      <c r="B2581" s="78"/>
      <c r="C2581" s="77"/>
      <c r="D2581" s="77"/>
      <c r="E2581" s="80" t="s">
        <v>421</v>
      </c>
      <c r="F2581" s="154"/>
      <c r="G2581" s="76"/>
      <c r="H2581" s="76"/>
      <c r="I2581" s="76"/>
    </row>
    <row r="2582" spans="1:9" ht="18">
      <c r="A2582" s="79"/>
      <c r="B2582" s="78" t="s">
        <v>536</v>
      </c>
      <c r="C2582" s="77">
        <v>2</v>
      </c>
      <c r="D2582" s="77">
        <v>4</v>
      </c>
      <c r="E2582" s="80" t="s">
        <v>546</v>
      </c>
      <c r="F2582" s="154"/>
      <c r="G2582" s="76"/>
      <c r="H2582" s="76"/>
      <c r="I2582" s="76"/>
    </row>
    <row r="2583" spans="1:9" ht="72">
      <c r="A2583" s="79">
        <v>2724</v>
      </c>
      <c r="B2583" s="78"/>
      <c r="C2583" s="77"/>
      <c r="D2583" s="77"/>
      <c r="E2583" s="80" t="s">
        <v>192</v>
      </c>
      <c r="F2583" s="154"/>
      <c r="G2583" s="76"/>
      <c r="H2583" s="76"/>
      <c r="I2583" s="76"/>
    </row>
    <row r="2584" spans="1:9" ht="18">
      <c r="A2584" s="79"/>
      <c r="B2584" s="78"/>
      <c r="C2584" s="77"/>
      <c r="D2584" s="77"/>
      <c r="E2584" s="80" t="s">
        <v>421</v>
      </c>
      <c r="F2584" s="154"/>
      <c r="G2584" s="76"/>
      <c r="H2584" s="76"/>
      <c r="I2584" s="76"/>
    </row>
    <row r="2585" spans="1:9" ht="37.5">
      <c r="A2585" s="79"/>
      <c r="B2585" s="78" t="s">
        <v>536</v>
      </c>
      <c r="C2585" s="77">
        <v>3</v>
      </c>
      <c r="D2585" s="77">
        <v>0</v>
      </c>
      <c r="E2585" s="81" t="s">
        <v>547</v>
      </c>
      <c r="F2585" s="153"/>
      <c r="G2585" s="76"/>
      <c r="H2585" s="76"/>
      <c r="I2585" s="76"/>
    </row>
    <row r="2586" spans="1:9" ht="18">
      <c r="A2586" s="79">
        <v>2730</v>
      </c>
      <c r="B2586" s="78"/>
      <c r="C2586" s="77"/>
      <c r="D2586" s="77"/>
      <c r="E2586" s="80" t="s">
        <v>190</v>
      </c>
      <c r="F2586" s="154"/>
      <c r="G2586" s="76"/>
      <c r="H2586" s="76"/>
      <c r="I2586" s="76"/>
    </row>
    <row r="2587" spans="1:9" ht="54">
      <c r="A2587" s="79"/>
      <c r="B2587" s="78" t="s">
        <v>536</v>
      </c>
      <c r="C2587" s="77">
        <v>3</v>
      </c>
      <c r="D2587" s="77">
        <v>1</v>
      </c>
      <c r="E2587" s="80" t="s">
        <v>548</v>
      </c>
      <c r="F2587" s="154"/>
      <c r="G2587" s="76"/>
      <c r="H2587" s="76"/>
      <c r="I2587" s="76"/>
    </row>
    <row r="2588" spans="1:9" ht="72">
      <c r="A2588" s="79">
        <v>2731</v>
      </c>
      <c r="B2588" s="78"/>
      <c r="C2588" s="77"/>
      <c r="D2588" s="77"/>
      <c r="E2588" s="80" t="s">
        <v>192</v>
      </c>
      <c r="F2588" s="154"/>
      <c r="G2588" s="76"/>
      <c r="H2588" s="76"/>
      <c r="I2588" s="76"/>
    </row>
    <row r="2589" spans="1:9" ht="18">
      <c r="A2589" s="79"/>
      <c r="B2589" s="78"/>
      <c r="C2589" s="77"/>
      <c r="D2589" s="77"/>
      <c r="E2589" s="80" t="s">
        <v>421</v>
      </c>
      <c r="F2589" s="154"/>
      <c r="G2589" s="76"/>
      <c r="H2589" s="76"/>
      <c r="I2589" s="76"/>
    </row>
    <row r="2590" spans="1:9" ht="36">
      <c r="A2590" s="79"/>
      <c r="B2590" s="78" t="s">
        <v>536</v>
      </c>
      <c r="C2590" s="77">
        <v>3</v>
      </c>
      <c r="D2590" s="77">
        <v>2</v>
      </c>
      <c r="E2590" s="80" t="s">
        <v>549</v>
      </c>
      <c r="F2590" s="154"/>
      <c r="G2590" s="76"/>
      <c r="H2590" s="76"/>
      <c r="I2590" s="76"/>
    </row>
    <row r="2591" spans="1:9" ht="72">
      <c r="A2591" s="79">
        <v>2732</v>
      </c>
      <c r="B2591" s="78"/>
      <c r="C2591" s="77"/>
      <c r="D2591" s="77"/>
      <c r="E2591" s="80" t="s">
        <v>192</v>
      </c>
      <c r="F2591" s="154"/>
      <c r="G2591" s="76"/>
      <c r="H2591" s="76"/>
      <c r="I2591" s="76"/>
    </row>
    <row r="2592" spans="1:9" ht="18">
      <c r="A2592" s="79"/>
      <c r="B2592" s="78"/>
      <c r="C2592" s="77"/>
      <c r="D2592" s="77"/>
      <c r="E2592" s="80" t="s">
        <v>421</v>
      </c>
      <c r="F2592" s="154"/>
      <c r="G2592" s="76"/>
      <c r="H2592" s="76"/>
      <c r="I2592" s="76"/>
    </row>
    <row r="2593" spans="1:9" ht="54">
      <c r="A2593" s="79"/>
      <c r="B2593" s="78" t="s">
        <v>536</v>
      </c>
      <c r="C2593" s="77">
        <v>3</v>
      </c>
      <c r="D2593" s="77">
        <v>3</v>
      </c>
      <c r="E2593" s="80" t="s">
        <v>550</v>
      </c>
      <c r="F2593" s="154"/>
      <c r="G2593" s="76"/>
      <c r="H2593" s="76"/>
      <c r="I2593" s="76"/>
    </row>
    <row r="2594" spans="1:9" ht="72">
      <c r="A2594" s="79">
        <v>2733</v>
      </c>
      <c r="B2594" s="78"/>
      <c r="C2594" s="77"/>
      <c r="D2594" s="77"/>
      <c r="E2594" s="80" t="s">
        <v>192</v>
      </c>
      <c r="F2594" s="154"/>
      <c r="G2594" s="76"/>
      <c r="H2594" s="76"/>
      <c r="I2594" s="76"/>
    </row>
    <row r="2595" spans="1:9" ht="18">
      <c r="A2595" s="79"/>
      <c r="B2595" s="78"/>
      <c r="C2595" s="77"/>
      <c r="D2595" s="77"/>
      <c r="E2595" s="80" t="s">
        <v>421</v>
      </c>
      <c r="F2595" s="154"/>
      <c r="G2595" s="76"/>
      <c r="H2595" s="76"/>
      <c r="I2595" s="76"/>
    </row>
    <row r="2596" spans="1:9" ht="54">
      <c r="A2596" s="79"/>
      <c r="B2596" s="78" t="s">
        <v>536</v>
      </c>
      <c r="C2596" s="77">
        <v>3</v>
      </c>
      <c r="D2596" s="77">
        <v>4</v>
      </c>
      <c r="E2596" s="80" t="s">
        <v>551</v>
      </c>
      <c r="F2596" s="154"/>
      <c r="G2596" s="76"/>
      <c r="H2596" s="76"/>
      <c r="I2596" s="76"/>
    </row>
    <row r="2597" spans="1:9" ht="72">
      <c r="A2597" s="79">
        <v>2734</v>
      </c>
      <c r="B2597" s="78"/>
      <c r="C2597" s="77"/>
      <c r="D2597" s="77"/>
      <c r="E2597" s="80" t="s">
        <v>192</v>
      </c>
      <c r="F2597" s="154"/>
      <c r="G2597" s="76"/>
      <c r="H2597" s="76"/>
      <c r="I2597" s="76"/>
    </row>
    <row r="2598" spans="1:9" ht="18">
      <c r="A2598" s="79"/>
      <c r="B2598" s="78"/>
      <c r="C2598" s="77"/>
      <c r="D2598" s="77"/>
      <c r="E2598" s="80" t="s">
        <v>421</v>
      </c>
      <c r="F2598" s="154"/>
      <c r="G2598" s="76"/>
      <c r="H2598" s="76"/>
      <c r="I2598" s="76"/>
    </row>
    <row r="2599" spans="1:9" ht="37.5">
      <c r="A2599" s="79"/>
      <c r="B2599" s="78" t="s">
        <v>536</v>
      </c>
      <c r="C2599" s="77">
        <v>4</v>
      </c>
      <c r="D2599" s="77">
        <v>0</v>
      </c>
      <c r="E2599" s="81" t="s">
        <v>552</v>
      </c>
      <c r="F2599" s="153"/>
      <c r="G2599" s="76"/>
      <c r="H2599" s="76"/>
      <c r="I2599" s="76"/>
    </row>
    <row r="2600" spans="1:9" ht="18">
      <c r="A2600" s="79">
        <v>2740</v>
      </c>
      <c r="B2600" s="78"/>
      <c r="C2600" s="77"/>
      <c r="D2600" s="77"/>
      <c r="E2600" s="80" t="s">
        <v>190</v>
      </c>
      <c r="F2600" s="154"/>
      <c r="G2600" s="76"/>
      <c r="H2600" s="76"/>
      <c r="I2600" s="76"/>
    </row>
    <row r="2601" spans="1:9" ht="36">
      <c r="A2601" s="79"/>
      <c r="B2601" s="78" t="s">
        <v>536</v>
      </c>
      <c r="C2601" s="77">
        <v>4</v>
      </c>
      <c r="D2601" s="77">
        <v>1</v>
      </c>
      <c r="E2601" s="80" t="s">
        <v>552</v>
      </c>
      <c r="F2601" s="154"/>
      <c r="G2601" s="76"/>
      <c r="H2601" s="76"/>
      <c r="I2601" s="76"/>
    </row>
    <row r="2602" spans="1:9" ht="72">
      <c r="A2602" s="79">
        <v>2741</v>
      </c>
      <c r="B2602" s="78"/>
      <c r="C2602" s="77"/>
      <c r="D2602" s="77"/>
      <c r="E2602" s="80" t="s">
        <v>192</v>
      </c>
      <c r="F2602" s="154"/>
      <c r="G2602" s="76"/>
      <c r="H2602" s="76"/>
      <c r="I2602" s="76"/>
    </row>
    <row r="2603" spans="1:9" ht="18">
      <c r="A2603" s="79"/>
      <c r="B2603" s="78"/>
      <c r="C2603" s="77"/>
      <c r="D2603" s="77"/>
      <c r="E2603" s="80" t="s">
        <v>421</v>
      </c>
      <c r="F2603" s="154"/>
      <c r="G2603" s="76"/>
      <c r="H2603" s="76"/>
      <c r="I2603" s="76"/>
    </row>
    <row r="2604" spans="1:9" ht="56.25">
      <c r="A2604" s="79"/>
      <c r="B2604" s="78" t="s">
        <v>536</v>
      </c>
      <c r="C2604" s="77">
        <v>5</v>
      </c>
      <c r="D2604" s="77">
        <v>0</v>
      </c>
      <c r="E2604" s="81" t="s">
        <v>553</v>
      </c>
      <c r="F2604" s="153"/>
      <c r="G2604" s="76"/>
      <c r="H2604" s="76"/>
      <c r="I2604" s="76"/>
    </row>
    <row r="2605" spans="1:9" ht="18">
      <c r="A2605" s="79">
        <v>2750</v>
      </c>
      <c r="B2605" s="78"/>
      <c r="C2605" s="77"/>
      <c r="D2605" s="77"/>
      <c r="E2605" s="80" t="s">
        <v>190</v>
      </c>
      <c r="F2605" s="154"/>
      <c r="G2605" s="76"/>
      <c r="H2605" s="76"/>
      <c r="I2605" s="76"/>
    </row>
    <row r="2606" spans="1:9" ht="54">
      <c r="A2606" s="79"/>
      <c r="B2606" s="78" t="s">
        <v>536</v>
      </c>
      <c r="C2606" s="77">
        <v>5</v>
      </c>
      <c r="D2606" s="77">
        <v>1</v>
      </c>
      <c r="E2606" s="80" t="s">
        <v>553</v>
      </c>
      <c r="F2606" s="154"/>
      <c r="G2606" s="76"/>
      <c r="H2606" s="76"/>
      <c r="I2606" s="76"/>
    </row>
    <row r="2607" spans="1:9" ht="72">
      <c r="A2607" s="79">
        <v>2751</v>
      </c>
      <c r="B2607" s="78"/>
      <c r="C2607" s="77"/>
      <c r="D2607" s="77"/>
      <c r="E2607" s="80" t="s">
        <v>192</v>
      </c>
      <c r="F2607" s="154"/>
      <c r="G2607" s="76"/>
      <c r="H2607" s="76"/>
      <c r="I2607" s="76"/>
    </row>
    <row r="2608" spans="1:9" ht="18">
      <c r="A2608" s="79"/>
      <c r="B2608" s="78"/>
      <c r="C2608" s="77"/>
      <c r="D2608" s="77"/>
      <c r="E2608" s="80" t="s">
        <v>421</v>
      </c>
      <c r="F2608" s="154"/>
      <c r="G2608" s="76"/>
      <c r="H2608" s="76"/>
      <c r="I2608" s="76"/>
    </row>
    <row r="2609" spans="1:9" ht="37.5">
      <c r="A2609" s="79"/>
      <c r="B2609" s="78" t="s">
        <v>536</v>
      </c>
      <c r="C2609" s="77">
        <v>6</v>
      </c>
      <c r="D2609" s="77">
        <v>0</v>
      </c>
      <c r="E2609" s="81" t="s">
        <v>554</v>
      </c>
      <c r="F2609" s="153"/>
      <c r="G2609" s="76">
        <f>G2611</f>
        <v>18000</v>
      </c>
      <c r="H2609" s="76">
        <f>H2611</f>
        <v>0</v>
      </c>
      <c r="I2609" s="76">
        <f>I2611</f>
        <v>18000</v>
      </c>
    </row>
    <row r="2610" spans="1:9" ht="18">
      <c r="A2610" s="79">
        <v>2760</v>
      </c>
      <c r="B2610" s="78"/>
      <c r="C2610" s="77"/>
      <c r="D2610" s="77"/>
      <c r="E2610" s="80" t="s">
        <v>190</v>
      </c>
      <c r="F2610" s="154"/>
      <c r="G2610" s="76"/>
      <c r="H2610" s="76"/>
      <c r="I2610" s="76"/>
    </row>
    <row r="2611" spans="1:9" ht="25.5">
      <c r="A2611" s="79"/>
      <c r="B2611" s="78" t="s">
        <v>536</v>
      </c>
      <c r="C2611" s="77">
        <v>6</v>
      </c>
      <c r="D2611" s="77">
        <v>1</v>
      </c>
      <c r="E2611" s="176" t="s">
        <v>555</v>
      </c>
      <c r="F2611" s="154"/>
      <c r="G2611" s="76">
        <f>G2612+G2620+G2656+G2665+G2670+G2693+G2709+G2729</f>
        <v>18000</v>
      </c>
      <c r="H2611" s="76">
        <f>H2612+H2620+H2656+H2665+H2670+H2693+H2709+H2729</f>
        <v>0</v>
      </c>
      <c r="I2611" s="76">
        <f>I2612+I2620+I2656+I2665+I2670+I2693+I2709+I2729</f>
        <v>18000</v>
      </c>
    </row>
    <row r="2612" spans="1:9" ht="18">
      <c r="A2612" s="79"/>
      <c r="B2612" s="78"/>
      <c r="C2612" s="77"/>
      <c r="D2612" s="77"/>
      <c r="E2612" s="85" t="s">
        <v>193</v>
      </c>
      <c r="F2612" s="117" t="s">
        <v>194</v>
      </c>
      <c r="G2612" s="76">
        <f>H2612</f>
        <v>0</v>
      </c>
      <c r="H2612" s="76">
        <f>H2613+H2614+H2615+H2616+H2618+H2617+H2619</f>
        <v>0</v>
      </c>
      <c r="I2612" s="76"/>
    </row>
    <row r="2613" spans="1:9" ht="27">
      <c r="A2613" s="79"/>
      <c r="B2613" s="78"/>
      <c r="C2613" s="77"/>
      <c r="D2613" s="77"/>
      <c r="E2613" s="149" t="s">
        <v>195</v>
      </c>
      <c r="F2613" s="99" t="s">
        <v>196</v>
      </c>
      <c r="G2613" s="76">
        <f t="shared" ref="G2613:G2676" si="48">H2613</f>
        <v>0</v>
      </c>
      <c r="H2613" s="76"/>
      <c r="I2613" s="76"/>
    </row>
    <row r="2614" spans="1:9" ht="27">
      <c r="A2614" s="79"/>
      <c r="B2614" s="78"/>
      <c r="C2614" s="77"/>
      <c r="D2614" s="77"/>
      <c r="E2614" s="89" t="s">
        <v>197</v>
      </c>
      <c r="F2614" s="90" t="s">
        <v>198</v>
      </c>
      <c r="G2614" s="76">
        <f t="shared" si="48"/>
        <v>0</v>
      </c>
      <c r="H2614" s="76"/>
      <c r="I2614" s="76"/>
    </row>
    <row r="2615" spans="1:9" ht="27">
      <c r="A2615" s="79"/>
      <c r="B2615" s="78"/>
      <c r="C2615" s="77"/>
      <c r="D2615" s="77"/>
      <c r="E2615" s="89" t="s">
        <v>199</v>
      </c>
      <c r="F2615" s="90" t="s">
        <v>200</v>
      </c>
      <c r="G2615" s="76">
        <f t="shared" si="48"/>
        <v>0</v>
      </c>
      <c r="H2615" s="76"/>
      <c r="I2615" s="76"/>
    </row>
    <row r="2616" spans="1:9" ht="27">
      <c r="A2616" s="79"/>
      <c r="B2616" s="78"/>
      <c r="C2616" s="77"/>
      <c r="D2616" s="77"/>
      <c r="E2616" s="89" t="s">
        <v>201</v>
      </c>
      <c r="F2616" s="90" t="s">
        <v>202</v>
      </c>
      <c r="G2616" s="76">
        <f t="shared" si="48"/>
        <v>0</v>
      </c>
      <c r="H2616" s="76"/>
      <c r="I2616" s="76"/>
    </row>
    <row r="2617" spans="1:9" ht="18">
      <c r="A2617" s="79"/>
      <c r="B2617" s="78"/>
      <c r="C2617" s="77"/>
      <c r="D2617" s="77"/>
      <c r="E2617" s="89" t="s">
        <v>203</v>
      </c>
      <c r="F2617" s="90" t="s">
        <v>204</v>
      </c>
      <c r="G2617" s="76">
        <f t="shared" si="48"/>
        <v>0</v>
      </c>
      <c r="H2617" s="76"/>
      <c r="I2617" s="76"/>
    </row>
    <row r="2618" spans="1:9" ht="18">
      <c r="A2618" s="79"/>
      <c r="B2618" s="78"/>
      <c r="C2618" s="77"/>
      <c r="D2618" s="77"/>
      <c r="E2618" s="89" t="s">
        <v>205</v>
      </c>
      <c r="F2618" s="90" t="s">
        <v>206</v>
      </c>
      <c r="G2618" s="76">
        <f t="shared" si="48"/>
        <v>0</v>
      </c>
      <c r="H2618" s="76"/>
      <c r="I2618" s="76"/>
    </row>
    <row r="2619" spans="1:9" ht="18.75" thickBot="1">
      <c r="A2619" s="79"/>
      <c r="B2619" s="78"/>
      <c r="C2619" s="77"/>
      <c r="D2619" s="77"/>
      <c r="E2619" s="91" t="s">
        <v>207</v>
      </c>
      <c r="F2619" s="92" t="s">
        <v>208</v>
      </c>
      <c r="G2619" s="76">
        <f t="shared" si="48"/>
        <v>0</v>
      </c>
      <c r="H2619" s="76"/>
      <c r="I2619" s="76"/>
    </row>
    <row r="2620" spans="1:9" ht="33.75" thickBot="1">
      <c r="A2620" s="79"/>
      <c r="B2620" s="78"/>
      <c r="C2620" s="77"/>
      <c r="D2620" s="77"/>
      <c r="E2620" s="93" t="s">
        <v>209</v>
      </c>
      <c r="F2620" s="94" t="s">
        <v>194</v>
      </c>
      <c r="G2620" s="76">
        <f t="shared" si="48"/>
        <v>0</v>
      </c>
      <c r="H2620" s="76">
        <f>H2621+H2629+H2633+H2642+H2644+H2647</f>
        <v>0</v>
      </c>
      <c r="I2620" s="76"/>
    </row>
    <row r="2621" spans="1:9" ht="18">
      <c r="A2621" s="79"/>
      <c r="B2621" s="78"/>
      <c r="C2621" s="77"/>
      <c r="D2621" s="77"/>
      <c r="E2621" s="95" t="s">
        <v>210</v>
      </c>
      <c r="F2621" s="96"/>
      <c r="G2621" s="76">
        <f t="shared" si="48"/>
        <v>0</v>
      </c>
      <c r="H2621" s="76">
        <f>H2622+H2623+H2624+H2625+H2626+H2627+H2628</f>
        <v>0</v>
      </c>
      <c r="I2621" s="76"/>
    </row>
    <row r="2622" spans="1:9" ht="27">
      <c r="A2622" s="79"/>
      <c r="B2622" s="78"/>
      <c r="C2622" s="77"/>
      <c r="D2622" s="77"/>
      <c r="E2622" s="89" t="s">
        <v>211</v>
      </c>
      <c r="F2622" s="90" t="s">
        <v>212</v>
      </c>
      <c r="G2622" s="76">
        <f t="shared" si="48"/>
        <v>0</v>
      </c>
      <c r="H2622" s="76"/>
      <c r="I2622" s="76"/>
    </row>
    <row r="2623" spans="1:9" ht="18">
      <c r="A2623" s="79"/>
      <c r="B2623" s="78"/>
      <c r="C2623" s="77"/>
      <c r="D2623" s="77"/>
      <c r="E2623" s="89" t="s">
        <v>213</v>
      </c>
      <c r="F2623" s="90" t="s">
        <v>214</v>
      </c>
      <c r="G2623" s="76">
        <f t="shared" si="48"/>
        <v>0</v>
      </c>
      <c r="H2623" s="76"/>
      <c r="I2623" s="76"/>
    </row>
    <row r="2624" spans="1:9" ht="18">
      <c r="A2624" s="79"/>
      <c r="B2624" s="78"/>
      <c r="C2624" s="77"/>
      <c r="D2624" s="77"/>
      <c r="E2624" s="89" t="s">
        <v>215</v>
      </c>
      <c r="F2624" s="90" t="s">
        <v>216</v>
      </c>
      <c r="G2624" s="76">
        <f t="shared" si="48"/>
        <v>0</v>
      </c>
      <c r="H2624" s="76"/>
      <c r="I2624" s="76"/>
    </row>
    <row r="2625" spans="1:9" ht="18">
      <c r="A2625" s="79"/>
      <c r="B2625" s="78"/>
      <c r="C2625" s="77"/>
      <c r="D2625" s="77"/>
      <c r="E2625" s="89" t="s">
        <v>217</v>
      </c>
      <c r="F2625" s="90" t="s">
        <v>218</v>
      </c>
      <c r="G2625" s="76">
        <f t="shared" si="48"/>
        <v>0</v>
      </c>
      <c r="H2625" s="76"/>
      <c r="I2625" s="76"/>
    </row>
    <row r="2626" spans="1:9" ht="18">
      <c r="A2626" s="79"/>
      <c r="B2626" s="78"/>
      <c r="C2626" s="77"/>
      <c r="D2626" s="77"/>
      <c r="E2626" s="89" t="s">
        <v>219</v>
      </c>
      <c r="F2626" s="90" t="s">
        <v>220</v>
      </c>
      <c r="G2626" s="76">
        <f t="shared" si="48"/>
        <v>0</v>
      </c>
      <c r="H2626" s="76"/>
      <c r="I2626" s="76"/>
    </row>
    <row r="2627" spans="1:9" ht="18">
      <c r="A2627" s="79"/>
      <c r="B2627" s="78"/>
      <c r="C2627" s="77"/>
      <c r="D2627" s="77"/>
      <c r="E2627" s="89" t="s">
        <v>221</v>
      </c>
      <c r="F2627" s="90" t="s">
        <v>222</v>
      </c>
      <c r="G2627" s="76">
        <f t="shared" si="48"/>
        <v>0</v>
      </c>
      <c r="H2627" s="76"/>
      <c r="I2627" s="76"/>
    </row>
    <row r="2628" spans="1:9" ht="18.75" thickBot="1">
      <c r="A2628" s="79"/>
      <c r="B2628" s="78"/>
      <c r="C2628" s="77"/>
      <c r="D2628" s="77"/>
      <c r="E2628" s="91" t="s">
        <v>223</v>
      </c>
      <c r="F2628" s="92" t="s">
        <v>224</v>
      </c>
      <c r="G2628" s="76">
        <f t="shared" si="48"/>
        <v>0</v>
      </c>
      <c r="H2628" s="76"/>
      <c r="I2628" s="76"/>
    </row>
    <row r="2629" spans="1:9" ht="33">
      <c r="A2629" s="79"/>
      <c r="B2629" s="78"/>
      <c r="C2629" s="77"/>
      <c r="D2629" s="77"/>
      <c r="E2629" s="132" t="s">
        <v>225</v>
      </c>
      <c r="F2629" s="98" t="s">
        <v>194</v>
      </c>
      <c r="G2629" s="76">
        <f t="shared" si="48"/>
        <v>0</v>
      </c>
      <c r="H2629" s="76">
        <f>H2630+H2631+H2632</f>
        <v>0</v>
      </c>
      <c r="I2629" s="76"/>
    </row>
    <row r="2630" spans="1:9" ht="18">
      <c r="A2630" s="79"/>
      <c r="B2630" s="78"/>
      <c r="C2630" s="77"/>
      <c r="D2630" s="77"/>
      <c r="E2630" s="89" t="s">
        <v>226</v>
      </c>
      <c r="F2630" s="99" t="s">
        <v>227</v>
      </c>
      <c r="G2630" s="76">
        <f t="shared" si="48"/>
        <v>0</v>
      </c>
      <c r="H2630" s="76"/>
      <c r="I2630" s="76"/>
    </row>
    <row r="2631" spans="1:9" ht="27">
      <c r="A2631" s="79"/>
      <c r="B2631" s="78"/>
      <c r="C2631" s="77"/>
      <c r="D2631" s="77"/>
      <c r="E2631" s="89" t="s">
        <v>228</v>
      </c>
      <c r="F2631" s="90" t="s">
        <v>229</v>
      </c>
      <c r="G2631" s="76">
        <f t="shared" si="48"/>
        <v>0</v>
      </c>
      <c r="H2631" s="76"/>
      <c r="I2631" s="76"/>
    </row>
    <row r="2632" spans="1:9" ht="18.75" thickBot="1">
      <c r="A2632" s="79"/>
      <c r="B2632" s="78"/>
      <c r="C2632" s="77"/>
      <c r="D2632" s="77"/>
      <c r="E2632" s="91" t="s">
        <v>230</v>
      </c>
      <c r="F2632" s="92" t="s">
        <v>231</v>
      </c>
      <c r="G2632" s="76">
        <f t="shared" si="48"/>
        <v>0</v>
      </c>
      <c r="H2632" s="76"/>
      <c r="I2632" s="76"/>
    </row>
    <row r="2633" spans="1:9" ht="33">
      <c r="A2633" s="79"/>
      <c r="B2633" s="78"/>
      <c r="C2633" s="77"/>
      <c r="D2633" s="77"/>
      <c r="E2633" s="132" t="s">
        <v>232</v>
      </c>
      <c r="F2633" s="98" t="s">
        <v>194</v>
      </c>
      <c r="G2633" s="76">
        <f t="shared" si="48"/>
        <v>0</v>
      </c>
      <c r="H2633" s="76">
        <f>H2634+H2635+H2636+H2637+H2638+H2639+H2640+H2641</f>
        <v>0</v>
      </c>
      <c r="I2633" s="76"/>
    </row>
    <row r="2634" spans="1:9" ht="18">
      <c r="A2634" s="79"/>
      <c r="B2634" s="78"/>
      <c r="C2634" s="77"/>
      <c r="D2634" s="77"/>
      <c r="E2634" s="89" t="s">
        <v>233</v>
      </c>
      <c r="F2634" s="99" t="s">
        <v>234</v>
      </c>
      <c r="G2634" s="76">
        <f t="shared" si="48"/>
        <v>0</v>
      </c>
      <c r="H2634" s="76"/>
      <c r="I2634" s="76"/>
    </row>
    <row r="2635" spans="1:9" ht="18">
      <c r="A2635" s="79"/>
      <c r="B2635" s="78"/>
      <c r="C2635" s="77"/>
      <c r="D2635" s="77"/>
      <c r="E2635" s="89" t="s">
        <v>235</v>
      </c>
      <c r="F2635" s="90" t="s">
        <v>236</v>
      </c>
      <c r="G2635" s="76">
        <f t="shared" si="48"/>
        <v>0</v>
      </c>
      <c r="H2635" s="76"/>
      <c r="I2635" s="76"/>
    </row>
    <row r="2636" spans="1:9" ht="27">
      <c r="A2636" s="79"/>
      <c r="B2636" s="78"/>
      <c r="C2636" s="77"/>
      <c r="D2636" s="77"/>
      <c r="E2636" s="89" t="s">
        <v>237</v>
      </c>
      <c r="F2636" s="90" t="s">
        <v>238</v>
      </c>
      <c r="G2636" s="76">
        <f t="shared" si="48"/>
        <v>0</v>
      </c>
      <c r="H2636" s="76"/>
      <c r="I2636" s="76"/>
    </row>
    <row r="2637" spans="1:9" ht="18">
      <c r="A2637" s="79"/>
      <c r="B2637" s="78"/>
      <c r="C2637" s="77"/>
      <c r="D2637" s="77"/>
      <c r="E2637" s="89" t="s">
        <v>239</v>
      </c>
      <c r="F2637" s="90" t="s">
        <v>240</v>
      </c>
      <c r="G2637" s="76">
        <f t="shared" si="48"/>
        <v>0</v>
      </c>
      <c r="H2637" s="76"/>
      <c r="I2637" s="76"/>
    </row>
    <row r="2638" spans="1:9" ht="18">
      <c r="A2638" s="79"/>
      <c r="B2638" s="78"/>
      <c r="C2638" s="77"/>
      <c r="D2638" s="77"/>
      <c r="E2638" s="107" t="s">
        <v>241</v>
      </c>
      <c r="F2638" s="108">
        <v>423500</v>
      </c>
      <c r="G2638" s="76">
        <f t="shared" si="48"/>
        <v>0</v>
      </c>
      <c r="H2638" s="76"/>
      <c r="I2638" s="76"/>
    </row>
    <row r="2639" spans="1:9" ht="27">
      <c r="A2639" s="79"/>
      <c r="B2639" s="78"/>
      <c r="C2639" s="77"/>
      <c r="D2639" s="77"/>
      <c r="E2639" s="89" t="s">
        <v>242</v>
      </c>
      <c r="F2639" s="90" t="s">
        <v>243</v>
      </c>
      <c r="G2639" s="76">
        <f t="shared" si="48"/>
        <v>0</v>
      </c>
      <c r="H2639" s="76"/>
      <c r="I2639" s="76"/>
    </row>
    <row r="2640" spans="1:9" ht="18">
      <c r="A2640" s="79"/>
      <c r="B2640" s="78"/>
      <c r="C2640" s="77"/>
      <c r="D2640" s="77"/>
      <c r="E2640" s="89" t="s">
        <v>244</v>
      </c>
      <c r="F2640" s="90" t="s">
        <v>245</v>
      </c>
      <c r="G2640" s="76">
        <f t="shared" si="48"/>
        <v>0</v>
      </c>
      <c r="H2640" s="76"/>
      <c r="I2640" s="76"/>
    </row>
    <row r="2641" spans="1:9" ht="18.75" thickBot="1">
      <c r="A2641" s="79"/>
      <c r="B2641" s="78"/>
      <c r="C2641" s="77"/>
      <c r="D2641" s="77"/>
      <c r="E2641" s="91" t="s">
        <v>246</v>
      </c>
      <c r="F2641" s="92" t="s">
        <v>247</v>
      </c>
      <c r="G2641" s="76">
        <f t="shared" si="48"/>
        <v>0</v>
      </c>
      <c r="H2641" s="76"/>
      <c r="I2641" s="76"/>
    </row>
    <row r="2642" spans="1:9" ht="33">
      <c r="A2642" s="79"/>
      <c r="B2642" s="78"/>
      <c r="C2642" s="77"/>
      <c r="D2642" s="77"/>
      <c r="E2642" s="132" t="s">
        <v>248</v>
      </c>
      <c r="F2642" s="98" t="s">
        <v>194</v>
      </c>
      <c r="G2642" s="76">
        <f t="shared" si="48"/>
        <v>0</v>
      </c>
      <c r="H2642" s="76">
        <f>H2643</f>
        <v>0</v>
      </c>
      <c r="I2642" s="76"/>
    </row>
    <row r="2643" spans="1:9" ht="18.75" thickBot="1">
      <c r="A2643" s="79"/>
      <c r="B2643" s="78"/>
      <c r="C2643" s="77"/>
      <c r="D2643" s="77"/>
      <c r="E2643" s="91" t="s">
        <v>249</v>
      </c>
      <c r="F2643" s="92" t="s">
        <v>250</v>
      </c>
      <c r="G2643" s="76">
        <f t="shared" si="48"/>
        <v>0</v>
      </c>
      <c r="H2643" s="76"/>
      <c r="I2643" s="76"/>
    </row>
    <row r="2644" spans="1:9" ht="49.5">
      <c r="A2644" s="79"/>
      <c r="B2644" s="78"/>
      <c r="C2644" s="77"/>
      <c r="D2644" s="77"/>
      <c r="E2644" s="132" t="s">
        <v>251</v>
      </c>
      <c r="F2644" s="98" t="s">
        <v>194</v>
      </c>
      <c r="G2644" s="76">
        <f t="shared" si="48"/>
        <v>0</v>
      </c>
      <c r="H2644" s="76">
        <f>H2645+H2646</f>
        <v>0</v>
      </c>
      <c r="I2644" s="76"/>
    </row>
    <row r="2645" spans="1:9" ht="27">
      <c r="A2645" s="79"/>
      <c r="B2645" s="78"/>
      <c r="C2645" s="77"/>
      <c r="D2645" s="77"/>
      <c r="E2645" s="89" t="s">
        <v>252</v>
      </c>
      <c r="F2645" s="99" t="s">
        <v>253</v>
      </c>
      <c r="G2645" s="76">
        <f t="shared" si="48"/>
        <v>0</v>
      </c>
      <c r="H2645" s="76"/>
      <c r="I2645" s="76"/>
    </row>
    <row r="2646" spans="1:9" ht="27.75" thickBot="1">
      <c r="A2646" s="79"/>
      <c r="B2646" s="78"/>
      <c r="C2646" s="77"/>
      <c r="D2646" s="77"/>
      <c r="E2646" s="91" t="s">
        <v>254</v>
      </c>
      <c r="F2646" s="92" t="s">
        <v>255</v>
      </c>
      <c r="G2646" s="76">
        <f t="shared" si="48"/>
        <v>0</v>
      </c>
      <c r="H2646" s="76"/>
      <c r="I2646" s="76"/>
    </row>
    <row r="2647" spans="1:9" ht="18">
      <c r="A2647" s="79"/>
      <c r="B2647" s="78"/>
      <c r="C2647" s="77"/>
      <c r="D2647" s="77"/>
      <c r="E2647" s="132" t="s">
        <v>256</v>
      </c>
      <c r="F2647" s="98" t="s">
        <v>194</v>
      </c>
      <c r="G2647" s="76">
        <f t="shared" si="48"/>
        <v>0</v>
      </c>
      <c r="H2647" s="76">
        <f>H2648+H2649+H2650+H2651+H2652+H2653+H2654+H2655</f>
        <v>0</v>
      </c>
      <c r="I2647" s="76"/>
    </row>
    <row r="2648" spans="1:9" ht="18">
      <c r="A2648" s="79"/>
      <c r="B2648" s="78"/>
      <c r="C2648" s="77"/>
      <c r="D2648" s="77"/>
      <c r="E2648" s="89" t="s">
        <v>257</v>
      </c>
      <c r="F2648" s="99" t="s">
        <v>258</v>
      </c>
      <c r="G2648" s="76">
        <f t="shared" si="48"/>
        <v>0</v>
      </c>
      <c r="H2648" s="76"/>
      <c r="I2648" s="76"/>
    </row>
    <row r="2649" spans="1:9" ht="18">
      <c r="A2649" s="79"/>
      <c r="B2649" s="78"/>
      <c r="C2649" s="77"/>
      <c r="D2649" s="77"/>
      <c r="E2649" s="89" t="s">
        <v>259</v>
      </c>
      <c r="F2649" s="90" t="s">
        <v>260</v>
      </c>
      <c r="G2649" s="76">
        <f t="shared" si="48"/>
        <v>0</v>
      </c>
      <c r="H2649" s="76"/>
      <c r="I2649" s="76"/>
    </row>
    <row r="2650" spans="1:9" ht="18">
      <c r="A2650" s="79"/>
      <c r="B2650" s="78"/>
      <c r="C2650" s="77"/>
      <c r="D2650" s="77"/>
      <c r="E2650" s="89" t="s">
        <v>261</v>
      </c>
      <c r="F2650" s="90" t="s">
        <v>262</v>
      </c>
      <c r="G2650" s="76">
        <f t="shared" si="48"/>
        <v>0</v>
      </c>
      <c r="H2650" s="76"/>
      <c r="I2650" s="76"/>
    </row>
    <row r="2651" spans="1:9" ht="18">
      <c r="A2651" s="79"/>
      <c r="B2651" s="78"/>
      <c r="C2651" s="77"/>
      <c r="D2651" s="77"/>
      <c r="E2651" s="109" t="s">
        <v>263</v>
      </c>
      <c r="F2651" s="90" t="s">
        <v>264</v>
      </c>
      <c r="G2651" s="76">
        <f t="shared" si="48"/>
        <v>0</v>
      </c>
      <c r="H2651" s="76"/>
      <c r="I2651" s="76"/>
    </row>
    <row r="2652" spans="1:9" ht="27">
      <c r="A2652" s="79"/>
      <c r="B2652" s="78"/>
      <c r="C2652" s="77"/>
      <c r="D2652" s="77"/>
      <c r="E2652" s="110" t="s">
        <v>265</v>
      </c>
      <c r="F2652" s="90" t="s">
        <v>266</v>
      </c>
      <c r="G2652" s="76">
        <f t="shared" si="48"/>
        <v>0</v>
      </c>
      <c r="H2652" s="76"/>
      <c r="I2652" s="76"/>
    </row>
    <row r="2653" spans="1:9" ht="18">
      <c r="A2653" s="79"/>
      <c r="B2653" s="78"/>
      <c r="C2653" s="77"/>
      <c r="D2653" s="77"/>
      <c r="E2653" s="109" t="s">
        <v>267</v>
      </c>
      <c r="F2653" s="90" t="s">
        <v>268</v>
      </c>
      <c r="G2653" s="76">
        <f t="shared" si="48"/>
        <v>0</v>
      </c>
      <c r="H2653" s="76"/>
      <c r="I2653" s="76"/>
    </row>
    <row r="2654" spans="1:9" ht="18">
      <c r="A2654" s="79"/>
      <c r="B2654" s="78"/>
      <c r="C2654" s="77"/>
      <c r="D2654" s="77"/>
      <c r="E2654" s="109" t="s">
        <v>269</v>
      </c>
      <c r="F2654" s="90" t="s">
        <v>270</v>
      </c>
      <c r="G2654" s="76">
        <f t="shared" si="48"/>
        <v>0</v>
      </c>
      <c r="H2654" s="76"/>
      <c r="I2654" s="76"/>
    </row>
    <row r="2655" spans="1:9" ht="18.75" thickBot="1">
      <c r="A2655" s="79"/>
      <c r="B2655" s="78"/>
      <c r="C2655" s="77"/>
      <c r="D2655" s="77"/>
      <c r="E2655" s="111" t="s">
        <v>271</v>
      </c>
      <c r="F2655" s="92" t="s">
        <v>272</v>
      </c>
      <c r="G2655" s="76">
        <f t="shared" si="48"/>
        <v>0</v>
      </c>
      <c r="H2655" s="76"/>
      <c r="I2655" s="76"/>
    </row>
    <row r="2656" spans="1:9" ht="18">
      <c r="A2656" s="79"/>
      <c r="B2656" s="78"/>
      <c r="C2656" s="77"/>
      <c r="D2656" s="77"/>
      <c r="E2656" s="130" t="s">
        <v>273</v>
      </c>
      <c r="F2656" s="98" t="s">
        <v>194</v>
      </c>
      <c r="G2656" s="76">
        <f t="shared" si="48"/>
        <v>0</v>
      </c>
      <c r="H2656" s="76">
        <f>H2657+H2658+H2659+H2660</f>
        <v>0</v>
      </c>
      <c r="I2656" s="76"/>
    </row>
    <row r="2657" spans="1:9" ht="18">
      <c r="A2657" s="79"/>
      <c r="B2657" s="78"/>
      <c r="C2657" s="77"/>
      <c r="D2657" s="77"/>
      <c r="E2657" s="109" t="s">
        <v>274</v>
      </c>
      <c r="F2657" s="99" t="s">
        <v>275</v>
      </c>
      <c r="G2657" s="76">
        <f t="shared" si="48"/>
        <v>0</v>
      </c>
      <c r="H2657" s="76"/>
      <c r="I2657" s="76"/>
    </row>
    <row r="2658" spans="1:9" ht="18">
      <c r="A2658" s="79"/>
      <c r="B2658" s="78"/>
      <c r="C2658" s="77"/>
      <c r="D2658" s="77"/>
      <c r="E2658" s="109" t="s">
        <v>276</v>
      </c>
      <c r="F2658" s="90" t="s">
        <v>277</v>
      </c>
      <c r="G2658" s="76">
        <f t="shared" si="48"/>
        <v>0</v>
      </c>
      <c r="H2658" s="76"/>
      <c r="I2658" s="76"/>
    </row>
    <row r="2659" spans="1:9" ht="27">
      <c r="A2659" s="79"/>
      <c r="B2659" s="78"/>
      <c r="C2659" s="77"/>
      <c r="D2659" s="77"/>
      <c r="E2659" s="109" t="s">
        <v>278</v>
      </c>
      <c r="F2659" s="90" t="s">
        <v>279</v>
      </c>
      <c r="G2659" s="76">
        <f t="shared" si="48"/>
        <v>0</v>
      </c>
      <c r="H2659" s="76"/>
      <c r="I2659" s="76"/>
    </row>
    <row r="2660" spans="1:9" ht="18">
      <c r="A2660" s="79"/>
      <c r="B2660" s="78"/>
      <c r="C2660" s="77"/>
      <c r="D2660" s="77"/>
      <c r="E2660" s="113" t="s">
        <v>280</v>
      </c>
      <c r="F2660" s="114" t="s">
        <v>281</v>
      </c>
      <c r="G2660" s="76">
        <f t="shared" si="48"/>
        <v>0</v>
      </c>
      <c r="H2660" s="76"/>
      <c r="I2660" s="76"/>
    </row>
    <row r="2661" spans="1:9" ht="18">
      <c r="A2661" s="79"/>
      <c r="B2661" s="78"/>
      <c r="C2661" s="77"/>
      <c r="D2661" s="77"/>
      <c r="E2661" s="113" t="s">
        <v>282</v>
      </c>
      <c r="F2661" s="115" t="s">
        <v>194</v>
      </c>
      <c r="G2661" s="76">
        <f t="shared" si="48"/>
        <v>0</v>
      </c>
      <c r="H2661" s="76">
        <f>H2662+H2663+H2664</f>
        <v>0</v>
      </c>
      <c r="I2661" s="76"/>
    </row>
    <row r="2662" spans="1:9" ht="27">
      <c r="A2662" s="79"/>
      <c r="B2662" s="78"/>
      <c r="C2662" s="77"/>
      <c r="D2662" s="77"/>
      <c r="E2662" s="113" t="s">
        <v>283</v>
      </c>
      <c r="F2662" s="99" t="s">
        <v>284</v>
      </c>
      <c r="G2662" s="76">
        <f t="shared" si="48"/>
        <v>0</v>
      </c>
      <c r="H2662" s="76"/>
      <c r="I2662" s="76"/>
    </row>
    <row r="2663" spans="1:9" ht="18">
      <c r="A2663" s="79"/>
      <c r="B2663" s="78"/>
      <c r="C2663" s="77"/>
      <c r="D2663" s="77"/>
      <c r="E2663" s="109" t="s">
        <v>285</v>
      </c>
      <c r="F2663" s="90" t="s">
        <v>286</v>
      </c>
      <c r="G2663" s="76">
        <f t="shared" si="48"/>
        <v>0</v>
      </c>
      <c r="H2663" s="76"/>
      <c r="I2663" s="76"/>
    </row>
    <row r="2664" spans="1:9" ht="18.75" thickBot="1">
      <c r="A2664" s="79"/>
      <c r="B2664" s="78"/>
      <c r="C2664" s="77"/>
      <c r="D2664" s="77"/>
      <c r="E2664" s="111" t="s">
        <v>287</v>
      </c>
      <c r="F2664" s="92" t="s">
        <v>288</v>
      </c>
      <c r="G2664" s="76">
        <f t="shared" si="48"/>
        <v>0</v>
      </c>
      <c r="H2664" s="76"/>
      <c r="I2664" s="76"/>
    </row>
    <row r="2665" spans="1:9" ht="18">
      <c r="A2665" s="79"/>
      <c r="B2665" s="78"/>
      <c r="C2665" s="77"/>
      <c r="D2665" s="77"/>
      <c r="E2665" s="130" t="s">
        <v>289</v>
      </c>
      <c r="F2665" s="98" t="s">
        <v>194</v>
      </c>
      <c r="G2665" s="76">
        <f t="shared" si="48"/>
        <v>0</v>
      </c>
      <c r="H2665" s="76">
        <f>H2666+H2667+H2668+H2669</f>
        <v>0</v>
      </c>
      <c r="I2665" s="76"/>
    </row>
    <row r="2666" spans="1:9" ht="27">
      <c r="A2666" s="79"/>
      <c r="B2666" s="78"/>
      <c r="C2666" s="77"/>
      <c r="D2666" s="77"/>
      <c r="E2666" s="109" t="s">
        <v>290</v>
      </c>
      <c r="F2666" s="99" t="s">
        <v>291</v>
      </c>
      <c r="G2666" s="76">
        <f t="shared" si="48"/>
        <v>0</v>
      </c>
      <c r="H2666" s="76"/>
      <c r="I2666" s="76"/>
    </row>
    <row r="2667" spans="1:9" ht="27">
      <c r="A2667" s="79"/>
      <c r="B2667" s="78"/>
      <c r="C2667" s="77"/>
      <c r="D2667" s="77"/>
      <c r="E2667" s="109" t="s">
        <v>292</v>
      </c>
      <c r="F2667" s="90" t="s">
        <v>293</v>
      </c>
      <c r="G2667" s="76">
        <f t="shared" si="48"/>
        <v>0</v>
      </c>
      <c r="H2667" s="76"/>
      <c r="I2667" s="76"/>
    </row>
    <row r="2668" spans="1:9" ht="27">
      <c r="A2668" s="79"/>
      <c r="B2668" s="78"/>
      <c r="C2668" s="77"/>
      <c r="D2668" s="77"/>
      <c r="E2668" s="109" t="s">
        <v>294</v>
      </c>
      <c r="F2668" s="90" t="s">
        <v>295</v>
      </c>
      <c r="G2668" s="76">
        <f t="shared" si="48"/>
        <v>0</v>
      </c>
      <c r="H2668" s="76"/>
      <c r="I2668" s="76"/>
    </row>
    <row r="2669" spans="1:9" ht="27.75" thickBot="1">
      <c r="A2669" s="79"/>
      <c r="B2669" s="78"/>
      <c r="C2669" s="77"/>
      <c r="D2669" s="77"/>
      <c r="E2669" s="111" t="s">
        <v>296</v>
      </c>
      <c r="F2669" s="92" t="s">
        <v>297</v>
      </c>
      <c r="G2669" s="76">
        <f t="shared" si="48"/>
        <v>0</v>
      </c>
      <c r="H2669" s="76"/>
      <c r="I2669" s="76"/>
    </row>
    <row r="2670" spans="1:9" ht="18">
      <c r="A2670" s="79"/>
      <c r="B2670" s="78"/>
      <c r="C2670" s="77"/>
      <c r="D2670" s="77"/>
      <c r="E2670" s="116" t="s">
        <v>298</v>
      </c>
      <c r="F2670" s="117" t="s">
        <v>194</v>
      </c>
      <c r="G2670" s="76">
        <f t="shared" si="48"/>
        <v>0</v>
      </c>
      <c r="H2670" s="76"/>
      <c r="I2670" s="76"/>
    </row>
    <row r="2671" spans="1:9" ht="28.5">
      <c r="A2671" s="79"/>
      <c r="B2671" s="78"/>
      <c r="C2671" s="77"/>
      <c r="D2671" s="77"/>
      <c r="E2671" s="118" t="s">
        <v>299</v>
      </c>
      <c r="F2671" s="117" t="s">
        <v>194</v>
      </c>
      <c r="G2671" s="76">
        <f t="shared" si="48"/>
        <v>0</v>
      </c>
      <c r="H2671" s="76">
        <f>H2672+H2673</f>
        <v>0</v>
      </c>
      <c r="I2671" s="76"/>
    </row>
    <row r="2672" spans="1:9" ht="27">
      <c r="A2672" s="79"/>
      <c r="B2672" s="78"/>
      <c r="C2672" s="77"/>
      <c r="D2672" s="77"/>
      <c r="E2672" s="119" t="s">
        <v>300</v>
      </c>
      <c r="F2672" s="120">
        <v>461100</v>
      </c>
      <c r="G2672" s="76">
        <f t="shared" si="48"/>
        <v>0</v>
      </c>
      <c r="H2672" s="76"/>
      <c r="I2672" s="76"/>
    </row>
    <row r="2673" spans="1:9" ht="27">
      <c r="A2673" s="79"/>
      <c r="B2673" s="78"/>
      <c r="C2673" s="77"/>
      <c r="D2673" s="77"/>
      <c r="E2673" s="119" t="s">
        <v>301</v>
      </c>
      <c r="F2673" s="120">
        <v>461200</v>
      </c>
      <c r="G2673" s="76">
        <f t="shared" si="48"/>
        <v>0</v>
      </c>
      <c r="H2673" s="76"/>
      <c r="I2673" s="76"/>
    </row>
    <row r="2674" spans="1:9" ht="28.5">
      <c r="A2674" s="79"/>
      <c r="B2674" s="78"/>
      <c r="C2674" s="77"/>
      <c r="D2674" s="77"/>
      <c r="E2674" s="121" t="s">
        <v>302</v>
      </c>
      <c r="F2674" s="122" t="s">
        <v>194</v>
      </c>
      <c r="G2674" s="76">
        <f t="shared" si="48"/>
        <v>0</v>
      </c>
      <c r="H2674" s="76">
        <f>H2675+H2676</f>
        <v>0</v>
      </c>
      <c r="I2674" s="76"/>
    </row>
    <row r="2675" spans="1:9" ht="27">
      <c r="A2675" s="79"/>
      <c r="B2675" s="78"/>
      <c r="C2675" s="77"/>
      <c r="D2675" s="77"/>
      <c r="E2675" s="123" t="s">
        <v>303</v>
      </c>
      <c r="F2675" s="120">
        <v>462100</v>
      </c>
      <c r="G2675" s="76">
        <f t="shared" si="48"/>
        <v>0</v>
      </c>
      <c r="H2675" s="76"/>
      <c r="I2675" s="76"/>
    </row>
    <row r="2676" spans="1:9" ht="27.75" thickBot="1">
      <c r="A2676" s="79"/>
      <c r="B2676" s="78"/>
      <c r="C2676" s="77"/>
      <c r="D2676" s="77"/>
      <c r="E2676" s="124" t="s">
        <v>304</v>
      </c>
      <c r="F2676" s="125">
        <v>462200</v>
      </c>
      <c r="G2676" s="76">
        <f t="shared" si="48"/>
        <v>0</v>
      </c>
      <c r="H2676" s="76"/>
      <c r="I2676" s="76"/>
    </row>
    <row r="2677" spans="1:9" ht="28.5">
      <c r="A2677" s="79"/>
      <c r="B2677" s="78"/>
      <c r="C2677" s="77"/>
      <c r="D2677" s="77"/>
      <c r="E2677" s="126" t="s">
        <v>305</v>
      </c>
      <c r="F2677" s="117" t="s">
        <v>194</v>
      </c>
      <c r="G2677" s="76">
        <f t="shared" ref="G2677:G2728" si="49">H2677</f>
        <v>0</v>
      </c>
      <c r="H2677" s="76">
        <f>H2678+H2679+H2680+H2681+H2682+H2683+H2684+H2685</f>
        <v>0</v>
      </c>
      <c r="I2677" s="76"/>
    </row>
    <row r="2678" spans="1:9" ht="27">
      <c r="A2678" s="79"/>
      <c r="B2678" s="78"/>
      <c r="C2678" s="77"/>
      <c r="D2678" s="77"/>
      <c r="E2678" s="123" t="s">
        <v>306</v>
      </c>
      <c r="F2678" s="120">
        <v>463100</v>
      </c>
      <c r="G2678" s="76">
        <f t="shared" si="49"/>
        <v>0</v>
      </c>
      <c r="H2678" s="76"/>
      <c r="I2678" s="76"/>
    </row>
    <row r="2679" spans="1:9" ht="18">
      <c r="A2679" s="79"/>
      <c r="B2679" s="78"/>
      <c r="C2679" s="77"/>
      <c r="D2679" s="77"/>
      <c r="E2679" s="123" t="s">
        <v>307</v>
      </c>
      <c r="F2679" s="120">
        <v>463200</v>
      </c>
      <c r="G2679" s="76">
        <f t="shared" si="49"/>
        <v>0</v>
      </c>
      <c r="H2679" s="76"/>
      <c r="I2679" s="76"/>
    </row>
    <row r="2680" spans="1:9" ht="40.5">
      <c r="A2680" s="79"/>
      <c r="B2680" s="78"/>
      <c r="C2680" s="77"/>
      <c r="D2680" s="77"/>
      <c r="E2680" s="123" t="s">
        <v>308</v>
      </c>
      <c r="F2680" s="120">
        <v>463300</v>
      </c>
      <c r="G2680" s="76">
        <f t="shared" si="49"/>
        <v>0</v>
      </c>
      <c r="H2680" s="76"/>
      <c r="I2680" s="76"/>
    </row>
    <row r="2681" spans="1:9" ht="40.5">
      <c r="A2681" s="79"/>
      <c r="B2681" s="78"/>
      <c r="C2681" s="77"/>
      <c r="D2681" s="77"/>
      <c r="E2681" s="123" t="s">
        <v>309</v>
      </c>
      <c r="F2681" s="120">
        <v>463400</v>
      </c>
      <c r="G2681" s="76">
        <f t="shared" si="49"/>
        <v>0</v>
      </c>
      <c r="H2681" s="76"/>
      <c r="I2681" s="76"/>
    </row>
    <row r="2682" spans="1:9" ht="18">
      <c r="A2682" s="79"/>
      <c r="B2682" s="78"/>
      <c r="C2682" s="77"/>
      <c r="D2682" s="77"/>
      <c r="E2682" s="127" t="s">
        <v>310</v>
      </c>
      <c r="F2682" s="120">
        <v>463500</v>
      </c>
      <c r="G2682" s="76">
        <f t="shared" si="49"/>
        <v>0</v>
      </c>
      <c r="H2682" s="76"/>
      <c r="I2682" s="76"/>
    </row>
    <row r="2683" spans="1:9" ht="40.5">
      <c r="A2683" s="79"/>
      <c r="B2683" s="78"/>
      <c r="C2683" s="77"/>
      <c r="D2683" s="77"/>
      <c r="E2683" s="127" t="s">
        <v>311</v>
      </c>
      <c r="F2683" s="120">
        <v>463700</v>
      </c>
      <c r="G2683" s="76">
        <f t="shared" si="49"/>
        <v>0</v>
      </c>
      <c r="H2683" s="76"/>
      <c r="I2683" s="76"/>
    </row>
    <row r="2684" spans="1:9" ht="40.5">
      <c r="A2684" s="79"/>
      <c r="B2684" s="78"/>
      <c r="C2684" s="77"/>
      <c r="D2684" s="77"/>
      <c r="E2684" s="127" t="s">
        <v>312</v>
      </c>
      <c r="F2684" s="120">
        <v>463800</v>
      </c>
      <c r="G2684" s="76">
        <f t="shared" si="49"/>
        <v>0</v>
      </c>
      <c r="H2684" s="76"/>
      <c r="I2684" s="76"/>
    </row>
    <row r="2685" spans="1:9" ht="18">
      <c r="A2685" s="79"/>
      <c r="B2685" s="78"/>
      <c r="C2685" s="77"/>
      <c r="D2685" s="77"/>
      <c r="E2685" s="127" t="s">
        <v>313</v>
      </c>
      <c r="F2685" s="120">
        <v>463900</v>
      </c>
      <c r="G2685" s="76">
        <f t="shared" si="49"/>
        <v>0</v>
      </c>
      <c r="H2685" s="76"/>
      <c r="I2685" s="76"/>
    </row>
    <row r="2686" spans="1:9" ht="28.5">
      <c r="A2686" s="79"/>
      <c r="B2686" s="78"/>
      <c r="C2686" s="77"/>
      <c r="D2686" s="77"/>
      <c r="E2686" s="128" t="s">
        <v>314</v>
      </c>
      <c r="F2686" s="122" t="s">
        <v>194</v>
      </c>
      <c r="G2686" s="76">
        <f t="shared" si="49"/>
        <v>0</v>
      </c>
      <c r="H2686" s="76">
        <f>H2687+H2688+H2689+H2690+H2691</f>
        <v>0</v>
      </c>
      <c r="I2686" s="76"/>
    </row>
    <row r="2687" spans="1:9" ht="27">
      <c r="A2687" s="79"/>
      <c r="B2687" s="78"/>
      <c r="C2687" s="77"/>
      <c r="D2687" s="77"/>
      <c r="E2687" s="127" t="s">
        <v>315</v>
      </c>
      <c r="F2687" s="120">
        <v>465100</v>
      </c>
      <c r="G2687" s="76">
        <f t="shared" si="49"/>
        <v>0</v>
      </c>
      <c r="H2687" s="76"/>
      <c r="I2687" s="76"/>
    </row>
    <row r="2688" spans="1:9" ht="18">
      <c r="A2688" s="79"/>
      <c r="B2688" s="78"/>
      <c r="C2688" s="77"/>
      <c r="D2688" s="77"/>
      <c r="E2688" s="127" t="s">
        <v>316</v>
      </c>
      <c r="F2688" s="120">
        <v>465200</v>
      </c>
      <c r="G2688" s="76">
        <f t="shared" si="49"/>
        <v>0</v>
      </c>
      <c r="H2688" s="76"/>
      <c r="I2688" s="76"/>
    </row>
    <row r="2689" spans="1:9" ht="18">
      <c r="A2689" s="79"/>
      <c r="B2689" s="78"/>
      <c r="C2689" s="77"/>
      <c r="D2689" s="77"/>
      <c r="E2689" s="127" t="s">
        <v>317</v>
      </c>
      <c r="F2689" s="120">
        <v>465300</v>
      </c>
      <c r="G2689" s="76">
        <f t="shared" si="49"/>
        <v>0</v>
      </c>
      <c r="H2689" s="76"/>
      <c r="I2689" s="76"/>
    </row>
    <row r="2690" spans="1:9" ht="40.5">
      <c r="A2690" s="79"/>
      <c r="B2690" s="78"/>
      <c r="C2690" s="77"/>
      <c r="D2690" s="77"/>
      <c r="E2690" s="127" t="s">
        <v>318</v>
      </c>
      <c r="F2690" s="120">
        <v>465500</v>
      </c>
      <c r="G2690" s="76">
        <f t="shared" si="49"/>
        <v>0</v>
      </c>
      <c r="H2690" s="76"/>
      <c r="I2690" s="76"/>
    </row>
    <row r="2691" spans="1:9" ht="40.5">
      <c r="A2691" s="79"/>
      <c r="B2691" s="78"/>
      <c r="C2691" s="77"/>
      <c r="D2691" s="77"/>
      <c r="E2691" s="127" t="s">
        <v>319</v>
      </c>
      <c r="F2691" s="120">
        <v>465600</v>
      </c>
      <c r="G2691" s="76">
        <f t="shared" si="49"/>
        <v>0</v>
      </c>
      <c r="H2691" s="76"/>
      <c r="I2691" s="76"/>
    </row>
    <row r="2692" spans="1:9" ht="18.75" thickBot="1">
      <c r="A2692" s="79"/>
      <c r="B2692" s="78"/>
      <c r="C2692" s="77"/>
      <c r="D2692" s="77"/>
      <c r="E2692" s="129" t="s">
        <v>320</v>
      </c>
      <c r="F2692" s="92" t="s">
        <v>321</v>
      </c>
      <c r="G2692" s="76">
        <f t="shared" si="49"/>
        <v>0</v>
      </c>
      <c r="H2692" s="76"/>
      <c r="I2692" s="76"/>
    </row>
    <row r="2693" spans="1:9" ht="33">
      <c r="A2693" s="79"/>
      <c r="B2693" s="78"/>
      <c r="C2693" s="77"/>
      <c r="D2693" s="77"/>
      <c r="E2693" s="130" t="s">
        <v>322</v>
      </c>
      <c r="F2693" s="98" t="s">
        <v>194</v>
      </c>
      <c r="G2693" s="76">
        <f t="shared" si="49"/>
        <v>0</v>
      </c>
      <c r="H2693" s="76">
        <f>H2694+H2697+H2707</f>
        <v>0</v>
      </c>
      <c r="I2693" s="76"/>
    </row>
    <row r="2694" spans="1:9" ht="28.5">
      <c r="A2694" s="79"/>
      <c r="B2694" s="78"/>
      <c r="C2694" s="77"/>
      <c r="D2694" s="77"/>
      <c r="E2694" s="131" t="s">
        <v>323</v>
      </c>
      <c r="F2694" s="122" t="s">
        <v>194</v>
      </c>
      <c r="G2694" s="76">
        <f t="shared" si="49"/>
        <v>0</v>
      </c>
      <c r="H2694" s="76">
        <f>H2695+H2696</f>
        <v>0</v>
      </c>
      <c r="I2694" s="76"/>
    </row>
    <row r="2695" spans="1:9" ht="40.5">
      <c r="A2695" s="79"/>
      <c r="B2695" s="78"/>
      <c r="C2695" s="77"/>
      <c r="D2695" s="77"/>
      <c r="E2695" s="89" t="s">
        <v>324</v>
      </c>
      <c r="F2695" s="108">
        <v>471100</v>
      </c>
      <c r="G2695" s="76">
        <f t="shared" si="49"/>
        <v>0</v>
      </c>
      <c r="H2695" s="76"/>
      <c r="I2695" s="76"/>
    </row>
    <row r="2696" spans="1:9" ht="27">
      <c r="A2696" s="79"/>
      <c r="B2696" s="78"/>
      <c r="C2696" s="77"/>
      <c r="D2696" s="77"/>
      <c r="E2696" s="109" t="s">
        <v>325</v>
      </c>
      <c r="F2696" s="108">
        <v>471200</v>
      </c>
      <c r="G2696" s="76">
        <f t="shared" si="49"/>
        <v>0</v>
      </c>
      <c r="H2696" s="76"/>
      <c r="I2696" s="76"/>
    </row>
    <row r="2697" spans="1:9" ht="42.75">
      <c r="A2697" s="79"/>
      <c r="B2697" s="78"/>
      <c r="C2697" s="77"/>
      <c r="D2697" s="77"/>
      <c r="E2697" s="131" t="s">
        <v>326</v>
      </c>
      <c r="F2697" s="122" t="s">
        <v>194</v>
      </c>
      <c r="G2697" s="76">
        <f t="shared" si="49"/>
        <v>0</v>
      </c>
      <c r="H2697" s="76">
        <f>H2698+H2699+H2700+H2701+H2702+H2703+H2704+H2705+H2706</f>
        <v>0</v>
      </c>
      <c r="I2697" s="76"/>
    </row>
    <row r="2698" spans="1:9" ht="27">
      <c r="A2698" s="79"/>
      <c r="B2698" s="78"/>
      <c r="C2698" s="77"/>
      <c r="D2698" s="77"/>
      <c r="E2698" s="109" t="s">
        <v>327</v>
      </c>
      <c r="F2698" s="90" t="s">
        <v>328</v>
      </c>
      <c r="G2698" s="76">
        <f t="shared" si="49"/>
        <v>0</v>
      </c>
      <c r="H2698" s="76"/>
      <c r="I2698" s="76"/>
    </row>
    <row r="2699" spans="1:9" ht="18">
      <c r="A2699" s="79"/>
      <c r="B2699" s="78"/>
      <c r="C2699" s="77"/>
      <c r="D2699" s="77"/>
      <c r="E2699" s="109" t="s">
        <v>329</v>
      </c>
      <c r="F2699" s="90" t="s">
        <v>330</v>
      </c>
      <c r="G2699" s="76">
        <f t="shared" si="49"/>
        <v>0</v>
      </c>
      <c r="H2699" s="76"/>
      <c r="I2699" s="76"/>
    </row>
    <row r="2700" spans="1:9" ht="27">
      <c r="A2700" s="79"/>
      <c r="B2700" s="78"/>
      <c r="C2700" s="77"/>
      <c r="D2700" s="77"/>
      <c r="E2700" s="109" t="s">
        <v>331</v>
      </c>
      <c r="F2700" s="90" t="s">
        <v>332</v>
      </c>
      <c r="G2700" s="76">
        <f t="shared" si="49"/>
        <v>0</v>
      </c>
      <c r="H2700" s="76"/>
      <c r="I2700" s="76"/>
    </row>
    <row r="2701" spans="1:9" ht="18">
      <c r="A2701" s="79"/>
      <c r="B2701" s="78"/>
      <c r="C2701" s="77"/>
      <c r="D2701" s="77"/>
      <c r="E2701" s="109" t="s">
        <v>333</v>
      </c>
      <c r="F2701" s="90" t="s">
        <v>334</v>
      </c>
      <c r="G2701" s="76">
        <f t="shared" si="49"/>
        <v>0</v>
      </c>
      <c r="H2701" s="76"/>
      <c r="I2701" s="76"/>
    </row>
    <row r="2702" spans="1:9" ht="27">
      <c r="A2702" s="79"/>
      <c r="B2702" s="78"/>
      <c r="C2702" s="77"/>
      <c r="D2702" s="77"/>
      <c r="E2702" s="109" t="s">
        <v>335</v>
      </c>
      <c r="F2702" s="90" t="s">
        <v>336</v>
      </c>
      <c r="G2702" s="76">
        <f t="shared" si="49"/>
        <v>0</v>
      </c>
      <c r="H2702" s="76"/>
      <c r="I2702" s="76"/>
    </row>
    <row r="2703" spans="1:9" ht="18">
      <c r="A2703" s="79"/>
      <c r="B2703" s="78"/>
      <c r="C2703" s="77"/>
      <c r="D2703" s="77"/>
      <c r="E2703" s="109" t="s">
        <v>337</v>
      </c>
      <c r="F2703" s="90" t="s">
        <v>338</v>
      </c>
      <c r="G2703" s="76">
        <f t="shared" si="49"/>
        <v>0</v>
      </c>
      <c r="H2703" s="76"/>
      <c r="I2703" s="76"/>
    </row>
    <row r="2704" spans="1:9" ht="27">
      <c r="A2704" s="79"/>
      <c r="B2704" s="78"/>
      <c r="C2704" s="77"/>
      <c r="D2704" s="77"/>
      <c r="E2704" s="89" t="s">
        <v>339</v>
      </c>
      <c r="F2704" s="90" t="s">
        <v>340</v>
      </c>
      <c r="G2704" s="76">
        <f t="shared" si="49"/>
        <v>0</v>
      </c>
      <c r="H2704" s="76"/>
      <c r="I2704" s="76"/>
    </row>
    <row r="2705" spans="1:9" ht="18">
      <c r="A2705" s="79"/>
      <c r="B2705" s="78"/>
      <c r="C2705" s="77"/>
      <c r="D2705" s="77"/>
      <c r="E2705" s="109" t="s">
        <v>341</v>
      </c>
      <c r="F2705" s="90" t="s">
        <v>342</v>
      </c>
      <c r="G2705" s="76">
        <f t="shared" si="49"/>
        <v>0</v>
      </c>
      <c r="H2705" s="76"/>
      <c r="I2705" s="76"/>
    </row>
    <row r="2706" spans="1:9" ht="18">
      <c r="A2706" s="79"/>
      <c r="B2706" s="78"/>
      <c r="C2706" s="77"/>
      <c r="D2706" s="77"/>
      <c r="E2706" s="109" t="s">
        <v>343</v>
      </c>
      <c r="F2706" s="90" t="s">
        <v>344</v>
      </c>
      <c r="G2706" s="76">
        <f t="shared" si="49"/>
        <v>0</v>
      </c>
      <c r="H2706" s="76"/>
      <c r="I2706" s="76"/>
    </row>
    <row r="2707" spans="1:9" ht="18">
      <c r="A2707" s="79"/>
      <c r="B2707" s="78"/>
      <c r="C2707" s="77"/>
      <c r="D2707" s="77"/>
      <c r="E2707" s="131" t="s">
        <v>345</v>
      </c>
      <c r="F2707" s="122" t="s">
        <v>194</v>
      </c>
      <c r="G2707" s="76">
        <f t="shared" si="49"/>
        <v>0</v>
      </c>
      <c r="H2707" s="76"/>
      <c r="I2707" s="76"/>
    </row>
    <row r="2708" spans="1:9" ht="18.75" thickBot="1">
      <c r="A2708" s="79"/>
      <c r="B2708" s="78"/>
      <c r="C2708" s="77"/>
      <c r="D2708" s="77"/>
      <c r="E2708" s="111" t="s">
        <v>346</v>
      </c>
      <c r="F2708" s="92" t="s">
        <v>347</v>
      </c>
      <c r="G2708" s="76">
        <f t="shared" si="49"/>
        <v>0</v>
      </c>
      <c r="H2708" s="76"/>
      <c r="I2708" s="76"/>
    </row>
    <row r="2709" spans="1:9" ht="18">
      <c r="A2709" s="79"/>
      <c r="B2709" s="78"/>
      <c r="C2709" s="77"/>
      <c r="D2709" s="77"/>
      <c r="E2709" s="132" t="s">
        <v>348</v>
      </c>
      <c r="F2709" s="98" t="s">
        <v>194</v>
      </c>
      <c r="G2709" s="76">
        <f t="shared" si="49"/>
        <v>0</v>
      </c>
      <c r="H2709" s="76"/>
      <c r="I2709" s="76"/>
    </row>
    <row r="2710" spans="1:9" ht="42.75">
      <c r="A2710" s="79"/>
      <c r="B2710" s="78"/>
      <c r="C2710" s="77"/>
      <c r="D2710" s="77"/>
      <c r="E2710" s="133" t="s">
        <v>349</v>
      </c>
      <c r="F2710" s="117" t="s">
        <v>194</v>
      </c>
      <c r="G2710" s="76">
        <f t="shared" si="49"/>
        <v>0</v>
      </c>
      <c r="H2710" s="76">
        <f>H2711+H2712</f>
        <v>0</v>
      </c>
      <c r="I2710" s="76"/>
    </row>
    <row r="2711" spans="1:9" ht="54">
      <c r="A2711" s="79"/>
      <c r="B2711" s="78"/>
      <c r="C2711" s="77"/>
      <c r="D2711" s="77"/>
      <c r="E2711" s="89" t="s">
        <v>350</v>
      </c>
      <c r="F2711" s="99" t="s">
        <v>351</v>
      </c>
      <c r="G2711" s="76">
        <f t="shared" si="49"/>
        <v>0</v>
      </c>
      <c r="H2711" s="76"/>
      <c r="I2711" s="76"/>
    </row>
    <row r="2712" spans="1:9" ht="27">
      <c r="A2712" s="79"/>
      <c r="B2712" s="78"/>
      <c r="C2712" s="77"/>
      <c r="D2712" s="77"/>
      <c r="E2712" s="109" t="s">
        <v>352</v>
      </c>
      <c r="F2712" s="134" t="s">
        <v>353</v>
      </c>
      <c r="G2712" s="76">
        <f t="shared" si="49"/>
        <v>0</v>
      </c>
      <c r="H2712" s="76"/>
      <c r="I2712" s="76"/>
    </row>
    <row r="2713" spans="1:9" ht="57">
      <c r="A2713" s="79"/>
      <c r="B2713" s="78"/>
      <c r="C2713" s="77"/>
      <c r="D2713" s="77"/>
      <c r="E2713" s="135" t="s">
        <v>354</v>
      </c>
      <c r="F2713" s="122" t="s">
        <v>194</v>
      </c>
      <c r="G2713" s="76">
        <f t="shared" si="49"/>
        <v>0</v>
      </c>
      <c r="H2713" s="76">
        <f>H2714+H2715+H2716+H2717</f>
        <v>0</v>
      </c>
      <c r="I2713" s="76"/>
    </row>
    <row r="2714" spans="1:9" ht="18">
      <c r="A2714" s="79"/>
      <c r="B2714" s="78"/>
      <c r="C2714" s="77"/>
      <c r="D2714" s="77"/>
      <c r="E2714" s="109" t="s">
        <v>355</v>
      </c>
      <c r="F2714" s="99" t="s">
        <v>356</v>
      </c>
      <c r="G2714" s="76">
        <f t="shared" si="49"/>
        <v>0</v>
      </c>
      <c r="H2714" s="76"/>
      <c r="I2714" s="76"/>
    </row>
    <row r="2715" spans="1:9" ht="18">
      <c r="A2715" s="79"/>
      <c r="B2715" s="78"/>
      <c r="C2715" s="77"/>
      <c r="D2715" s="77"/>
      <c r="E2715" s="109" t="s">
        <v>357</v>
      </c>
      <c r="F2715" s="136">
        <v>482200</v>
      </c>
      <c r="G2715" s="76">
        <f t="shared" si="49"/>
        <v>0</v>
      </c>
      <c r="H2715" s="76"/>
      <c r="I2715" s="76"/>
    </row>
    <row r="2716" spans="1:9" ht="18">
      <c r="A2716" s="79"/>
      <c r="B2716" s="78"/>
      <c r="C2716" s="77"/>
      <c r="D2716" s="77"/>
      <c r="E2716" s="109" t="s">
        <v>358</v>
      </c>
      <c r="F2716" s="90" t="s">
        <v>359</v>
      </c>
      <c r="G2716" s="76">
        <f t="shared" si="49"/>
        <v>0</v>
      </c>
      <c r="H2716" s="76"/>
      <c r="I2716" s="76"/>
    </row>
    <row r="2717" spans="1:9" ht="40.5">
      <c r="A2717" s="79"/>
      <c r="B2717" s="78"/>
      <c r="C2717" s="77"/>
      <c r="D2717" s="77"/>
      <c r="E2717" s="137" t="s">
        <v>360</v>
      </c>
      <c r="F2717" s="90" t="s">
        <v>361</v>
      </c>
      <c r="G2717" s="76">
        <f t="shared" si="49"/>
        <v>0</v>
      </c>
      <c r="H2717" s="76"/>
      <c r="I2717" s="76"/>
    </row>
    <row r="2718" spans="1:9" ht="28.5">
      <c r="A2718" s="79"/>
      <c r="B2718" s="78"/>
      <c r="C2718" s="77"/>
      <c r="D2718" s="77"/>
      <c r="E2718" s="135" t="s">
        <v>362</v>
      </c>
      <c r="F2718" s="122" t="s">
        <v>194</v>
      </c>
      <c r="G2718" s="76">
        <f t="shared" si="49"/>
        <v>0</v>
      </c>
      <c r="H2718" s="76">
        <f>H2719</f>
        <v>0</v>
      </c>
      <c r="I2718" s="76"/>
    </row>
    <row r="2719" spans="1:9" ht="27">
      <c r="A2719" s="79"/>
      <c r="B2719" s="78"/>
      <c r="C2719" s="77"/>
      <c r="D2719" s="77"/>
      <c r="E2719" s="137" t="s">
        <v>363</v>
      </c>
      <c r="F2719" s="90" t="s">
        <v>364</v>
      </c>
      <c r="G2719" s="76">
        <f t="shared" si="49"/>
        <v>0</v>
      </c>
      <c r="H2719" s="76"/>
      <c r="I2719" s="76"/>
    </row>
    <row r="2720" spans="1:9" ht="57">
      <c r="A2720" s="79"/>
      <c r="B2720" s="78"/>
      <c r="C2720" s="77"/>
      <c r="D2720" s="77"/>
      <c r="E2720" s="135" t="s">
        <v>365</v>
      </c>
      <c r="F2720" s="122" t="s">
        <v>194</v>
      </c>
      <c r="G2720" s="76">
        <f t="shared" si="49"/>
        <v>0</v>
      </c>
      <c r="H2720" s="76">
        <f>H2721+H2722</f>
        <v>0</v>
      </c>
      <c r="I2720" s="76"/>
    </row>
    <row r="2721" spans="1:9" ht="27">
      <c r="A2721" s="79"/>
      <c r="B2721" s="78"/>
      <c r="C2721" s="77"/>
      <c r="D2721" s="77"/>
      <c r="E2721" s="137" t="s">
        <v>366</v>
      </c>
      <c r="F2721" s="90" t="s">
        <v>367</v>
      </c>
      <c r="G2721" s="76">
        <f t="shared" si="49"/>
        <v>0</v>
      </c>
      <c r="H2721" s="76"/>
      <c r="I2721" s="76"/>
    </row>
    <row r="2722" spans="1:9" ht="27">
      <c r="A2722" s="79"/>
      <c r="B2722" s="78"/>
      <c r="C2722" s="77"/>
      <c r="D2722" s="77"/>
      <c r="E2722" s="137" t="s">
        <v>368</v>
      </c>
      <c r="F2722" s="90" t="s">
        <v>369</v>
      </c>
      <c r="G2722" s="76">
        <f t="shared" si="49"/>
        <v>0</v>
      </c>
      <c r="H2722" s="76"/>
      <c r="I2722" s="76"/>
    </row>
    <row r="2723" spans="1:9" ht="57">
      <c r="A2723" s="79"/>
      <c r="B2723" s="78"/>
      <c r="C2723" s="77"/>
      <c r="D2723" s="77"/>
      <c r="E2723" s="135" t="s">
        <v>370</v>
      </c>
      <c r="F2723" s="122" t="s">
        <v>194</v>
      </c>
      <c r="G2723" s="76">
        <f t="shared" si="49"/>
        <v>0</v>
      </c>
      <c r="H2723" s="76">
        <f>H2724</f>
        <v>0</v>
      </c>
      <c r="I2723" s="76"/>
    </row>
    <row r="2724" spans="1:9" ht="40.5">
      <c r="A2724" s="79"/>
      <c r="B2724" s="78"/>
      <c r="C2724" s="77"/>
      <c r="D2724" s="77"/>
      <c r="E2724" s="137" t="s">
        <v>371</v>
      </c>
      <c r="F2724" s="90" t="s">
        <v>372</v>
      </c>
      <c r="G2724" s="76">
        <f t="shared" si="49"/>
        <v>0</v>
      </c>
      <c r="H2724" s="76"/>
      <c r="I2724" s="76"/>
    </row>
    <row r="2725" spans="1:9" ht="18">
      <c r="A2725" s="79"/>
      <c r="B2725" s="78"/>
      <c r="C2725" s="77"/>
      <c r="D2725" s="77"/>
      <c r="E2725" s="135" t="s">
        <v>373</v>
      </c>
      <c r="F2725" s="122" t="s">
        <v>194</v>
      </c>
      <c r="G2725" s="76">
        <f t="shared" si="49"/>
        <v>0</v>
      </c>
      <c r="H2725" s="76">
        <f>H2726</f>
        <v>0</v>
      </c>
      <c r="I2725" s="76"/>
    </row>
    <row r="2726" spans="1:9" ht="18">
      <c r="A2726" s="79"/>
      <c r="B2726" s="78"/>
      <c r="C2726" s="77"/>
      <c r="D2726" s="77"/>
      <c r="E2726" s="137" t="s">
        <v>374</v>
      </c>
      <c r="F2726" s="90" t="s">
        <v>375</v>
      </c>
      <c r="G2726" s="76">
        <f t="shared" si="49"/>
        <v>0</v>
      </c>
      <c r="H2726" s="76"/>
      <c r="I2726" s="76"/>
    </row>
    <row r="2727" spans="1:9" ht="18">
      <c r="A2727" s="79"/>
      <c r="B2727" s="78"/>
      <c r="C2727" s="77"/>
      <c r="D2727" s="77"/>
      <c r="E2727" s="135" t="s">
        <v>376</v>
      </c>
      <c r="F2727" s="122" t="s">
        <v>194</v>
      </c>
      <c r="G2727" s="76">
        <f t="shared" si="49"/>
        <v>0</v>
      </c>
      <c r="H2727" s="76">
        <f>H2728</f>
        <v>0</v>
      </c>
      <c r="I2727" s="76"/>
    </row>
    <row r="2728" spans="1:9" ht="18.75" thickBot="1">
      <c r="A2728" s="79"/>
      <c r="B2728" s="78"/>
      <c r="C2728" s="77"/>
      <c r="D2728" s="77"/>
      <c r="E2728" s="138" t="s">
        <v>377</v>
      </c>
      <c r="F2728" s="92" t="s">
        <v>378</v>
      </c>
      <c r="G2728" s="76">
        <f t="shared" si="49"/>
        <v>0</v>
      </c>
      <c r="H2728" s="76"/>
      <c r="I2728" s="76"/>
    </row>
    <row r="2729" spans="1:9" ht="33.75" thickBot="1">
      <c r="A2729" s="79"/>
      <c r="B2729" s="78"/>
      <c r="C2729" s="77"/>
      <c r="D2729" s="77"/>
      <c r="E2729" s="139" t="s">
        <v>379</v>
      </c>
      <c r="F2729" s="140" t="s">
        <v>194</v>
      </c>
      <c r="G2729" s="76">
        <f>I2729</f>
        <v>18000</v>
      </c>
      <c r="H2729" s="76"/>
      <c r="I2729" s="76">
        <f>I2730+I2741+I2746+I2748</f>
        <v>18000</v>
      </c>
    </row>
    <row r="2730" spans="1:9" ht="18">
      <c r="A2730" s="79"/>
      <c r="B2730" s="78"/>
      <c r="C2730" s="77"/>
      <c r="D2730" s="77"/>
      <c r="E2730" s="141" t="s">
        <v>380</v>
      </c>
      <c r="F2730" s="117" t="s">
        <v>194</v>
      </c>
      <c r="G2730" s="76">
        <f t="shared" ref="G2730:G2752" si="50">I2730</f>
        <v>18000</v>
      </c>
      <c r="H2730" s="76"/>
      <c r="I2730" s="76">
        <f>I2731+I2732+I2733+I2734+I2735+I2736+I2737+I2738+I2739+I2740</f>
        <v>18000</v>
      </c>
    </row>
    <row r="2731" spans="1:9" ht="18">
      <c r="A2731" s="79"/>
      <c r="B2731" s="78"/>
      <c r="C2731" s="77"/>
      <c r="D2731" s="77"/>
      <c r="E2731" s="137" t="s">
        <v>381</v>
      </c>
      <c r="F2731" s="142" t="s">
        <v>382</v>
      </c>
      <c r="G2731" s="76">
        <f t="shared" si="50"/>
        <v>0</v>
      </c>
      <c r="H2731" s="76"/>
      <c r="I2731" s="76"/>
    </row>
    <row r="2732" spans="1:9" ht="18">
      <c r="A2732" s="79"/>
      <c r="B2732" s="78"/>
      <c r="C2732" s="77"/>
      <c r="D2732" s="77"/>
      <c r="E2732" s="137" t="s">
        <v>383</v>
      </c>
      <c r="F2732" s="142" t="s">
        <v>384</v>
      </c>
      <c r="G2732" s="76">
        <f t="shared" si="50"/>
        <v>0</v>
      </c>
      <c r="H2732" s="76"/>
      <c r="I2732" s="76"/>
    </row>
    <row r="2733" spans="1:9" ht="27">
      <c r="A2733" s="79"/>
      <c r="B2733" s="78"/>
      <c r="C2733" s="77"/>
      <c r="D2733" s="77"/>
      <c r="E2733" s="137" t="s">
        <v>385</v>
      </c>
      <c r="F2733" s="142" t="s">
        <v>386</v>
      </c>
      <c r="G2733" s="76">
        <f t="shared" si="50"/>
        <v>16000</v>
      </c>
      <c r="H2733" s="76"/>
      <c r="I2733" s="76">
        <v>16000</v>
      </c>
    </row>
    <row r="2734" spans="1:9" ht="18">
      <c r="A2734" s="79"/>
      <c r="B2734" s="78"/>
      <c r="C2734" s="77"/>
      <c r="D2734" s="77"/>
      <c r="E2734" s="137" t="s">
        <v>387</v>
      </c>
      <c r="F2734" s="142" t="s">
        <v>388</v>
      </c>
      <c r="G2734" s="76">
        <f t="shared" si="50"/>
        <v>0</v>
      </c>
      <c r="H2734" s="76"/>
      <c r="I2734" s="76"/>
    </row>
    <row r="2735" spans="1:9" ht="18">
      <c r="A2735" s="79"/>
      <c r="B2735" s="78"/>
      <c r="C2735" s="77"/>
      <c r="D2735" s="77"/>
      <c r="E2735" s="137" t="s">
        <v>389</v>
      </c>
      <c r="F2735" s="142" t="s">
        <v>390</v>
      </c>
      <c r="G2735" s="76">
        <f t="shared" si="50"/>
        <v>0</v>
      </c>
      <c r="H2735" s="76"/>
      <c r="I2735" s="76"/>
    </row>
    <row r="2736" spans="1:9" ht="18">
      <c r="A2736" s="79"/>
      <c r="B2736" s="78"/>
      <c r="C2736" s="77"/>
      <c r="D2736" s="77"/>
      <c r="E2736" s="137" t="s">
        <v>391</v>
      </c>
      <c r="F2736" s="142" t="s">
        <v>392</v>
      </c>
      <c r="G2736" s="76">
        <f t="shared" si="50"/>
        <v>2000</v>
      </c>
      <c r="H2736" s="152"/>
      <c r="I2736" s="76">
        <v>2000</v>
      </c>
    </row>
    <row r="2737" spans="1:9" ht="18">
      <c r="A2737" s="79"/>
      <c r="B2737" s="78"/>
      <c r="C2737" s="77"/>
      <c r="D2737" s="77"/>
      <c r="E2737" s="137" t="s">
        <v>393</v>
      </c>
      <c r="F2737" s="142" t="s">
        <v>394</v>
      </c>
      <c r="G2737" s="76">
        <f t="shared" si="50"/>
        <v>0</v>
      </c>
      <c r="H2737" s="76"/>
      <c r="I2737" s="76"/>
    </row>
    <row r="2738" spans="1:9" ht="18">
      <c r="A2738" s="79"/>
      <c r="B2738" s="78"/>
      <c r="C2738" s="77"/>
      <c r="D2738" s="77"/>
      <c r="E2738" s="143" t="s">
        <v>395</v>
      </c>
      <c r="F2738" s="144" t="s">
        <v>396</v>
      </c>
      <c r="G2738" s="76">
        <f t="shared" si="50"/>
        <v>0</v>
      </c>
      <c r="H2738" s="76"/>
      <c r="I2738" s="76"/>
    </row>
    <row r="2739" spans="1:9" ht="18">
      <c r="A2739" s="79"/>
      <c r="B2739" s="78"/>
      <c r="C2739" s="77"/>
      <c r="D2739" s="77"/>
      <c r="E2739" s="143" t="s">
        <v>397</v>
      </c>
      <c r="F2739" s="120">
        <v>513300</v>
      </c>
      <c r="G2739" s="76">
        <f t="shared" si="50"/>
        <v>0</v>
      </c>
      <c r="H2739" s="76"/>
      <c r="I2739" s="76"/>
    </row>
    <row r="2740" spans="1:9" ht="18">
      <c r="A2740" s="79"/>
      <c r="B2740" s="78"/>
      <c r="C2740" s="77"/>
      <c r="D2740" s="77"/>
      <c r="E2740" s="109" t="s">
        <v>398</v>
      </c>
      <c r="F2740" s="120">
        <v>513400</v>
      </c>
      <c r="G2740" s="76">
        <f t="shared" si="50"/>
        <v>0</v>
      </c>
      <c r="H2740" s="76"/>
      <c r="I2740" s="76"/>
    </row>
    <row r="2741" spans="1:9" ht="18">
      <c r="A2741" s="79"/>
      <c r="B2741" s="78"/>
      <c r="C2741" s="77"/>
      <c r="D2741" s="77"/>
      <c r="E2741" s="130" t="s">
        <v>399</v>
      </c>
      <c r="F2741" s="117" t="s">
        <v>194</v>
      </c>
      <c r="G2741" s="76">
        <f t="shared" si="50"/>
        <v>0</v>
      </c>
      <c r="H2741" s="76"/>
      <c r="I2741" s="76">
        <f>I2742+I2743+I2744+I2745</f>
        <v>0</v>
      </c>
    </row>
    <row r="2742" spans="1:9" ht="18">
      <c r="A2742" s="79"/>
      <c r="B2742" s="78"/>
      <c r="C2742" s="77"/>
      <c r="D2742" s="77"/>
      <c r="E2742" s="137" t="s">
        <v>400</v>
      </c>
      <c r="F2742" s="142" t="s">
        <v>401</v>
      </c>
      <c r="G2742" s="76">
        <f t="shared" si="50"/>
        <v>0</v>
      </c>
      <c r="H2742" s="76"/>
      <c r="I2742" s="76"/>
    </row>
    <row r="2743" spans="1:9" ht="18">
      <c r="A2743" s="79"/>
      <c r="B2743" s="78"/>
      <c r="C2743" s="77"/>
      <c r="D2743" s="77"/>
      <c r="E2743" s="137" t="s">
        <v>402</v>
      </c>
      <c r="F2743" s="142" t="s">
        <v>403</v>
      </c>
      <c r="G2743" s="76">
        <f t="shared" si="50"/>
        <v>0</v>
      </c>
      <c r="H2743" s="76"/>
      <c r="I2743" s="76"/>
    </row>
    <row r="2744" spans="1:9" ht="27">
      <c r="A2744" s="79"/>
      <c r="B2744" s="78"/>
      <c r="C2744" s="77"/>
      <c r="D2744" s="77"/>
      <c r="E2744" s="137" t="s">
        <v>404</v>
      </c>
      <c r="F2744" s="142" t="s">
        <v>405</v>
      </c>
      <c r="G2744" s="76">
        <f t="shared" si="50"/>
        <v>0</v>
      </c>
      <c r="H2744" s="76"/>
      <c r="I2744" s="76"/>
    </row>
    <row r="2745" spans="1:9" ht="18">
      <c r="A2745" s="79"/>
      <c r="B2745" s="78"/>
      <c r="C2745" s="77"/>
      <c r="D2745" s="77"/>
      <c r="E2745" s="137" t="s">
        <v>406</v>
      </c>
      <c r="F2745" s="142" t="s">
        <v>407</v>
      </c>
      <c r="G2745" s="76">
        <f t="shared" si="50"/>
        <v>0</v>
      </c>
      <c r="H2745" s="76"/>
      <c r="I2745" s="76"/>
    </row>
    <row r="2746" spans="1:9" ht="18">
      <c r="A2746" s="79"/>
      <c r="B2746" s="78"/>
      <c r="C2746" s="77"/>
      <c r="D2746" s="77"/>
      <c r="E2746" s="145" t="s">
        <v>408</v>
      </c>
      <c r="F2746" s="122" t="s">
        <v>194</v>
      </c>
      <c r="G2746" s="76">
        <f t="shared" si="50"/>
        <v>0</v>
      </c>
      <c r="H2746" s="76"/>
      <c r="I2746" s="76">
        <f>I2747</f>
        <v>0</v>
      </c>
    </row>
    <row r="2747" spans="1:9" ht="18">
      <c r="A2747" s="79"/>
      <c r="B2747" s="78"/>
      <c r="C2747" s="77"/>
      <c r="D2747" s="77"/>
      <c r="E2747" s="137" t="s">
        <v>409</v>
      </c>
      <c r="F2747" s="142" t="s">
        <v>410</v>
      </c>
      <c r="G2747" s="76">
        <f t="shared" si="50"/>
        <v>0</v>
      </c>
      <c r="H2747" s="76"/>
      <c r="I2747" s="76"/>
    </row>
    <row r="2748" spans="1:9" ht="18">
      <c r="A2748" s="79"/>
      <c r="B2748" s="78"/>
      <c r="C2748" s="77"/>
      <c r="D2748" s="77"/>
      <c r="E2748" s="145" t="s">
        <v>411</v>
      </c>
      <c r="F2748" s="122" t="s">
        <v>194</v>
      </c>
      <c r="G2748" s="76">
        <f t="shared" si="50"/>
        <v>0</v>
      </c>
      <c r="H2748" s="76"/>
      <c r="I2748" s="76">
        <f>I2749+I2750+I2751+I2752</f>
        <v>0</v>
      </c>
    </row>
    <row r="2749" spans="1:9" ht="18">
      <c r="A2749" s="79"/>
      <c r="B2749" s="78"/>
      <c r="C2749" s="77"/>
      <c r="D2749" s="77"/>
      <c r="E2749" s="137" t="s">
        <v>412</v>
      </c>
      <c r="F2749" s="142" t="s">
        <v>413</v>
      </c>
      <c r="G2749" s="76">
        <f t="shared" si="50"/>
        <v>0</v>
      </c>
      <c r="H2749" s="76"/>
      <c r="I2749" s="76"/>
    </row>
    <row r="2750" spans="1:9" ht="18">
      <c r="A2750" s="79"/>
      <c r="B2750" s="78"/>
      <c r="C2750" s="77"/>
      <c r="D2750" s="77"/>
      <c r="E2750" s="137" t="s">
        <v>414</v>
      </c>
      <c r="F2750" s="142" t="s">
        <v>415</v>
      </c>
      <c r="G2750" s="76">
        <f t="shared" si="50"/>
        <v>0</v>
      </c>
      <c r="H2750" s="76"/>
      <c r="I2750" s="76"/>
    </row>
    <row r="2751" spans="1:9" ht="18">
      <c r="A2751" s="79"/>
      <c r="B2751" s="78"/>
      <c r="C2751" s="77"/>
      <c r="D2751" s="77"/>
      <c r="E2751" s="137" t="s">
        <v>416</v>
      </c>
      <c r="F2751" s="142" t="s">
        <v>417</v>
      </c>
      <c r="G2751" s="76">
        <f t="shared" si="50"/>
        <v>0</v>
      </c>
      <c r="H2751" s="76"/>
      <c r="I2751" s="76"/>
    </row>
    <row r="2752" spans="1:9" ht="18.75" thickBot="1">
      <c r="A2752" s="79"/>
      <c r="B2752" s="78"/>
      <c r="C2752" s="77"/>
      <c r="D2752" s="77"/>
      <c r="E2752" s="146" t="s">
        <v>418</v>
      </c>
      <c r="F2752" s="147" t="s">
        <v>419</v>
      </c>
      <c r="G2752" s="76">
        <f t="shared" si="50"/>
        <v>0</v>
      </c>
      <c r="H2752" s="76"/>
      <c r="I2752" s="76"/>
    </row>
    <row r="2753" spans="1:9" ht="54">
      <c r="A2753" s="79"/>
      <c r="B2753" s="78" t="s">
        <v>556</v>
      </c>
      <c r="C2753" s="77">
        <v>0</v>
      </c>
      <c r="D2753" s="77">
        <v>0</v>
      </c>
      <c r="E2753" s="75" t="s">
        <v>557</v>
      </c>
      <c r="F2753" s="154"/>
      <c r="G2753" s="76">
        <f>G2755+G2900+G3484+G3775</f>
        <v>226788</v>
      </c>
      <c r="H2753" s="76">
        <f>H2755+H2900+H3484+H3775</f>
        <v>168588</v>
      </c>
      <c r="I2753" s="76">
        <f>I2755+I2900+I3484+I3775</f>
        <v>58200</v>
      </c>
    </row>
    <row r="2754" spans="1:9" ht="18">
      <c r="A2754" s="77">
        <v>2800</v>
      </c>
      <c r="B2754" s="78"/>
      <c r="C2754" s="77"/>
      <c r="D2754" s="77"/>
      <c r="E2754" s="80" t="s">
        <v>188</v>
      </c>
      <c r="F2754" s="154"/>
      <c r="G2754" s="76"/>
      <c r="H2754" s="76"/>
      <c r="I2754" s="76"/>
    </row>
    <row r="2755" spans="1:9" ht="37.5">
      <c r="A2755" s="79"/>
      <c r="B2755" s="78" t="s">
        <v>556</v>
      </c>
      <c r="C2755" s="77">
        <v>1</v>
      </c>
      <c r="D2755" s="77">
        <v>0</v>
      </c>
      <c r="E2755" s="81" t="s">
        <v>558</v>
      </c>
      <c r="F2755" s="153"/>
      <c r="G2755" s="76">
        <f>G2757</f>
        <v>26200</v>
      </c>
      <c r="H2755" s="76">
        <f>H2757</f>
        <v>0</v>
      </c>
      <c r="I2755" s="76">
        <f>I2757</f>
        <v>26200</v>
      </c>
    </row>
    <row r="2756" spans="1:9" ht="18">
      <c r="A2756" s="79">
        <v>2810</v>
      </c>
      <c r="B2756" s="78"/>
      <c r="C2756" s="77"/>
      <c r="D2756" s="77"/>
      <c r="E2756" s="80" t="s">
        <v>190</v>
      </c>
      <c r="F2756" s="154"/>
      <c r="G2756" s="76"/>
      <c r="H2756" s="76"/>
      <c r="I2756" s="76"/>
    </row>
    <row r="2757" spans="1:9" ht="36">
      <c r="A2757" s="79"/>
      <c r="B2757" s="78" t="s">
        <v>556</v>
      </c>
      <c r="C2757" s="77">
        <v>1</v>
      </c>
      <c r="D2757" s="77">
        <v>1</v>
      </c>
      <c r="E2757" s="80" t="s">
        <v>558</v>
      </c>
      <c r="F2757" s="154"/>
      <c r="G2757" s="76">
        <f>G2759+G2767+G2803+G2812+G2817+G2840+G2856+G2876</f>
        <v>26200</v>
      </c>
      <c r="H2757" s="76">
        <f>H2759+H2767+H2803+H2812+H2817+H2840+H2856+H2876</f>
        <v>0</v>
      </c>
      <c r="I2757" s="76">
        <f>I2759+I2767+I2803+I2812+I2817+I2840+I2856+I2876</f>
        <v>26200</v>
      </c>
    </row>
    <row r="2758" spans="1:9" ht="72">
      <c r="A2758" s="79">
        <v>2811</v>
      </c>
      <c r="B2758" s="78"/>
      <c r="C2758" s="77"/>
      <c r="D2758" s="77"/>
      <c r="E2758" s="80" t="s">
        <v>192</v>
      </c>
      <c r="F2758" s="154"/>
      <c r="G2758" s="76"/>
      <c r="H2758" s="76"/>
      <c r="I2758" s="76"/>
    </row>
    <row r="2759" spans="1:9" ht="18">
      <c r="A2759" s="79"/>
      <c r="B2759" s="78"/>
      <c r="C2759" s="77"/>
      <c r="D2759" s="77"/>
      <c r="E2759" s="85" t="s">
        <v>193</v>
      </c>
      <c r="F2759" s="117" t="s">
        <v>194</v>
      </c>
      <c r="G2759" s="76">
        <f>H2759</f>
        <v>0</v>
      </c>
      <c r="H2759" s="76">
        <f>H2760+H2761+H2762+H2763+H2765+H2764+H2766</f>
        <v>0</v>
      </c>
      <c r="I2759" s="76"/>
    </row>
    <row r="2760" spans="1:9" ht="27">
      <c r="A2760" s="79"/>
      <c r="B2760" s="78"/>
      <c r="C2760" s="77"/>
      <c r="D2760" s="77"/>
      <c r="E2760" s="149" t="s">
        <v>195</v>
      </c>
      <c r="F2760" s="99" t="s">
        <v>196</v>
      </c>
      <c r="G2760" s="76">
        <f t="shared" ref="G2760:G2823" si="51">H2760</f>
        <v>0</v>
      </c>
      <c r="H2760" s="76"/>
      <c r="I2760" s="76"/>
    </row>
    <row r="2761" spans="1:9" ht="27">
      <c r="A2761" s="79"/>
      <c r="B2761" s="78"/>
      <c r="C2761" s="77"/>
      <c r="D2761" s="77"/>
      <c r="E2761" s="89" t="s">
        <v>197</v>
      </c>
      <c r="F2761" s="90" t="s">
        <v>198</v>
      </c>
      <c r="G2761" s="76">
        <f t="shared" si="51"/>
        <v>0</v>
      </c>
      <c r="H2761" s="76"/>
      <c r="I2761" s="76"/>
    </row>
    <row r="2762" spans="1:9" ht="27">
      <c r="A2762" s="79"/>
      <c r="B2762" s="78"/>
      <c r="C2762" s="77"/>
      <c r="D2762" s="77"/>
      <c r="E2762" s="89" t="s">
        <v>199</v>
      </c>
      <c r="F2762" s="90" t="s">
        <v>200</v>
      </c>
      <c r="G2762" s="76">
        <f t="shared" si="51"/>
        <v>0</v>
      </c>
      <c r="H2762" s="76"/>
      <c r="I2762" s="76"/>
    </row>
    <row r="2763" spans="1:9" ht="27">
      <c r="A2763" s="79"/>
      <c r="B2763" s="78"/>
      <c r="C2763" s="77"/>
      <c r="D2763" s="77"/>
      <c r="E2763" s="89" t="s">
        <v>201</v>
      </c>
      <c r="F2763" s="90" t="s">
        <v>202</v>
      </c>
      <c r="G2763" s="76">
        <f t="shared" si="51"/>
        <v>0</v>
      </c>
      <c r="H2763" s="76"/>
      <c r="I2763" s="76"/>
    </row>
    <row r="2764" spans="1:9" ht="18">
      <c r="A2764" s="79"/>
      <c r="B2764" s="78"/>
      <c r="C2764" s="77"/>
      <c r="D2764" s="77"/>
      <c r="E2764" s="89" t="s">
        <v>203</v>
      </c>
      <c r="F2764" s="90" t="s">
        <v>204</v>
      </c>
      <c r="G2764" s="76">
        <f t="shared" si="51"/>
        <v>0</v>
      </c>
      <c r="H2764" s="76"/>
      <c r="I2764" s="76"/>
    </row>
    <row r="2765" spans="1:9" ht="18">
      <c r="A2765" s="79"/>
      <c r="B2765" s="78"/>
      <c r="C2765" s="77"/>
      <c r="D2765" s="77"/>
      <c r="E2765" s="89" t="s">
        <v>205</v>
      </c>
      <c r="F2765" s="90" t="s">
        <v>206</v>
      </c>
      <c r="G2765" s="76">
        <f t="shared" si="51"/>
        <v>0</v>
      </c>
      <c r="H2765" s="76"/>
      <c r="I2765" s="76"/>
    </row>
    <row r="2766" spans="1:9" ht="18.75" thickBot="1">
      <c r="A2766" s="79"/>
      <c r="B2766" s="78"/>
      <c r="C2766" s="77"/>
      <c r="D2766" s="77"/>
      <c r="E2766" s="91" t="s">
        <v>207</v>
      </c>
      <c r="F2766" s="92" t="s">
        <v>208</v>
      </c>
      <c r="G2766" s="76">
        <f t="shared" si="51"/>
        <v>0</v>
      </c>
      <c r="H2766" s="76"/>
      <c r="I2766" s="76"/>
    </row>
    <row r="2767" spans="1:9" ht="33.75" thickBot="1">
      <c r="A2767" s="79"/>
      <c r="B2767" s="78"/>
      <c r="C2767" s="77"/>
      <c r="D2767" s="77"/>
      <c r="E2767" s="93" t="s">
        <v>209</v>
      </c>
      <c r="F2767" s="94" t="s">
        <v>194</v>
      </c>
      <c r="G2767" s="76">
        <f t="shared" si="51"/>
        <v>0</v>
      </c>
      <c r="H2767" s="76">
        <f>H2768+H2776+H2780+H2789+H2791+H2794</f>
        <v>0</v>
      </c>
      <c r="I2767" s="76"/>
    </row>
    <row r="2768" spans="1:9" ht="18">
      <c r="A2768" s="79"/>
      <c r="B2768" s="78"/>
      <c r="C2768" s="77"/>
      <c r="D2768" s="77"/>
      <c r="E2768" s="95" t="s">
        <v>210</v>
      </c>
      <c r="F2768" s="96"/>
      <c r="G2768" s="76">
        <f t="shared" si="51"/>
        <v>0</v>
      </c>
      <c r="H2768" s="76">
        <f>H2769+H2770+H2771+H2772+H2773+H2774+H2775</f>
        <v>0</v>
      </c>
      <c r="I2768" s="76"/>
    </row>
    <row r="2769" spans="1:9" ht="27">
      <c r="A2769" s="79"/>
      <c r="B2769" s="78"/>
      <c r="C2769" s="77"/>
      <c r="D2769" s="77"/>
      <c r="E2769" s="89" t="s">
        <v>211</v>
      </c>
      <c r="F2769" s="90" t="s">
        <v>212</v>
      </c>
      <c r="G2769" s="76">
        <f t="shared" si="51"/>
        <v>0</v>
      </c>
      <c r="H2769" s="76"/>
      <c r="I2769" s="76"/>
    </row>
    <row r="2770" spans="1:9" ht="18">
      <c r="A2770" s="79"/>
      <c r="B2770" s="78"/>
      <c r="C2770" s="77"/>
      <c r="D2770" s="77"/>
      <c r="E2770" s="89" t="s">
        <v>213</v>
      </c>
      <c r="F2770" s="90" t="s">
        <v>214</v>
      </c>
      <c r="G2770" s="76">
        <f t="shared" si="51"/>
        <v>0</v>
      </c>
      <c r="H2770" s="76"/>
      <c r="I2770" s="76"/>
    </row>
    <row r="2771" spans="1:9" ht="18">
      <c r="A2771" s="79"/>
      <c r="B2771" s="78"/>
      <c r="C2771" s="77"/>
      <c r="D2771" s="77"/>
      <c r="E2771" s="89" t="s">
        <v>215</v>
      </c>
      <c r="F2771" s="90" t="s">
        <v>216</v>
      </c>
      <c r="G2771" s="76">
        <f t="shared" si="51"/>
        <v>0</v>
      </c>
      <c r="H2771" s="76"/>
      <c r="I2771" s="76"/>
    </row>
    <row r="2772" spans="1:9" ht="18">
      <c r="A2772" s="79"/>
      <c r="B2772" s="78"/>
      <c r="C2772" s="77"/>
      <c r="D2772" s="77"/>
      <c r="E2772" s="89" t="s">
        <v>217</v>
      </c>
      <c r="F2772" s="90" t="s">
        <v>218</v>
      </c>
      <c r="G2772" s="76">
        <f t="shared" si="51"/>
        <v>0</v>
      </c>
      <c r="H2772" s="76"/>
      <c r="I2772" s="76"/>
    </row>
    <row r="2773" spans="1:9" ht="18">
      <c r="A2773" s="79"/>
      <c r="B2773" s="78"/>
      <c r="C2773" s="77"/>
      <c r="D2773" s="77"/>
      <c r="E2773" s="89" t="s">
        <v>219</v>
      </c>
      <c r="F2773" s="90" t="s">
        <v>220</v>
      </c>
      <c r="G2773" s="76">
        <f t="shared" si="51"/>
        <v>0</v>
      </c>
      <c r="H2773" s="76"/>
      <c r="I2773" s="76"/>
    </row>
    <row r="2774" spans="1:9" ht="18">
      <c r="A2774" s="79"/>
      <c r="B2774" s="78"/>
      <c r="C2774" s="77"/>
      <c r="D2774" s="77"/>
      <c r="E2774" s="89" t="s">
        <v>221</v>
      </c>
      <c r="F2774" s="90" t="s">
        <v>222</v>
      </c>
      <c r="G2774" s="76">
        <f t="shared" si="51"/>
        <v>0</v>
      </c>
      <c r="H2774" s="76"/>
      <c r="I2774" s="76"/>
    </row>
    <row r="2775" spans="1:9" ht="18.75" thickBot="1">
      <c r="A2775" s="79"/>
      <c r="B2775" s="78"/>
      <c r="C2775" s="77"/>
      <c r="D2775" s="77"/>
      <c r="E2775" s="91" t="s">
        <v>223</v>
      </c>
      <c r="F2775" s="92" t="s">
        <v>224</v>
      </c>
      <c r="G2775" s="76">
        <f t="shared" si="51"/>
        <v>0</v>
      </c>
      <c r="H2775" s="76"/>
      <c r="I2775" s="76"/>
    </row>
    <row r="2776" spans="1:9" ht="33">
      <c r="A2776" s="79"/>
      <c r="B2776" s="78"/>
      <c r="C2776" s="77"/>
      <c r="D2776" s="77"/>
      <c r="E2776" s="132" t="s">
        <v>225</v>
      </c>
      <c r="F2776" s="98" t="s">
        <v>194</v>
      </c>
      <c r="G2776" s="76">
        <f t="shared" si="51"/>
        <v>0</v>
      </c>
      <c r="H2776" s="76">
        <f>H2777+H2778+H2779</f>
        <v>0</v>
      </c>
      <c r="I2776" s="76"/>
    </row>
    <row r="2777" spans="1:9" ht="18">
      <c r="A2777" s="79"/>
      <c r="B2777" s="78"/>
      <c r="C2777" s="77"/>
      <c r="D2777" s="77"/>
      <c r="E2777" s="89" t="s">
        <v>226</v>
      </c>
      <c r="F2777" s="99" t="s">
        <v>227</v>
      </c>
      <c r="G2777" s="76">
        <f t="shared" si="51"/>
        <v>0</v>
      </c>
      <c r="H2777" s="76"/>
      <c r="I2777" s="76"/>
    </row>
    <row r="2778" spans="1:9" ht="27">
      <c r="A2778" s="79"/>
      <c r="B2778" s="78"/>
      <c r="C2778" s="77"/>
      <c r="D2778" s="77"/>
      <c r="E2778" s="89" t="s">
        <v>228</v>
      </c>
      <c r="F2778" s="90" t="s">
        <v>229</v>
      </c>
      <c r="G2778" s="76">
        <f t="shared" si="51"/>
        <v>0</v>
      </c>
      <c r="H2778" s="76"/>
      <c r="I2778" s="76"/>
    </row>
    <row r="2779" spans="1:9" ht="18.75" thickBot="1">
      <c r="A2779" s="79"/>
      <c r="B2779" s="78"/>
      <c r="C2779" s="77"/>
      <c r="D2779" s="77"/>
      <c r="E2779" s="91" t="s">
        <v>230</v>
      </c>
      <c r="F2779" s="92" t="s">
        <v>231</v>
      </c>
      <c r="G2779" s="76">
        <f t="shared" si="51"/>
        <v>0</v>
      </c>
      <c r="H2779" s="76"/>
      <c r="I2779" s="76"/>
    </row>
    <row r="2780" spans="1:9" ht="33">
      <c r="A2780" s="79"/>
      <c r="B2780" s="78"/>
      <c r="C2780" s="77"/>
      <c r="D2780" s="77"/>
      <c r="E2780" s="132" t="s">
        <v>232</v>
      </c>
      <c r="F2780" s="98" t="s">
        <v>194</v>
      </c>
      <c r="G2780" s="76">
        <f t="shared" si="51"/>
        <v>0</v>
      </c>
      <c r="H2780" s="76">
        <f>H2781+H2782+H2783+H2784+H2785+H2786+H2787+H2788</f>
        <v>0</v>
      </c>
      <c r="I2780" s="76"/>
    </row>
    <row r="2781" spans="1:9" ht="18">
      <c r="A2781" s="79"/>
      <c r="B2781" s="78"/>
      <c r="C2781" s="77"/>
      <c r="D2781" s="77"/>
      <c r="E2781" s="89" t="s">
        <v>233</v>
      </c>
      <c r="F2781" s="99" t="s">
        <v>234</v>
      </c>
      <c r="G2781" s="76">
        <f t="shared" si="51"/>
        <v>0</v>
      </c>
      <c r="H2781" s="76"/>
      <c r="I2781" s="76"/>
    </row>
    <row r="2782" spans="1:9" ht="18">
      <c r="A2782" s="79"/>
      <c r="B2782" s="78"/>
      <c r="C2782" s="77"/>
      <c r="D2782" s="77"/>
      <c r="E2782" s="89" t="s">
        <v>235</v>
      </c>
      <c r="F2782" s="90" t="s">
        <v>236</v>
      </c>
      <c r="G2782" s="76">
        <f t="shared" si="51"/>
        <v>0</v>
      </c>
      <c r="H2782" s="76"/>
      <c r="I2782" s="76"/>
    </row>
    <row r="2783" spans="1:9" ht="27">
      <c r="A2783" s="79"/>
      <c r="B2783" s="78"/>
      <c r="C2783" s="77"/>
      <c r="D2783" s="77"/>
      <c r="E2783" s="89" t="s">
        <v>237</v>
      </c>
      <c r="F2783" s="90" t="s">
        <v>238</v>
      </c>
      <c r="G2783" s="76">
        <f t="shared" si="51"/>
        <v>0</v>
      </c>
      <c r="H2783" s="76"/>
      <c r="I2783" s="76"/>
    </row>
    <row r="2784" spans="1:9" ht="18">
      <c r="A2784" s="79"/>
      <c r="B2784" s="78"/>
      <c r="C2784" s="77"/>
      <c r="D2784" s="77"/>
      <c r="E2784" s="89" t="s">
        <v>239</v>
      </c>
      <c r="F2784" s="90" t="s">
        <v>240</v>
      </c>
      <c r="G2784" s="76">
        <f t="shared" si="51"/>
        <v>0</v>
      </c>
      <c r="H2784" s="76"/>
      <c r="I2784" s="76"/>
    </row>
    <row r="2785" spans="1:9" ht="18">
      <c r="A2785" s="79"/>
      <c r="B2785" s="78"/>
      <c r="C2785" s="77"/>
      <c r="D2785" s="77"/>
      <c r="E2785" s="107" t="s">
        <v>241</v>
      </c>
      <c r="F2785" s="108">
        <v>423500</v>
      </c>
      <c r="G2785" s="76">
        <f t="shared" si="51"/>
        <v>0</v>
      </c>
      <c r="H2785" s="76"/>
      <c r="I2785" s="76"/>
    </row>
    <row r="2786" spans="1:9" ht="27">
      <c r="A2786" s="79"/>
      <c r="B2786" s="78"/>
      <c r="C2786" s="77"/>
      <c r="D2786" s="77"/>
      <c r="E2786" s="89" t="s">
        <v>242</v>
      </c>
      <c r="F2786" s="90" t="s">
        <v>243</v>
      </c>
      <c r="G2786" s="76">
        <f t="shared" si="51"/>
        <v>0</v>
      </c>
      <c r="H2786" s="76"/>
      <c r="I2786" s="76"/>
    </row>
    <row r="2787" spans="1:9" ht="18">
      <c r="A2787" s="79"/>
      <c r="B2787" s="78"/>
      <c r="C2787" s="77"/>
      <c r="D2787" s="77"/>
      <c r="E2787" s="89" t="s">
        <v>244</v>
      </c>
      <c r="F2787" s="90" t="s">
        <v>245</v>
      </c>
      <c r="G2787" s="76">
        <f t="shared" si="51"/>
        <v>0</v>
      </c>
      <c r="H2787" s="76"/>
      <c r="I2787" s="76"/>
    </row>
    <row r="2788" spans="1:9" ht="18.75" thickBot="1">
      <c r="A2788" s="79"/>
      <c r="B2788" s="78"/>
      <c r="C2788" s="77"/>
      <c r="D2788" s="77"/>
      <c r="E2788" s="91" t="s">
        <v>246</v>
      </c>
      <c r="F2788" s="92" t="s">
        <v>247</v>
      </c>
      <c r="G2788" s="76">
        <f t="shared" si="51"/>
        <v>0</v>
      </c>
      <c r="H2788" s="76"/>
      <c r="I2788" s="76"/>
    </row>
    <row r="2789" spans="1:9" ht="33">
      <c r="A2789" s="79"/>
      <c r="B2789" s="78"/>
      <c r="C2789" s="77"/>
      <c r="D2789" s="77"/>
      <c r="E2789" s="132" t="s">
        <v>248</v>
      </c>
      <c r="F2789" s="98" t="s">
        <v>194</v>
      </c>
      <c r="G2789" s="76">
        <f t="shared" si="51"/>
        <v>0</v>
      </c>
      <c r="H2789" s="76">
        <f>H2790</f>
        <v>0</v>
      </c>
      <c r="I2789" s="76"/>
    </row>
    <row r="2790" spans="1:9" ht="18.75" thickBot="1">
      <c r="A2790" s="79"/>
      <c r="B2790" s="78"/>
      <c r="C2790" s="77"/>
      <c r="D2790" s="77"/>
      <c r="E2790" s="91" t="s">
        <v>249</v>
      </c>
      <c r="F2790" s="92" t="s">
        <v>250</v>
      </c>
      <c r="G2790" s="76">
        <f t="shared" si="51"/>
        <v>0</v>
      </c>
      <c r="H2790" s="76"/>
      <c r="I2790" s="76"/>
    </row>
    <row r="2791" spans="1:9" ht="49.5">
      <c r="A2791" s="79"/>
      <c r="B2791" s="78"/>
      <c r="C2791" s="77"/>
      <c r="D2791" s="77"/>
      <c r="E2791" s="132" t="s">
        <v>251</v>
      </c>
      <c r="F2791" s="98" t="s">
        <v>194</v>
      </c>
      <c r="G2791" s="76">
        <f t="shared" si="51"/>
        <v>0</v>
      </c>
      <c r="H2791" s="76">
        <f>H2792+H2793</f>
        <v>0</v>
      </c>
      <c r="I2791" s="76"/>
    </row>
    <row r="2792" spans="1:9" ht="27">
      <c r="A2792" s="79"/>
      <c r="B2792" s="78"/>
      <c r="C2792" s="77"/>
      <c r="D2792" s="77"/>
      <c r="E2792" s="89" t="s">
        <v>252</v>
      </c>
      <c r="F2792" s="99" t="s">
        <v>253</v>
      </c>
      <c r="G2792" s="76">
        <f t="shared" si="51"/>
        <v>0</v>
      </c>
      <c r="H2792" s="76">
        <v>0</v>
      </c>
      <c r="I2792" s="76"/>
    </row>
    <row r="2793" spans="1:9" ht="27.75" thickBot="1">
      <c r="A2793" s="79"/>
      <c r="B2793" s="78"/>
      <c r="C2793" s="77"/>
      <c r="D2793" s="77"/>
      <c r="E2793" s="91" t="s">
        <v>254</v>
      </c>
      <c r="F2793" s="92" t="s">
        <v>255</v>
      </c>
      <c r="G2793" s="76">
        <f t="shared" si="51"/>
        <v>0</v>
      </c>
      <c r="H2793" s="76"/>
      <c r="I2793" s="76"/>
    </row>
    <row r="2794" spans="1:9" ht="18">
      <c r="A2794" s="79"/>
      <c r="B2794" s="78"/>
      <c r="C2794" s="77"/>
      <c r="D2794" s="77"/>
      <c r="E2794" s="132" t="s">
        <v>256</v>
      </c>
      <c r="F2794" s="98" t="s">
        <v>194</v>
      </c>
      <c r="G2794" s="76">
        <f t="shared" si="51"/>
        <v>0</v>
      </c>
      <c r="H2794" s="76">
        <f>H2795+H2796+H2797+H2798+H2799+H2800+H2801+H2802</f>
        <v>0</v>
      </c>
      <c r="I2794" s="76"/>
    </row>
    <row r="2795" spans="1:9" ht="18">
      <c r="A2795" s="79"/>
      <c r="B2795" s="78"/>
      <c r="C2795" s="77"/>
      <c r="D2795" s="77"/>
      <c r="E2795" s="89" t="s">
        <v>257</v>
      </c>
      <c r="F2795" s="99" t="s">
        <v>258</v>
      </c>
      <c r="G2795" s="76">
        <f t="shared" si="51"/>
        <v>0</v>
      </c>
      <c r="H2795" s="76"/>
      <c r="I2795" s="76"/>
    </row>
    <row r="2796" spans="1:9" ht="18">
      <c r="A2796" s="79"/>
      <c r="B2796" s="78"/>
      <c r="C2796" s="77"/>
      <c r="D2796" s="77"/>
      <c r="E2796" s="89" t="s">
        <v>259</v>
      </c>
      <c r="F2796" s="90" t="s">
        <v>260</v>
      </c>
      <c r="G2796" s="76">
        <f t="shared" si="51"/>
        <v>0</v>
      </c>
      <c r="H2796" s="76"/>
      <c r="I2796" s="76"/>
    </row>
    <row r="2797" spans="1:9" ht="18">
      <c r="A2797" s="79"/>
      <c r="B2797" s="78"/>
      <c r="C2797" s="77"/>
      <c r="D2797" s="77"/>
      <c r="E2797" s="89" t="s">
        <v>261</v>
      </c>
      <c r="F2797" s="90" t="s">
        <v>262</v>
      </c>
      <c r="G2797" s="76">
        <f t="shared" si="51"/>
        <v>0</v>
      </c>
      <c r="H2797" s="76"/>
      <c r="I2797" s="76"/>
    </row>
    <row r="2798" spans="1:9" ht="18">
      <c r="A2798" s="79"/>
      <c r="B2798" s="78"/>
      <c r="C2798" s="77"/>
      <c r="D2798" s="77"/>
      <c r="E2798" s="109" t="s">
        <v>263</v>
      </c>
      <c r="F2798" s="90" t="s">
        <v>264</v>
      </c>
      <c r="G2798" s="76">
        <f t="shared" si="51"/>
        <v>0</v>
      </c>
      <c r="H2798" s="76"/>
      <c r="I2798" s="76"/>
    </row>
    <row r="2799" spans="1:9" ht="27">
      <c r="A2799" s="79"/>
      <c r="B2799" s="78"/>
      <c r="C2799" s="77"/>
      <c r="D2799" s="77"/>
      <c r="E2799" s="110" t="s">
        <v>265</v>
      </c>
      <c r="F2799" s="90" t="s">
        <v>266</v>
      </c>
      <c r="G2799" s="76">
        <f t="shared" si="51"/>
        <v>0</v>
      </c>
      <c r="H2799" s="76"/>
      <c r="I2799" s="76"/>
    </row>
    <row r="2800" spans="1:9" ht="18">
      <c r="A2800" s="79"/>
      <c r="B2800" s="78"/>
      <c r="C2800" s="77"/>
      <c r="D2800" s="77"/>
      <c r="E2800" s="109" t="s">
        <v>267</v>
      </c>
      <c r="F2800" s="90" t="s">
        <v>268</v>
      </c>
      <c r="G2800" s="76">
        <f t="shared" si="51"/>
        <v>0</v>
      </c>
      <c r="H2800" s="76"/>
      <c r="I2800" s="76"/>
    </row>
    <row r="2801" spans="1:9" ht="18">
      <c r="A2801" s="79"/>
      <c r="B2801" s="78"/>
      <c r="C2801" s="77"/>
      <c r="D2801" s="77"/>
      <c r="E2801" s="109" t="s">
        <v>269</v>
      </c>
      <c r="F2801" s="90" t="s">
        <v>270</v>
      </c>
      <c r="G2801" s="76">
        <f t="shared" si="51"/>
        <v>0</v>
      </c>
      <c r="H2801" s="76"/>
      <c r="I2801" s="76"/>
    </row>
    <row r="2802" spans="1:9" ht="18.75" thickBot="1">
      <c r="A2802" s="79"/>
      <c r="B2802" s="78"/>
      <c r="C2802" s="77"/>
      <c r="D2802" s="77"/>
      <c r="E2802" s="111" t="s">
        <v>271</v>
      </c>
      <c r="F2802" s="92" t="s">
        <v>272</v>
      </c>
      <c r="G2802" s="76">
        <f t="shared" si="51"/>
        <v>0</v>
      </c>
      <c r="H2802" s="76"/>
      <c r="I2802" s="76"/>
    </row>
    <row r="2803" spans="1:9" ht="18">
      <c r="A2803" s="79"/>
      <c r="B2803" s="78"/>
      <c r="C2803" s="77"/>
      <c r="D2803" s="77"/>
      <c r="E2803" s="130" t="s">
        <v>273</v>
      </c>
      <c r="F2803" s="98" t="s">
        <v>194</v>
      </c>
      <c r="G2803" s="76">
        <f t="shared" si="51"/>
        <v>0</v>
      </c>
      <c r="H2803" s="76">
        <f>H2804+H2805+H2806+H2807</f>
        <v>0</v>
      </c>
      <c r="I2803" s="76"/>
    </row>
    <row r="2804" spans="1:9" ht="18">
      <c r="A2804" s="79"/>
      <c r="B2804" s="78"/>
      <c r="C2804" s="77"/>
      <c r="D2804" s="77"/>
      <c r="E2804" s="109" t="s">
        <v>274</v>
      </c>
      <c r="F2804" s="99" t="s">
        <v>275</v>
      </c>
      <c r="G2804" s="76">
        <f t="shared" si="51"/>
        <v>0</v>
      </c>
      <c r="H2804" s="76"/>
      <c r="I2804" s="76"/>
    </row>
    <row r="2805" spans="1:9" ht="18">
      <c r="A2805" s="79"/>
      <c r="B2805" s="78"/>
      <c r="C2805" s="77"/>
      <c r="D2805" s="77"/>
      <c r="E2805" s="109" t="s">
        <v>276</v>
      </c>
      <c r="F2805" s="90" t="s">
        <v>277</v>
      </c>
      <c r="G2805" s="76">
        <f t="shared" si="51"/>
        <v>0</v>
      </c>
      <c r="H2805" s="76"/>
      <c r="I2805" s="76"/>
    </row>
    <row r="2806" spans="1:9" ht="27">
      <c r="A2806" s="79"/>
      <c r="B2806" s="78"/>
      <c r="C2806" s="77"/>
      <c r="D2806" s="77"/>
      <c r="E2806" s="109" t="s">
        <v>278</v>
      </c>
      <c r="F2806" s="90" t="s">
        <v>279</v>
      </c>
      <c r="G2806" s="76">
        <f t="shared" si="51"/>
        <v>0</v>
      </c>
      <c r="H2806" s="76"/>
      <c r="I2806" s="76"/>
    </row>
    <row r="2807" spans="1:9" ht="18">
      <c r="A2807" s="79"/>
      <c r="B2807" s="78"/>
      <c r="C2807" s="77"/>
      <c r="D2807" s="77"/>
      <c r="E2807" s="113" t="s">
        <v>280</v>
      </c>
      <c r="F2807" s="114" t="s">
        <v>281</v>
      </c>
      <c r="G2807" s="76">
        <f t="shared" si="51"/>
        <v>0</v>
      </c>
      <c r="H2807" s="76"/>
      <c r="I2807" s="76"/>
    </row>
    <row r="2808" spans="1:9" ht="18">
      <c r="A2808" s="79"/>
      <c r="B2808" s="78"/>
      <c r="C2808" s="77"/>
      <c r="D2808" s="77"/>
      <c r="E2808" s="113" t="s">
        <v>282</v>
      </c>
      <c r="F2808" s="115" t="s">
        <v>194</v>
      </c>
      <c r="G2808" s="76">
        <f t="shared" si="51"/>
        <v>0</v>
      </c>
      <c r="H2808" s="76">
        <f>H2809+H2810+H2811</f>
        <v>0</v>
      </c>
      <c r="I2808" s="76"/>
    </row>
    <row r="2809" spans="1:9" ht="27">
      <c r="A2809" s="79"/>
      <c r="B2809" s="78"/>
      <c r="C2809" s="77"/>
      <c r="D2809" s="77"/>
      <c r="E2809" s="113" t="s">
        <v>283</v>
      </c>
      <c r="F2809" s="99" t="s">
        <v>284</v>
      </c>
      <c r="G2809" s="76">
        <f t="shared" si="51"/>
        <v>0</v>
      </c>
      <c r="H2809" s="76"/>
      <c r="I2809" s="76"/>
    </row>
    <row r="2810" spans="1:9" ht="18">
      <c r="A2810" s="79"/>
      <c r="B2810" s="78"/>
      <c r="C2810" s="77"/>
      <c r="D2810" s="77"/>
      <c r="E2810" s="109" t="s">
        <v>285</v>
      </c>
      <c r="F2810" s="90" t="s">
        <v>286</v>
      </c>
      <c r="G2810" s="76">
        <f t="shared" si="51"/>
        <v>0</v>
      </c>
      <c r="H2810" s="76"/>
      <c r="I2810" s="76"/>
    </row>
    <row r="2811" spans="1:9" ht="18.75" thickBot="1">
      <c r="A2811" s="79"/>
      <c r="B2811" s="78"/>
      <c r="C2811" s="77"/>
      <c r="D2811" s="77"/>
      <c r="E2811" s="111" t="s">
        <v>287</v>
      </c>
      <c r="F2811" s="92" t="s">
        <v>288</v>
      </c>
      <c r="G2811" s="76">
        <f t="shared" si="51"/>
        <v>0</v>
      </c>
      <c r="H2811" s="76"/>
      <c r="I2811" s="76"/>
    </row>
    <row r="2812" spans="1:9" ht="18">
      <c r="A2812" s="79"/>
      <c r="B2812" s="78"/>
      <c r="C2812" s="77"/>
      <c r="D2812" s="77"/>
      <c r="E2812" s="130" t="s">
        <v>289</v>
      </c>
      <c r="F2812" s="98" t="s">
        <v>194</v>
      </c>
      <c r="G2812" s="76">
        <f t="shared" si="51"/>
        <v>0</v>
      </c>
      <c r="H2812" s="76">
        <f>H2813+H2814+H2815+H2816</f>
        <v>0</v>
      </c>
      <c r="I2812" s="76"/>
    </row>
    <row r="2813" spans="1:9" ht="27">
      <c r="A2813" s="79"/>
      <c r="B2813" s="78"/>
      <c r="C2813" s="77"/>
      <c r="D2813" s="77"/>
      <c r="E2813" s="109" t="s">
        <v>290</v>
      </c>
      <c r="F2813" s="99" t="s">
        <v>291</v>
      </c>
      <c r="G2813" s="76">
        <f t="shared" si="51"/>
        <v>0</v>
      </c>
      <c r="H2813" s="76"/>
      <c r="I2813" s="76"/>
    </row>
    <row r="2814" spans="1:9" ht="27">
      <c r="A2814" s="79"/>
      <c r="B2814" s="78"/>
      <c r="C2814" s="77"/>
      <c r="D2814" s="77"/>
      <c r="E2814" s="109" t="s">
        <v>292</v>
      </c>
      <c r="F2814" s="90" t="s">
        <v>293</v>
      </c>
      <c r="G2814" s="76">
        <f t="shared" si="51"/>
        <v>0</v>
      </c>
      <c r="H2814" s="76"/>
      <c r="I2814" s="76"/>
    </row>
    <row r="2815" spans="1:9" ht="27">
      <c r="A2815" s="79"/>
      <c r="B2815" s="78"/>
      <c r="C2815" s="77"/>
      <c r="D2815" s="77"/>
      <c r="E2815" s="109" t="s">
        <v>294</v>
      </c>
      <c r="F2815" s="90" t="s">
        <v>295</v>
      </c>
      <c r="G2815" s="76">
        <f t="shared" si="51"/>
        <v>0</v>
      </c>
      <c r="H2815" s="76"/>
      <c r="I2815" s="76"/>
    </row>
    <row r="2816" spans="1:9" ht="27.75" thickBot="1">
      <c r="A2816" s="79"/>
      <c r="B2816" s="78"/>
      <c r="C2816" s="77"/>
      <c r="D2816" s="77"/>
      <c r="E2816" s="111" t="s">
        <v>296</v>
      </c>
      <c r="F2816" s="92" t="s">
        <v>297</v>
      </c>
      <c r="G2816" s="76">
        <f t="shared" si="51"/>
        <v>0</v>
      </c>
      <c r="H2816" s="76"/>
      <c r="I2816" s="76"/>
    </row>
    <row r="2817" spans="1:9" ht="18">
      <c r="A2817" s="79"/>
      <c r="B2817" s="78"/>
      <c r="C2817" s="77"/>
      <c r="D2817" s="77"/>
      <c r="E2817" s="116" t="s">
        <v>298</v>
      </c>
      <c r="F2817" s="117" t="s">
        <v>194</v>
      </c>
      <c r="G2817" s="76">
        <f t="shared" si="51"/>
        <v>0</v>
      </c>
      <c r="H2817" s="76"/>
      <c r="I2817" s="76"/>
    </row>
    <row r="2818" spans="1:9" ht="28.5">
      <c r="A2818" s="79"/>
      <c r="B2818" s="78"/>
      <c r="C2818" s="77"/>
      <c r="D2818" s="77"/>
      <c r="E2818" s="118" t="s">
        <v>299</v>
      </c>
      <c r="F2818" s="117" t="s">
        <v>194</v>
      </c>
      <c r="G2818" s="76">
        <f t="shared" si="51"/>
        <v>0</v>
      </c>
      <c r="H2818" s="76">
        <f>H2819+H2820</f>
        <v>0</v>
      </c>
      <c r="I2818" s="76"/>
    </row>
    <row r="2819" spans="1:9" ht="27">
      <c r="A2819" s="79"/>
      <c r="B2819" s="78"/>
      <c r="C2819" s="77"/>
      <c r="D2819" s="77"/>
      <c r="E2819" s="119" t="s">
        <v>300</v>
      </c>
      <c r="F2819" s="120">
        <v>461100</v>
      </c>
      <c r="G2819" s="76">
        <f t="shared" si="51"/>
        <v>0</v>
      </c>
      <c r="H2819" s="76"/>
      <c r="I2819" s="76"/>
    </row>
    <row r="2820" spans="1:9" ht="27">
      <c r="A2820" s="79"/>
      <c r="B2820" s="78"/>
      <c r="C2820" s="77"/>
      <c r="D2820" s="77"/>
      <c r="E2820" s="119" t="s">
        <v>301</v>
      </c>
      <c r="F2820" s="120">
        <v>461200</v>
      </c>
      <c r="G2820" s="76">
        <f t="shared" si="51"/>
        <v>0</v>
      </c>
      <c r="H2820" s="76"/>
      <c r="I2820" s="76"/>
    </row>
    <row r="2821" spans="1:9" ht="28.5">
      <c r="A2821" s="79"/>
      <c r="B2821" s="78"/>
      <c r="C2821" s="77"/>
      <c r="D2821" s="77"/>
      <c r="E2821" s="121" t="s">
        <v>302</v>
      </c>
      <c r="F2821" s="122" t="s">
        <v>194</v>
      </c>
      <c r="G2821" s="76">
        <f t="shared" si="51"/>
        <v>0</v>
      </c>
      <c r="H2821" s="76">
        <f>H2822+H2823</f>
        <v>0</v>
      </c>
      <c r="I2821" s="76"/>
    </row>
    <row r="2822" spans="1:9" ht="27">
      <c r="A2822" s="79"/>
      <c r="B2822" s="78"/>
      <c r="C2822" s="77"/>
      <c r="D2822" s="77"/>
      <c r="E2822" s="123" t="s">
        <v>303</v>
      </c>
      <c r="F2822" s="120">
        <v>462100</v>
      </c>
      <c r="G2822" s="76">
        <f t="shared" si="51"/>
        <v>0</v>
      </c>
      <c r="H2822" s="76"/>
      <c r="I2822" s="76"/>
    </row>
    <row r="2823" spans="1:9" ht="27.75" thickBot="1">
      <c r="A2823" s="79"/>
      <c r="B2823" s="78"/>
      <c r="C2823" s="77"/>
      <c r="D2823" s="77"/>
      <c r="E2823" s="124" t="s">
        <v>304</v>
      </c>
      <c r="F2823" s="125">
        <v>462200</v>
      </c>
      <c r="G2823" s="76">
        <f t="shared" si="51"/>
        <v>0</v>
      </c>
      <c r="H2823" s="76"/>
      <c r="I2823" s="76"/>
    </row>
    <row r="2824" spans="1:9" ht="28.5">
      <c r="A2824" s="79"/>
      <c r="B2824" s="78"/>
      <c r="C2824" s="77"/>
      <c r="D2824" s="77"/>
      <c r="E2824" s="126" t="s">
        <v>305</v>
      </c>
      <c r="F2824" s="117" t="s">
        <v>194</v>
      </c>
      <c r="G2824" s="76">
        <f t="shared" ref="G2824:G2875" si="52">H2824</f>
        <v>0</v>
      </c>
      <c r="H2824" s="76">
        <f>H2825+H2826+H2827+H2828+H2829+H2830+H2831+H2832</f>
        <v>0</v>
      </c>
      <c r="I2824" s="76"/>
    </row>
    <row r="2825" spans="1:9" ht="27">
      <c r="A2825" s="79"/>
      <c r="B2825" s="78"/>
      <c r="C2825" s="77"/>
      <c r="D2825" s="77"/>
      <c r="E2825" s="123" t="s">
        <v>306</v>
      </c>
      <c r="F2825" s="120">
        <v>463100</v>
      </c>
      <c r="G2825" s="76">
        <f t="shared" si="52"/>
        <v>0</v>
      </c>
      <c r="H2825" s="76"/>
      <c r="I2825" s="76"/>
    </row>
    <row r="2826" spans="1:9" ht="18">
      <c r="A2826" s="79"/>
      <c r="B2826" s="78"/>
      <c r="C2826" s="77"/>
      <c r="D2826" s="77"/>
      <c r="E2826" s="123" t="s">
        <v>307</v>
      </c>
      <c r="F2826" s="120">
        <v>463200</v>
      </c>
      <c r="G2826" s="76">
        <f t="shared" si="52"/>
        <v>0</v>
      </c>
      <c r="H2826" s="76"/>
      <c r="I2826" s="76"/>
    </row>
    <row r="2827" spans="1:9" ht="40.5">
      <c r="A2827" s="79"/>
      <c r="B2827" s="78"/>
      <c r="C2827" s="77"/>
      <c r="D2827" s="77"/>
      <c r="E2827" s="123" t="s">
        <v>308</v>
      </c>
      <c r="F2827" s="120">
        <v>463300</v>
      </c>
      <c r="G2827" s="76">
        <f t="shared" si="52"/>
        <v>0</v>
      </c>
      <c r="H2827" s="76"/>
      <c r="I2827" s="76"/>
    </row>
    <row r="2828" spans="1:9" ht="40.5">
      <c r="A2828" s="79"/>
      <c r="B2828" s="78"/>
      <c r="C2828" s="77"/>
      <c r="D2828" s="77"/>
      <c r="E2828" s="123" t="s">
        <v>309</v>
      </c>
      <c r="F2828" s="120">
        <v>463400</v>
      </c>
      <c r="G2828" s="76">
        <f t="shared" si="52"/>
        <v>0</v>
      </c>
      <c r="H2828" s="76"/>
      <c r="I2828" s="76"/>
    </row>
    <row r="2829" spans="1:9" ht="18">
      <c r="A2829" s="79"/>
      <c r="B2829" s="78"/>
      <c r="C2829" s="77"/>
      <c r="D2829" s="77"/>
      <c r="E2829" s="127" t="s">
        <v>310</v>
      </c>
      <c r="F2829" s="120">
        <v>463500</v>
      </c>
      <c r="G2829" s="76">
        <f t="shared" si="52"/>
        <v>0</v>
      </c>
      <c r="H2829" s="76"/>
      <c r="I2829" s="76"/>
    </row>
    <row r="2830" spans="1:9" ht="40.5">
      <c r="A2830" s="79"/>
      <c r="B2830" s="78"/>
      <c r="C2830" s="77"/>
      <c r="D2830" s="77"/>
      <c r="E2830" s="127" t="s">
        <v>311</v>
      </c>
      <c r="F2830" s="120">
        <v>463700</v>
      </c>
      <c r="G2830" s="76">
        <f t="shared" si="52"/>
        <v>0</v>
      </c>
      <c r="H2830" s="76"/>
      <c r="I2830" s="76"/>
    </row>
    <row r="2831" spans="1:9" ht="40.5">
      <c r="A2831" s="79"/>
      <c r="B2831" s="78"/>
      <c r="C2831" s="77"/>
      <c r="D2831" s="77"/>
      <c r="E2831" s="127" t="s">
        <v>312</v>
      </c>
      <c r="F2831" s="120">
        <v>463800</v>
      </c>
      <c r="G2831" s="76">
        <f t="shared" si="52"/>
        <v>0</v>
      </c>
      <c r="H2831" s="76"/>
      <c r="I2831" s="76"/>
    </row>
    <row r="2832" spans="1:9" ht="18">
      <c r="A2832" s="79"/>
      <c r="B2832" s="78"/>
      <c r="C2832" s="77"/>
      <c r="D2832" s="77"/>
      <c r="E2832" s="127" t="s">
        <v>313</v>
      </c>
      <c r="F2832" s="120">
        <v>463900</v>
      </c>
      <c r="G2832" s="76">
        <f t="shared" si="52"/>
        <v>0</v>
      </c>
      <c r="H2832" s="76"/>
      <c r="I2832" s="76"/>
    </row>
    <row r="2833" spans="1:9" ht="28.5">
      <c r="A2833" s="79"/>
      <c r="B2833" s="78"/>
      <c r="C2833" s="77"/>
      <c r="D2833" s="77"/>
      <c r="E2833" s="128" t="s">
        <v>314</v>
      </c>
      <c r="F2833" s="122" t="s">
        <v>194</v>
      </c>
      <c r="G2833" s="76">
        <f t="shared" si="52"/>
        <v>0</v>
      </c>
      <c r="H2833" s="76">
        <f>H2834+H2835+H2836+H2837+H2838</f>
        <v>0</v>
      </c>
      <c r="I2833" s="76"/>
    </row>
    <row r="2834" spans="1:9" ht="27">
      <c r="A2834" s="79"/>
      <c r="B2834" s="78"/>
      <c r="C2834" s="77"/>
      <c r="D2834" s="77"/>
      <c r="E2834" s="127" t="s">
        <v>315</v>
      </c>
      <c r="F2834" s="120">
        <v>465100</v>
      </c>
      <c r="G2834" s="76">
        <f t="shared" si="52"/>
        <v>0</v>
      </c>
      <c r="H2834" s="76"/>
      <c r="I2834" s="76"/>
    </row>
    <row r="2835" spans="1:9" ht="18">
      <c r="A2835" s="79"/>
      <c r="B2835" s="78"/>
      <c r="C2835" s="77"/>
      <c r="D2835" s="77"/>
      <c r="E2835" s="127" t="s">
        <v>316</v>
      </c>
      <c r="F2835" s="120">
        <v>465200</v>
      </c>
      <c r="G2835" s="76">
        <f t="shared" si="52"/>
        <v>0</v>
      </c>
      <c r="H2835" s="76"/>
      <c r="I2835" s="76"/>
    </row>
    <row r="2836" spans="1:9" ht="18">
      <c r="A2836" s="79"/>
      <c r="B2836" s="78"/>
      <c r="C2836" s="77"/>
      <c r="D2836" s="77"/>
      <c r="E2836" s="127" t="s">
        <v>317</v>
      </c>
      <c r="F2836" s="120">
        <v>465300</v>
      </c>
      <c r="G2836" s="76">
        <f t="shared" si="52"/>
        <v>0</v>
      </c>
      <c r="H2836" s="76"/>
      <c r="I2836" s="76"/>
    </row>
    <row r="2837" spans="1:9" ht="40.5">
      <c r="A2837" s="79"/>
      <c r="B2837" s="78"/>
      <c r="C2837" s="77"/>
      <c r="D2837" s="77"/>
      <c r="E2837" s="127" t="s">
        <v>318</v>
      </c>
      <c r="F2837" s="120">
        <v>465500</v>
      </c>
      <c r="G2837" s="76">
        <f t="shared" si="52"/>
        <v>0</v>
      </c>
      <c r="H2837" s="76"/>
      <c r="I2837" s="76"/>
    </row>
    <row r="2838" spans="1:9" ht="40.5">
      <c r="A2838" s="79"/>
      <c r="B2838" s="78"/>
      <c r="C2838" s="77"/>
      <c r="D2838" s="77"/>
      <c r="E2838" s="127" t="s">
        <v>319</v>
      </c>
      <c r="F2838" s="120">
        <v>465600</v>
      </c>
      <c r="G2838" s="76">
        <f t="shared" si="52"/>
        <v>0</v>
      </c>
      <c r="H2838" s="76"/>
      <c r="I2838" s="76"/>
    </row>
    <row r="2839" spans="1:9" ht="18.75" thickBot="1">
      <c r="A2839" s="79"/>
      <c r="B2839" s="78"/>
      <c r="C2839" s="77"/>
      <c r="D2839" s="77"/>
      <c r="E2839" s="129" t="s">
        <v>320</v>
      </c>
      <c r="F2839" s="92" t="s">
        <v>321</v>
      </c>
      <c r="G2839" s="76">
        <f t="shared" si="52"/>
        <v>0</v>
      </c>
      <c r="H2839" s="76"/>
      <c r="I2839" s="76"/>
    </row>
    <row r="2840" spans="1:9" ht="33">
      <c r="A2840" s="79"/>
      <c r="B2840" s="78"/>
      <c r="C2840" s="77"/>
      <c r="D2840" s="77"/>
      <c r="E2840" s="130" t="s">
        <v>322</v>
      </c>
      <c r="F2840" s="98" t="s">
        <v>194</v>
      </c>
      <c r="G2840" s="76">
        <f t="shared" si="52"/>
        <v>0</v>
      </c>
      <c r="H2840" s="76">
        <f>H2841+H2844+H2854</f>
        <v>0</v>
      </c>
      <c r="I2840" s="76"/>
    </row>
    <row r="2841" spans="1:9" ht="28.5">
      <c r="A2841" s="79"/>
      <c r="B2841" s="78"/>
      <c r="C2841" s="77"/>
      <c r="D2841" s="77"/>
      <c r="E2841" s="131" t="s">
        <v>323</v>
      </c>
      <c r="F2841" s="122" t="s">
        <v>194</v>
      </c>
      <c r="G2841" s="76">
        <f t="shared" si="52"/>
        <v>0</v>
      </c>
      <c r="H2841" s="76">
        <f>H2842+H2843</f>
        <v>0</v>
      </c>
      <c r="I2841" s="76"/>
    </row>
    <row r="2842" spans="1:9" ht="40.5">
      <c r="A2842" s="79"/>
      <c r="B2842" s="78"/>
      <c r="C2842" s="77"/>
      <c r="D2842" s="77"/>
      <c r="E2842" s="89" t="s">
        <v>324</v>
      </c>
      <c r="F2842" s="108">
        <v>471100</v>
      </c>
      <c r="G2842" s="76">
        <f t="shared" si="52"/>
        <v>0</v>
      </c>
      <c r="H2842" s="76"/>
      <c r="I2842" s="76"/>
    </row>
    <row r="2843" spans="1:9" ht="27">
      <c r="A2843" s="79"/>
      <c r="B2843" s="78"/>
      <c r="C2843" s="77"/>
      <c r="D2843" s="77"/>
      <c r="E2843" s="109" t="s">
        <v>325</v>
      </c>
      <c r="F2843" s="108">
        <v>471200</v>
      </c>
      <c r="G2843" s="76">
        <f t="shared" si="52"/>
        <v>0</v>
      </c>
      <c r="H2843" s="76"/>
      <c r="I2843" s="76"/>
    </row>
    <row r="2844" spans="1:9" ht="42.75">
      <c r="A2844" s="79"/>
      <c r="B2844" s="78"/>
      <c r="C2844" s="77"/>
      <c r="D2844" s="77"/>
      <c r="E2844" s="131" t="s">
        <v>326</v>
      </c>
      <c r="F2844" s="122" t="s">
        <v>194</v>
      </c>
      <c r="G2844" s="76">
        <f t="shared" si="52"/>
        <v>0</v>
      </c>
      <c r="H2844" s="76">
        <f>H2845+H2846+H2847+H2848+H2849+H2850+H2851+H2852+H2853</f>
        <v>0</v>
      </c>
      <c r="I2844" s="76"/>
    </row>
    <row r="2845" spans="1:9" ht="27">
      <c r="A2845" s="79"/>
      <c r="B2845" s="78"/>
      <c r="C2845" s="77"/>
      <c r="D2845" s="77"/>
      <c r="E2845" s="109" t="s">
        <v>327</v>
      </c>
      <c r="F2845" s="90" t="s">
        <v>328</v>
      </c>
      <c r="G2845" s="76">
        <f t="shared" si="52"/>
        <v>0</v>
      </c>
      <c r="H2845" s="76"/>
      <c r="I2845" s="76"/>
    </row>
    <row r="2846" spans="1:9" ht="18">
      <c r="A2846" s="79"/>
      <c r="B2846" s="78"/>
      <c r="C2846" s="77"/>
      <c r="D2846" s="77"/>
      <c r="E2846" s="109" t="s">
        <v>329</v>
      </c>
      <c r="F2846" s="90" t="s">
        <v>330</v>
      </c>
      <c r="G2846" s="76">
        <f t="shared" si="52"/>
        <v>0</v>
      </c>
      <c r="H2846" s="76"/>
      <c r="I2846" s="76"/>
    </row>
    <row r="2847" spans="1:9" ht="27">
      <c r="A2847" s="79"/>
      <c r="B2847" s="78"/>
      <c r="C2847" s="77"/>
      <c r="D2847" s="77"/>
      <c r="E2847" s="109" t="s">
        <v>331</v>
      </c>
      <c r="F2847" s="90" t="s">
        <v>332</v>
      </c>
      <c r="G2847" s="76">
        <f t="shared" si="52"/>
        <v>0</v>
      </c>
      <c r="H2847" s="76"/>
      <c r="I2847" s="76"/>
    </row>
    <row r="2848" spans="1:9" ht="18">
      <c r="A2848" s="79"/>
      <c r="B2848" s="78"/>
      <c r="C2848" s="77"/>
      <c r="D2848" s="77"/>
      <c r="E2848" s="109" t="s">
        <v>333</v>
      </c>
      <c r="F2848" s="90" t="s">
        <v>334</v>
      </c>
      <c r="G2848" s="76">
        <f t="shared" si="52"/>
        <v>0</v>
      </c>
      <c r="H2848" s="76"/>
      <c r="I2848" s="76"/>
    </row>
    <row r="2849" spans="1:9" ht="27">
      <c r="A2849" s="79"/>
      <c r="B2849" s="78"/>
      <c r="C2849" s="77"/>
      <c r="D2849" s="77"/>
      <c r="E2849" s="109" t="s">
        <v>335</v>
      </c>
      <c r="F2849" s="90" t="s">
        <v>336</v>
      </c>
      <c r="G2849" s="76">
        <f t="shared" si="52"/>
        <v>0</v>
      </c>
      <c r="H2849" s="76"/>
      <c r="I2849" s="76"/>
    </row>
    <row r="2850" spans="1:9" ht="18">
      <c r="A2850" s="79"/>
      <c r="B2850" s="78"/>
      <c r="C2850" s="77"/>
      <c r="D2850" s="77"/>
      <c r="E2850" s="109" t="s">
        <v>337</v>
      </c>
      <c r="F2850" s="90" t="s">
        <v>338</v>
      </c>
      <c r="G2850" s="76">
        <f t="shared" si="52"/>
        <v>0</v>
      </c>
      <c r="H2850" s="76"/>
      <c r="I2850" s="76"/>
    </row>
    <row r="2851" spans="1:9" ht="27">
      <c r="A2851" s="79"/>
      <c r="B2851" s="78"/>
      <c r="C2851" s="77"/>
      <c r="D2851" s="77"/>
      <c r="E2851" s="89" t="s">
        <v>339</v>
      </c>
      <c r="F2851" s="90" t="s">
        <v>340</v>
      </c>
      <c r="G2851" s="76">
        <f t="shared" si="52"/>
        <v>0</v>
      </c>
      <c r="H2851" s="76"/>
      <c r="I2851" s="76"/>
    </row>
    <row r="2852" spans="1:9" ht="18">
      <c r="A2852" s="79"/>
      <c r="B2852" s="78"/>
      <c r="C2852" s="77"/>
      <c r="D2852" s="77"/>
      <c r="E2852" s="109" t="s">
        <v>341</v>
      </c>
      <c r="F2852" s="90" t="s">
        <v>342</v>
      </c>
      <c r="G2852" s="76">
        <f t="shared" si="52"/>
        <v>0</v>
      </c>
      <c r="H2852" s="76"/>
      <c r="I2852" s="76"/>
    </row>
    <row r="2853" spans="1:9" ht="18">
      <c r="A2853" s="79"/>
      <c r="B2853" s="78"/>
      <c r="C2853" s="77"/>
      <c r="D2853" s="77"/>
      <c r="E2853" s="109" t="s">
        <v>343</v>
      </c>
      <c r="F2853" s="90" t="s">
        <v>344</v>
      </c>
      <c r="G2853" s="76">
        <f t="shared" si="52"/>
        <v>0</v>
      </c>
      <c r="H2853" s="76"/>
      <c r="I2853" s="76"/>
    </row>
    <row r="2854" spans="1:9" ht="18">
      <c r="A2854" s="79"/>
      <c r="B2854" s="78"/>
      <c r="C2854" s="77"/>
      <c r="D2854" s="77"/>
      <c r="E2854" s="131" t="s">
        <v>345</v>
      </c>
      <c r="F2854" s="122" t="s">
        <v>194</v>
      </c>
      <c r="G2854" s="76">
        <f t="shared" si="52"/>
        <v>0</v>
      </c>
      <c r="H2854" s="76"/>
      <c r="I2854" s="76"/>
    </row>
    <row r="2855" spans="1:9" ht="18.75" thickBot="1">
      <c r="A2855" s="79"/>
      <c r="B2855" s="78"/>
      <c r="C2855" s="77"/>
      <c r="D2855" s="77"/>
      <c r="E2855" s="111" t="s">
        <v>346</v>
      </c>
      <c r="F2855" s="92" t="s">
        <v>347</v>
      </c>
      <c r="G2855" s="76">
        <f t="shared" si="52"/>
        <v>0</v>
      </c>
      <c r="H2855" s="76"/>
      <c r="I2855" s="76"/>
    </row>
    <row r="2856" spans="1:9" ht="18">
      <c r="A2856" s="79"/>
      <c r="B2856" s="78"/>
      <c r="C2856" s="77"/>
      <c r="D2856" s="77"/>
      <c r="E2856" s="132" t="s">
        <v>348</v>
      </c>
      <c r="F2856" s="98" t="s">
        <v>194</v>
      </c>
      <c r="G2856" s="76">
        <f t="shared" si="52"/>
        <v>0</v>
      </c>
      <c r="H2856" s="76"/>
      <c r="I2856" s="76"/>
    </row>
    <row r="2857" spans="1:9" ht="42.75">
      <c r="A2857" s="79"/>
      <c r="B2857" s="78"/>
      <c r="C2857" s="77"/>
      <c r="D2857" s="77"/>
      <c r="E2857" s="133" t="s">
        <v>349</v>
      </c>
      <c r="F2857" s="117" t="s">
        <v>194</v>
      </c>
      <c r="G2857" s="76">
        <f t="shared" si="52"/>
        <v>0</v>
      </c>
      <c r="H2857" s="76">
        <f>H2858+H2859</f>
        <v>0</v>
      </c>
      <c r="I2857" s="76"/>
    </row>
    <row r="2858" spans="1:9" ht="54">
      <c r="A2858" s="79"/>
      <c r="B2858" s="78"/>
      <c r="C2858" s="77"/>
      <c r="D2858" s="77"/>
      <c r="E2858" s="89" t="s">
        <v>350</v>
      </c>
      <c r="F2858" s="99" t="s">
        <v>351</v>
      </c>
      <c r="G2858" s="76">
        <f t="shared" si="52"/>
        <v>0</v>
      </c>
      <c r="H2858" s="76"/>
      <c r="I2858" s="76"/>
    </row>
    <row r="2859" spans="1:9" ht="27">
      <c r="A2859" s="79"/>
      <c r="B2859" s="78"/>
      <c r="C2859" s="77"/>
      <c r="D2859" s="77"/>
      <c r="E2859" s="109" t="s">
        <v>352</v>
      </c>
      <c r="F2859" s="134" t="s">
        <v>353</v>
      </c>
      <c r="G2859" s="76">
        <f t="shared" si="52"/>
        <v>0</v>
      </c>
      <c r="H2859" s="76"/>
      <c r="I2859" s="76"/>
    </row>
    <row r="2860" spans="1:9" ht="57">
      <c r="A2860" s="79"/>
      <c r="B2860" s="78"/>
      <c r="C2860" s="77"/>
      <c r="D2860" s="77"/>
      <c r="E2860" s="135" t="s">
        <v>354</v>
      </c>
      <c r="F2860" s="122" t="s">
        <v>194</v>
      </c>
      <c r="G2860" s="76">
        <f t="shared" si="52"/>
        <v>0</v>
      </c>
      <c r="H2860" s="76">
        <f>H2861+H2862+H2863+H2864</f>
        <v>0</v>
      </c>
      <c r="I2860" s="76"/>
    </row>
    <row r="2861" spans="1:9" ht="18">
      <c r="A2861" s="79"/>
      <c r="B2861" s="78"/>
      <c r="C2861" s="77"/>
      <c r="D2861" s="77"/>
      <c r="E2861" s="109" t="s">
        <v>355</v>
      </c>
      <c r="F2861" s="99" t="s">
        <v>356</v>
      </c>
      <c r="G2861" s="76">
        <f t="shared" si="52"/>
        <v>0</v>
      </c>
      <c r="H2861" s="76"/>
      <c r="I2861" s="76"/>
    </row>
    <row r="2862" spans="1:9" ht="18">
      <c r="A2862" s="79"/>
      <c r="B2862" s="78"/>
      <c r="C2862" s="77"/>
      <c r="D2862" s="77"/>
      <c r="E2862" s="109" t="s">
        <v>357</v>
      </c>
      <c r="F2862" s="136">
        <v>482200</v>
      </c>
      <c r="G2862" s="76">
        <f t="shared" si="52"/>
        <v>0</v>
      </c>
      <c r="H2862" s="76"/>
      <c r="I2862" s="76"/>
    </row>
    <row r="2863" spans="1:9" ht="18">
      <c r="A2863" s="79"/>
      <c r="B2863" s="78"/>
      <c r="C2863" s="77"/>
      <c r="D2863" s="77"/>
      <c r="E2863" s="109" t="s">
        <v>358</v>
      </c>
      <c r="F2863" s="90" t="s">
        <v>359</v>
      </c>
      <c r="G2863" s="76">
        <f t="shared" si="52"/>
        <v>0</v>
      </c>
      <c r="H2863" s="76"/>
      <c r="I2863" s="76"/>
    </row>
    <row r="2864" spans="1:9" ht="40.5">
      <c r="A2864" s="79"/>
      <c r="B2864" s="78"/>
      <c r="C2864" s="77"/>
      <c r="D2864" s="77"/>
      <c r="E2864" s="137" t="s">
        <v>360</v>
      </c>
      <c r="F2864" s="90" t="s">
        <v>361</v>
      </c>
      <c r="G2864" s="76">
        <f t="shared" si="52"/>
        <v>0</v>
      </c>
      <c r="H2864" s="76"/>
      <c r="I2864" s="76"/>
    </row>
    <row r="2865" spans="1:9" ht="28.5">
      <c r="A2865" s="79"/>
      <c r="B2865" s="78"/>
      <c r="C2865" s="77"/>
      <c r="D2865" s="77"/>
      <c r="E2865" s="135" t="s">
        <v>362</v>
      </c>
      <c r="F2865" s="122" t="s">
        <v>194</v>
      </c>
      <c r="G2865" s="76">
        <f t="shared" si="52"/>
        <v>0</v>
      </c>
      <c r="H2865" s="76">
        <f>H2866</f>
        <v>0</v>
      </c>
      <c r="I2865" s="76"/>
    </row>
    <row r="2866" spans="1:9" ht="27">
      <c r="A2866" s="79"/>
      <c r="B2866" s="78"/>
      <c r="C2866" s="77"/>
      <c r="D2866" s="77"/>
      <c r="E2866" s="137" t="s">
        <v>363</v>
      </c>
      <c r="F2866" s="90" t="s">
        <v>364</v>
      </c>
      <c r="G2866" s="76">
        <f t="shared" si="52"/>
        <v>0</v>
      </c>
      <c r="H2866" s="76"/>
      <c r="I2866" s="76"/>
    </row>
    <row r="2867" spans="1:9" ht="57">
      <c r="A2867" s="79"/>
      <c r="B2867" s="78"/>
      <c r="C2867" s="77"/>
      <c r="D2867" s="77"/>
      <c r="E2867" s="135" t="s">
        <v>365</v>
      </c>
      <c r="F2867" s="122" t="s">
        <v>194</v>
      </c>
      <c r="G2867" s="76">
        <f t="shared" si="52"/>
        <v>0</v>
      </c>
      <c r="H2867" s="76">
        <f>H2868+H2869</f>
        <v>0</v>
      </c>
      <c r="I2867" s="76"/>
    </row>
    <row r="2868" spans="1:9" ht="27">
      <c r="A2868" s="79"/>
      <c r="B2868" s="78"/>
      <c r="C2868" s="77"/>
      <c r="D2868" s="77"/>
      <c r="E2868" s="137" t="s">
        <v>366</v>
      </c>
      <c r="F2868" s="90" t="s">
        <v>367</v>
      </c>
      <c r="G2868" s="76">
        <f t="shared" si="52"/>
        <v>0</v>
      </c>
      <c r="H2868" s="76"/>
      <c r="I2868" s="76"/>
    </row>
    <row r="2869" spans="1:9" ht="27">
      <c r="A2869" s="79"/>
      <c r="B2869" s="78"/>
      <c r="C2869" s="77"/>
      <c r="D2869" s="77"/>
      <c r="E2869" s="137" t="s">
        <v>368</v>
      </c>
      <c r="F2869" s="90" t="s">
        <v>369</v>
      </c>
      <c r="G2869" s="76">
        <f t="shared" si="52"/>
        <v>0</v>
      </c>
      <c r="H2869" s="76"/>
      <c r="I2869" s="76"/>
    </row>
    <row r="2870" spans="1:9" ht="57">
      <c r="A2870" s="79"/>
      <c r="B2870" s="78"/>
      <c r="C2870" s="77"/>
      <c r="D2870" s="77"/>
      <c r="E2870" s="135" t="s">
        <v>370</v>
      </c>
      <c r="F2870" s="122" t="s">
        <v>194</v>
      </c>
      <c r="G2870" s="76">
        <f t="shared" si="52"/>
        <v>0</v>
      </c>
      <c r="H2870" s="76">
        <f>H2871</f>
        <v>0</v>
      </c>
      <c r="I2870" s="76"/>
    </row>
    <row r="2871" spans="1:9" ht="40.5">
      <c r="A2871" s="79"/>
      <c r="B2871" s="78"/>
      <c r="C2871" s="77"/>
      <c r="D2871" s="77"/>
      <c r="E2871" s="137" t="s">
        <v>371</v>
      </c>
      <c r="F2871" s="90" t="s">
        <v>372</v>
      </c>
      <c r="G2871" s="76">
        <f t="shared" si="52"/>
        <v>0</v>
      </c>
      <c r="H2871" s="76"/>
      <c r="I2871" s="76"/>
    </row>
    <row r="2872" spans="1:9" ht="18">
      <c r="A2872" s="79"/>
      <c r="B2872" s="78"/>
      <c r="C2872" s="77"/>
      <c r="D2872" s="77"/>
      <c r="E2872" s="135" t="s">
        <v>373</v>
      </c>
      <c r="F2872" s="122" t="s">
        <v>194</v>
      </c>
      <c r="G2872" s="76">
        <f t="shared" si="52"/>
        <v>0</v>
      </c>
      <c r="H2872" s="76">
        <f>H2873</f>
        <v>0</v>
      </c>
      <c r="I2872" s="76"/>
    </row>
    <row r="2873" spans="1:9" ht="18">
      <c r="A2873" s="79"/>
      <c r="B2873" s="78"/>
      <c r="C2873" s="77"/>
      <c r="D2873" s="77"/>
      <c r="E2873" s="137" t="s">
        <v>374</v>
      </c>
      <c r="F2873" s="90" t="s">
        <v>375</v>
      </c>
      <c r="G2873" s="76">
        <f t="shared" si="52"/>
        <v>0</v>
      </c>
      <c r="H2873" s="76"/>
      <c r="I2873" s="76"/>
    </row>
    <row r="2874" spans="1:9" ht="18">
      <c r="A2874" s="79"/>
      <c r="B2874" s="78"/>
      <c r="C2874" s="77"/>
      <c r="D2874" s="77"/>
      <c r="E2874" s="135" t="s">
        <v>376</v>
      </c>
      <c r="F2874" s="122" t="s">
        <v>194</v>
      </c>
      <c r="G2874" s="76">
        <f t="shared" si="52"/>
        <v>0</v>
      </c>
      <c r="H2874" s="76">
        <f>H2875</f>
        <v>0</v>
      </c>
      <c r="I2874" s="76"/>
    </row>
    <row r="2875" spans="1:9" ht="18.75" thickBot="1">
      <c r="A2875" s="79"/>
      <c r="B2875" s="78"/>
      <c r="C2875" s="77"/>
      <c r="D2875" s="77"/>
      <c r="E2875" s="138" t="s">
        <v>377</v>
      </c>
      <c r="F2875" s="92" t="s">
        <v>378</v>
      </c>
      <c r="G2875" s="76">
        <f t="shared" si="52"/>
        <v>0</v>
      </c>
      <c r="H2875" s="76"/>
      <c r="I2875" s="76"/>
    </row>
    <row r="2876" spans="1:9" ht="33.75" thickBot="1">
      <c r="A2876" s="79"/>
      <c r="B2876" s="78"/>
      <c r="C2876" s="77"/>
      <c r="D2876" s="77"/>
      <c r="E2876" s="139" t="s">
        <v>379</v>
      </c>
      <c r="F2876" s="140" t="s">
        <v>194</v>
      </c>
      <c r="G2876" s="76">
        <f>I2876</f>
        <v>26200</v>
      </c>
      <c r="H2876" s="76"/>
      <c r="I2876" s="76">
        <f>I2877+I2888+I2893+I2895</f>
        <v>26200</v>
      </c>
    </row>
    <row r="2877" spans="1:9" ht="18">
      <c r="A2877" s="79"/>
      <c r="B2877" s="78"/>
      <c r="C2877" s="77"/>
      <c r="D2877" s="77"/>
      <c r="E2877" s="141" t="s">
        <v>380</v>
      </c>
      <c r="F2877" s="117" t="s">
        <v>194</v>
      </c>
      <c r="G2877" s="76">
        <f t="shared" ref="G2877:G2899" si="53">I2877</f>
        <v>26200</v>
      </c>
      <c r="H2877" s="76"/>
      <c r="I2877" s="76">
        <f>I2878+I2879+I2880+I2881+I2882+I2883+I2884+I2885+I2886+I2887</f>
        <v>26200</v>
      </c>
    </row>
    <row r="2878" spans="1:9" ht="18">
      <c r="A2878" s="79"/>
      <c r="B2878" s="78"/>
      <c r="C2878" s="77"/>
      <c r="D2878" s="77"/>
      <c r="E2878" s="137" t="s">
        <v>381</v>
      </c>
      <c r="F2878" s="142" t="s">
        <v>382</v>
      </c>
      <c r="G2878" s="76">
        <f t="shared" si="53"/>
        <v>0</v>
      </c>
      <c r="H2878" s="76"/>
      <c r="I2878" s="76"/>
    </row>
    <row r="2879" spans="1:9" ht="18">
      <c r="A2879" s="79"/>
      <c r="B2879" s="78"/>
      <c r="C2879" s="77"/>
      <c r="D2879" s="77"/>
      <c r="E2879" s="137" t="s">
        <v>383</v>
      </c>
      <c r="F2879" s="142" t="s">
        <v>384</v>
      </c>
      <c r="G2879" s="76">
        <f t="shared" si="53"/>
        <v>25000</v>
      </c>
      <c r="H2879" s="76"/>
      <c r="I2879" s="76">
        <v>25000</v>
      </c>
    </row>
    <row r="2880" spans="1:9" ht="27">
      <c r="A2880" s="79"/>
      <c r="B2880" s="78"/>
      <c r="C2880" s="77"/>
      <c r="D2880" s="77"/>
      <c r="E2880" s="137" t="s">
        <v>385</v>
      </c>
      <c r="F2880" s="142" t="s">
        <v>386</v>
      </c>
      <c r="G2880" s="76">
        <f t="shared" si="53"/>
        <v>0</v>
      </c>
      <c r="H2880" s="76"/>
      <c r="I2880" s="76"/>
    </row>
    <row r="2881" spans="1:9" ht="18">
      <c r="A2881" s="79"/>
      <c r="B2881" s="78"/>
      <c r="C2881" s="77"/>
      <c r="D2881" s="77"/>
      <c r="E2881" s="137" t="s">
        <v>387</v>
      </c>
      <c r="F2881" s="142" t="s">
        <v>388</v>
      </c>
      <c r="G2881" s="76">
        <f t="shared" si="53"/>
        <v>0</v>
      </c>
      <c r="H2881" s="76"/>
      <c r="I2881" s="76"/>
    </row>
    <row r="2882" spans="1:9" ht="18">
      <c r="A2882" s="79"/>
      <c r="B2882" s="78"/>
      <c r="C2882" s="77"/>
      <c r="D2882" s="77"/>
      <c r="E2882" s="137" t="s">
        <v>389</v>
      </c>
      <c r="F2882" s="142" t="s">
        <v>390</v>
      </c>
      <c r="G2882" s="76">
        <f t="shared" si="53"/>
        <v>0</v>
      </c>
      <c r="H2882" s="76"/>
      <c r="I2882" s="76"/>
    </row>
    <row r="2883" spans="1:9" ht="18">
      <c r="A2883" s="79"/>
      <c r="B2883" s="78"/>
      <c r="C2883" s="77"/>
      <c r="D2883" s="77"/>
      <c r="E2883" s="137" t="s">
        <v>391</v>
      </c>
      <c r="F2883" s="142" t="s">
        <v>392</v>
      </c>
      <c r="G2883" s="76">
        <f t="shared" si="53"/>
        <v>0</v>
      </c>
      <c r="H2883" s="76"/>
      <c r="I2883" s="76"/>
    </row>
    <row r="2884" spans="1:9" ht="18">
      <c r="A2884" s="79"/>
      <c r="B2884" s="78"/>
      <c r="C2884" s="77"/>
      <c r="D2884" s="77"/>
      <c r="E2884" s="137" t="s">
        <v>393</v>
      </c>
      <c r="F2884" s="142" t="s">
        <v>394</v>
      </c>
      <c r="G2884" s="76">
        <f t="shared" si="53"/>
        <v>0</v>
      </c>
      <c r="H2884" s="76"/>
      <c r="I2884" s="76"/>
    </row>
    <row r="2885" spans="1:9" ht="18">
      <c r="A2885" s="79"/>
      <c r="B2885" s="78"/>
      <c r="C2885" s="77"/>
      <c r="D2885" s="77"/>
      <c r="E2885" s="143" t="s">
        <v>395</v>
      </c>
      <c r="F2885" s="144" t="s">
        <v>396</v>
      </c>
      <c r="G2885" s="76">
        <f t="shared" si="53"/>
        <v>0</v>
      </c>
      <c r="H2885" s="76"/>
      <c r="I2885" s="76"/>
    </row>
    <row r="2886" spans="1:9" ht="18">
      <c r="A2886" s="79"/>
      <c r="B2886" s="78"/>
      <c r="C2886" s="77"/>
      <c r="D2886" s="77"/>
      <c r="E2886" s="143" t="s">
        <v>397</v>
      </c>
      <c r="F2886" s="120">
        <v>513300</v>
      </c>
      <c r="G2886" s="76">
        <f t="shared" si="53"/>
        <v>0</v>
      </c>
      <c r="H2886" s="76"/>
      <c r="I2886" s="76"/>
    </row>
    <row r="2887" spans="1:9" ht="18">
      <c r="A2887" s="79"/>
      <c r="B2887" s="78"/>
      <c r="C2887" s="77"/>
      <c r="D2887" s="77"/>
      <c r="E2887" s="109" t="s">
        <v>398</v>
      </c>
      <c r="F2887" s="120">
        <v>513400</v>
      </c>
      <c r="G2887" s="76">
        <f t="shared" si="53"/>
        <v>1200</v>
      </c>
      <c r="H2887" s="76"/>
      <c r="I2887" s="76">
        <v>1200</v>
      </c>
    </row>
    <row r="2888" spans="1:9" ht="18">
      <c r="A2888" s="79"/>
      <c r="B2888" s="78"/>
      <c r="C2888" s="77"/>
      <c r="D2888" s="77"/>
      <c r="E2888" s="130" t="s">
        <v>399</v>
      </c>
      <c r="F2888" s="117" t="s">
        <v>194</v>
      </c>
      <c r="G2888" s="76">
        <f t="shared" si="53"/>
        <v>0</v>
      </c>
      <c r="H2888" s="76"/>
      <c r="I2888" s="76">
        <f>I2889+I2890+I2891+I2892</f>
        <v>0</v>
      </c>
    </row>
    <row r="2889" spans="1:9" ht="18">
      <c r="A2889" s="79"/>
      <c r="B2889" s="78"/>
      <c r="C2889" s="77"/>
      <c r="D2889" s="77"/>
      <c r="E2889" s="137" t="s">
        <v>400</v>
      </c>
      <c r="F2889" s="142" t="s">
        <v>401</v>
      </c>
      <c r="G2889" s="76">
        <f t="shared" si="53"/>
        <v>0</v>
      </c>
      <c r="H2889" s="76"/>
      <c r="I2889" s="76"/>
    </row>
    <row r="2890" spans="1:9" ht="18">
      <c r="A2890" s="79"/>
      <c r="B2890" s="78"/>
      <c r="C2890" s="77"/>
      <c r="D2890" s="77"/>
      <c r="E2890" s="137" t="s">
        <v>402</v>
      </c>
      <c r="F2890" s="142" t="s">
        <v>403</v>
      </c>
      <c r="G2890" s="76">
        <f t="shared" si="53"/>
        <v>0</v>
      </c>
      <c r="H2890" s="76"/>
      <c r="I2890" s="76"/>
    </row>
    <row r="2891" spans="1:9" ht="27">
      <c r="A2891" s="79"/>
      <c r="B2891" s="78"/>
      <c r="C2891" s="77"/>
      <c r="D2891" s="77"/>
      <c r="E2891" s="137" t="s">
        <v>404</v>
      </c>
      <c r="F2891" s="142" t="s">
        <v>405</v>
      </c>
      <c r="G2891" s="76">
        <f t="shared" si="53"/>
        <v>0</v>
      </c>
      <c r="H2891" s="76"/>
      <c r="I2891" s="76"/>
    </row>
    <row r="2892" spans="1:9" ht="18">
      <c r="A2892" s="79"/>
      <c r="B2892" s="78"/>
      <c r="C2892" s="77"/>
      <c r="D2892" s="77"/>
      <c r="E2892" s="137" t="s">
        <v>406</v>
      </c>
      <c r="F2892" s="142" t="s">
        <v>407</v>
      </c>
      <c r="G2892" s="76">
        <f t="shared" si="53"/>
        <v>0</v>
      </c>
      <c r="H2892" s="76"/>
      <c r="I2892" s="76"/>
    </row>
    <row r="2893" spans="1:9" ht="18">
      <c r="A2893" s="79"/>
      <c r="B2893" s="78"/>
      <c r="C2893" s="77"/>
      <c r="D2893" s="77"/>
      <c r="E2893" s="145" t="s">
        <v>408</v>
      </c>
      <c r="F2893" s="122" t="s">
        <v>194</v>
      </c>
      <c r="G2893" s="76">
        <f t="shared" si="53"/>
        <v>0</v>
      </c>
      <c r="H2893" s="76"/>
      <c r="I2893" s="76">
        <f>I2894</f>
        <v>0</v>
      </c>
    </row>
    <row r="2894" spans="1:9" ht="18">
      <c r="A2894" s="79"/>
      <c r="B2894" s="78"/>
      <c r="C2894" s="77"/>
      <c r="D2894" s="77"/>
      <c r="E2894" s="137" t="s">
        <v>409</v>
      </c>
      <c r="F2894" s="142" t="s">
        <v>410</v>
      </c>
      <c r="G2894" s="76">
        <f t="shared" si="53"/>
        <v>0</v>
      </c>
      <c r="H2894" s="76"/>
      <c r="I2894" s="76"/>
    </row>
    <row r="2895" spans="1:9" ht="18">
      <c r="A2895" s="79"/>
      <c r="B2895" s="78"/>
      <c r="C2895" s="77"/>
      <c r="D2895" s="77"/>
      <c r="E2895" s="145" t="s">
        <v>411</v>
      </c>
      <c r="F2895" s="122" t="s">
        <v>194</v>
      </c>
      <c r="G2895" s="76">
        <f t="shared" si="53"/>
        <v>0</v>
      </c>
      <c r="H2895" s="76"/>
      <c r="I2895" s="76">
        <f>I2896+I2897+I2898+I2899</f>
        <v>0</v>
      </c>
    </row>
    <row r="2896" spans="1:9" ht="18">
      <c r="A2896" s="79"/>
      <c r="B2896" s="78"/>
      <c r="C2896" s="77"/>
      <c r="D2896" s="77"/>
      <c r="E2896" s="137" t="s">
        <v>412</v>
      </c>
      <c r="F2896" s="142" t="s">
        <v>413</v>
      </c>
      <c r="G2896" s="76">
        <f t="shared" si="53"/>
        <v>0</v>
      </c>
      <c r="H2896" s="76"/>
      <c r="I2896" s="76"/>
    </row>
    <row r="2897" spans="1:9" ht="18">
      <c r="A2897" s="79"/>
      <c r="B2897" s="78"/>
      <c r="C2897" s="77"/>
      <c r="D2897" s="77"/>
      <c r="E2897" s="137" t="s">
        <v>414</v>
      </c>
      <c r="F2897" s="142" t="s">
        <v>415</v>
      </c>
      <c r="G2897" s="76">
        <f t="shared" si="53"/>
        <v>0</v>
      </c>
      <c r="H2897" s="76"/>
      <c r="I2897" s="76"/>
    </row>
    <row r="2898" spans="1:9" ht="18">
      <c r="A2898" s="79"/>
      <c r="B2898" s="78"/>
      <c r="C2898" s="77"/>
      <c r="D2898" s="77"/>
      <c r="E2898" s="137" t="s">
        <v>416</v>
      </c>
      <c r="F2898" s="142" t="s">
        <v>417</v>
      </c>
      <c r="G2898" s="76">
        <f t="shared" si="53"/>
        <v>0</v>
      </c>
      <c r="H2898" s="76"/>
      <c r="I2898" s="76"/>
    </row>
    <row r="2899" spans="1:9" ht="18.75" thickBot="1">
      <c r="A2899" s="79"/>
      <c r="B2899" s="78"/>
      <c r="C2899" s="77"/>
      <c r="D2899" s="77"/>
      <c r="E2899" s="146" t="s">
        <v>418</v>
      </c>
      <c r="F2899" s="147" t="s">
        <v>419</v>
      </c>
      <c r="G2899" s="76">
        <f t="shared" si="53"/>
        <v>0</v>
      </c>
      <c r="H2899" s="76"/>
      <c r="I2899" s="76"/>
    </row>
    <row r="2900" spans="1:9" ht="37.5">
      <c r="A2900" s="79"/>
      <c r="B2900" s="78" t="s">
        <v>556</v>
      </c>
      <c r="C2900" s="77">
        <v>2</v>
      </c>
      <c r="D2900" s="77">
        <v>0</v>
      </c>
      <c r="E2900" s="81" t="s">
        <v>559</v>
      </c>
      <c r="F2900" s="153"/>
      <c r="G2900" s="76">
        <f>G2902+G3049+G3192+G3341</f>
        <v>198208</v>
      </c>
      <c r="H2900" s="76">
        <f>H2902+H3049+H3192+H3341</f>
        <v>166208</v>
      </c>
      <c r="I2900" s="76">
        <f>I2902+I3049+I3192+I3341</f>
        <v>32000</v>
      </c>
    </row>
    <row r="2901" spans="1:9" ht="18">
      <c r="A2901" s="79">
        <v>2820</v>
      </c>
      <c r="B2901" s="78"/>
      <c r="C2901" s="77"/>
      <c r="D2901" s="77"/>
      <c r="E2901" s="80" t="s">
        <v>190</v>
      </c>
      <c r="F2901" s="154"/>
      <c r="G2901" s="76"/>
      <c r="H2901" s="76"/>
      <c r="I2901" s="76"/>
    </row>
    <row r="2902" spans="1:9" ht="18">
      <c r="A2902" s="79"/>
      <c r="B2902" s="78" t="s">
        <v>556</v>
      </c>
      <c r="C2902" s="77">
        <v>2</v>
      </c>
      <c r="D2902" s="77">
        <v>1</v>
      </c>
      <c r="E2902" s="80" t="s">
        <v>560</v>
      </c>
      <c r="F2902" s="154"/>
      <c r="G2902" s="76">
        <f>G2904+G2912+G2948+G2957+G2962+G2985+G3001+G3021</f>
        <v>4464</v>
      </c>
      <c r="H2902" s="76">
        <f>H2904+H2912+H2948+H2957+H2962+H2985+H3001+H3021</f>
        <v>4464</v>
      </c>
      <c r="I2902" s="76">
        <f>I2904+I2912+I2948+I2957+I2962+I2985+I3001+I3021</f>
        <v>0</v>
      </c>
    </row>
    <row r="2903" spans="1:9" ht="72">
      <c r="A2903" s="79">
        <v>2821</v>
      </c>
      <c r="B2903" s="78"/>
      <c r="C2903" s="77"/>
      <c r="D2903" s="77"/>
      <c r="E2903" s="80" t="s">
        <v>192</v>
      </c>
      <c r="F2903" s="154"/>
      <c r="G2903" s="76"/>
      <c r="H2903" s="76"/>
      <c r="I2903" s="76"/>
    </row>
    <row r="2904" spans="1:9" ht="18">
      <c r="A2904" s="79"/>
      <c r="B2904" s="78"/>
      <c r="C2904" s="77"/>
      <c r="D2904" s="77"/>
      <c r="E2904" s="85" t="s">
        <v>193</v>
      </c>
      <c r="F2904" s="117" t="s">
        <v>194</v>
      </c>
      <c r="G2904" s="76">
        <f>H2904</f>
        <v>0</v>
      </c>
      <c r="H2904" s="76">
        <f>H2905+H2906+H2907+H2908+H2910+H2909+H2911</f>
        <v>0</v>
      </c>
      <c r="I2904" s="76"/>
    </row>
    <row r="2905" spans="1:9" ht="27">
      <c r="A2905" s="79"/>
      <c r="B2905" s="78"/>
      <c r="C2905" s="77"/>
      <c r="D2905" s="77"/>
      <c r="E2905" s="149" t="s">
        <v>195</v>
      </c>
      <c r="F2905" s="99" t="s">
        <v>196</v>
      </c>
      <c r="G2905" s="76">
        <f t="shared" ref="G2905:G2968" si="54">H2905</f>
        <v>0</v>
      </c>
      <c r="H2905" s="76"/>
      <c r="I2905" s="76"/>
    </row>
    <row r="2906" spans="1:9" ht="27">
      <c r="A2906" s="79"/>
      <c r="B2906" s="78"/>
      <c r="C2906" s="77"/>
      <c r="D2906" s="77"/>
      <c r="E2906" s="89" t="s">
        <v>197</v>
      </c>
      <c r="F2906" s="90" t="s">
        <v>198</v>
      </c>
      <c r="G2906" s="76">
        <f t="shared" si="54"/>
        <v>0</v>
      </c>
      <c r="H2906" s="76"/>
      <c r="I2906" s="76"/>
    </row>
    <row r="2907" spans="1:9" ht="27">
      <c r="A2907" s="79"/>
      <c r="B2907" s="78"/>
      <c r="C2907" s="77"/>
      <c r="D2907" s="77"/>
      <c r="E2907" s="89" t="s">
        <v>199</v>
      </c>
      <c r="F2907" s="90" t="s">
        <v>200</v>
      </c>
      <c r="G2907" s="76">
        <f t="shared" si="54"/>
        <v>0</v>
      </c>
      <c r="H2907" s="76"/>
      <c r="I2907" s="76"/>
    </row>
    <row r="2908" spans="1:9" ht="27">
      <c r="A2908" s="79"/>
      <c r="B2908" s="78"/>
      <c r="C2908" s="77"/>
      <c r="D2908" s="77"/>
      <c r="E2908" s="89" t="s">
        <v>201</v>
      </c>
      <c r="F2908" s="90" t="s">
        <v>202</v>
      </c>
      <c r="G2908" s="76">
        <f t="shared" si="54"/>
        <v>0</v>
      </c>
      <c r="H2908" s="76"/>
      <c r="I2908" s="76"/>
    </row>
    <row r="2909" spans="1:9" ht="18">
      <c r="A2909" s="79"/>
      <c r="B2909" s="78"/>
      <c r="C2909" s="77"/>
      <c r="D2909" s="77"/>
      <c r="E2909" s="89" t="s">
        <v>203</v>
      </c>
      <c r="F2909" s="90" t="s">
        <v>204</v>
      </c>
      <c r="G2909" s="76">
        <f t="shared" si="54"/>
        <v>0</v>
      </c>
      <c r="H2909" s="76"/>
      <c r="I2909" s="76"/>
    </row>
    <row r="2910" spans="1:9" ht="18">
      <c r="A2910" s="79"/>
      <c r="B2910" s="78"/>
      <c r="C2910" s="77"/>
      <c r="D2910" s="77"/>
      <c r="E2910" s="89" t="s">
        <v>205</v>
      </c>
      <c r="F2910" s="90" t="s">
        <v>206</v>
      </c>
      <c r="G2910" s="76">
        <f t="shared" si="54"/>
        <v>0</v>
      </c>
      <c r="H2910" s="76"/>
      <c r="I2910" s="76"/>
    </row>
    <row r="2911" spans="1:9" ht="18.75" thickBot="1">
      <c r="A2911" s="79"/>
      <c r="B2911" s="78"/>
      <c r="C2911" s="77"/>
      <c r="D2911" s="77"/>
      <c r="E2911" s="91" t="s">
        <v>207</v>
      </c>
      <c r="F2911" s="92" t="s">
        <v>208</v>
      </c>
      <c r="G2911" s="76">
        <f t="shared" si="54"/>
        <v>0</v>
      </c>
      <c r="H2911" s="76"/>
      <c r="I2911" s="76"/>
    </row>
    <row r="2912" spans="1:9" ht="33.75" thickBot="1">
      <c r="A2912" s="79"/>
      <c r="B2912" s="78"/>
      <c r="C2912" s="77"/>
      <c r="D2912" s="77"/>
      <c r="E2912" s="93" t="s">
        <v>209</v>
      </c>
      <c r="F2912" s="94" t="s">
        <v>194</v>
      </c>
      <c r="G2912" s="76">
        <f t="shared" si="54"/>
        <v>0</v>
      </c>
      <c r="H2912" s="76">
        <f>H2913+H2921+H2925+H2934+H2936+H2939</f>
        <v>0</v>
      </c>
      <c r="I2912" s="76"/>
    </row>
    <row r="2913" spans="1:9" ht="18">
      <c r="A2913" s="79"/>
      <c r="B2913" s="78"/>
      <c r="C2913" s="77"/>
      <c r="D2913" s="77"/>
      <c r="E2913" s="95" t="s">
        <v>210</v>
      </c>
      <c r="F2913" s="96"/>
      <c r="G2913" s="76">
        <f t="shared" si="54"/>
        <v>0</v>
      </c>
      <c r="H2913" s="76">
        <f>H2914+H2915+H2916+H2917+H2918+H2919+H2920</f>
        <v>0</v>
      </c>
      <c r="I2913" s="76"/>
    </row>
    <row r="2914" spans="1:9" ht="27">
      <c r="A2914" s="79"/>
      <c r="B2914" s="78"/>
      <c r="C2914" s="77"/>
      <c r="D2914" s="77"/>
      <c r="E2914" s="89" t="s">
        <v>211</v>
      </c>
      <c r="F2914" s="90" t="s">
        <v>212</v>
      </c>
      <c r="G2914" s="76">
        <f t="shared" si="54"/>
        <v>0</v>
      </c>
      <c r="H2914" s="76"/>
      <c r="I2914" s="76"/>
    </row>
    <row r="2915" spans="1:9" ht="18">
      <c r="A2915" s="79"/>
      <c r="B2915" s="78"/>
      <c r="C2915" s="77"/>
      <c r="D2915" s="77"/>
      <c r="E2915" s="89" t="s">
        <v>213</v>
      </c>
      <c r="F2915" s="90" t="s">
        <v>214</v>
      </c>
      <c r="G2915" s="76">
        <f t="shared" si="54"/>
        <v>0</v>
      </c>
      <c r="H2915" s="76"/>
      <c r="I2915" s="76"/>
    </row>
    <row r="2916" spans="1:9" ht="18">
      <c r="A2916" s="79"/>
      <c r="B2916" s="78"/>
      <c r="C2916" s="77"/>
      <c r="D2916" s="77"/>
      <c r="E2916" s="89" t="s">
        <v>215</v>
      </c>
      <c r="F2916" s="90" t="s">
        <v>216</v>
      </c>
      <c r="G2916" s="76">
        <f t="shared" si="54"/>
        <v>0</v>
      </c>
      <c r="H2916" s="76"/>
      <c r="I2916" s="76"/>
    </row>
    <row r="2917" spans="1:9" ht="18">
      <c r="A2917" s="79"/>
      <c r="B2917" s="78"/>
      <c r="C2917" s="77"/>
      <c r="D2917" s="77"/>
      <c r="E2917" s="89" t="s">
        <v>217</v>
      </c>
      <c r="F2917" s="90" t="s">
        <v>218</v>
      </c>
      <c r="G2917" s="76">
        <f t="shared" si="54"/>
        <v>0</v>
      </c>
      <c r="H2917" s="76"/>
      <c r="I2917" s="76"/>
    </row>
    <row r="2918" spans="1:9" ht="18">
      <c r="A2918" s="79"/>
      <c r="B2918" s="78"/>
      <c r="C2918" s="77"/>
      <c r="D2918" s="77"/>
      <c r="E2918" s="89" t="s">
        <v>219</v>
      </c>
      <c r="F2918" s="90" t="s">
        <v>220</v>
      </c>
      <c r="G2918" s="76">
        <f t="shared" si="54"/>
        <v>0</v>
      </c>
      <c r="H2918" s="76"/>
      <c r="I2918" s="76"/>
    </row>
    <row r="2919" spans="1:9" ht="18">
      <c r="A2919" s="79"/>
      <c r="B2919" s="78"/>
      <c r="C2919" s="77"/>
      <c r="D2919" s="77"/>
      <c r="E2919" s="89" t="s">
        <v>221</v>
      </c>
      <c r="F2919" s="90" t="s">
        <v>222</v>
      </c>
      <c r="G2919" s="76">
        <f t="shared" si="54"/>
        <v>0</v>
      </c>
      <c r="H2919" s="76"/>
      <c r="I2919" s="76"/>
    </row>
    <row r="2920" spans="1:9" ht="18.75" thickBot="1">
      <c r="A2920" s="79"/>
      <c r="B2920" s="78"/>
      <c r="C2920" s="77"/>
      <c r="D2920" s="77"/>
      <c r="E2920" s="91" t="s">
        <v>223</v>
      </c>
      <c r="F2920" s="92" t="s">
        <v>224</v>
      </c>
      <c r="G2920" s="76">
        <f t="shared" si="54"/>
        <v>0</v>
      </c>
      <c r="H2920" s="76"/>
      <c r="I2920" s="76"/>
    </row>
    <row r="2921" spans="1:9" ht="33">
      <c r="A2921" s="79"/>
      <c r="B2921" s="78"/>
      <c r="C2921" s="77"/>
      <c r="D2921" s="77"/>
      <c r="E2921" s="132" t="s">
        <v>225</v>
      </c>
      <c r="F2921" s="98" t="s">
        <v>194</v>
      </c>
      <c r="G2921" s="76">
        <f t="shared" si="54"/>
        <v>0</v>
      </c>
      <c r="H2921" s="76">
        <f>H2922+H2923+H2924</f>
        <v>0</v>
      </c>
      <c r="I2921" s="76"/>
    </row>
    <row r="2922" spans="1:9" ht="18">
      <c r="A2922" s="79"/>
      <c r="B2922" s="78"/>
      <c r="C2922" s="77"/>
      <c r="D2922" s="77"/>
      <c r="E2922" s="89" t="s">
        <v>226</v>
      </c>
      <c r="F2922" s="99" t="s">
        <v>227</v>
      </c>
      <c r="G2922" s="76">
        <f t="shared" si="54"/>
        <v>0</v>
      </c>
      <c r="H2922" s="76"/>
      <c r="I2922" s="76"/>
    </row>
    <row r="2923" spans="1:9" ht="27">
      <c r="A2923" s="79"/>
      <c r="B2923" s="78"/>
      <c r="C2923" s="77"/>
      <c r="D2923" s="77"/>
      <c r="E2923" s="89" t="s">
        <v>228</v>
      </c>
      <c r="F2923" s="90" t="s">
        <v>229</v>
      </c>
      <c r="G2923" s="76">
        <f t="shared" si="54"/>
        <v>0</v>
      </c>
      <c r="H2923" s="76"/>
      <c r="I2923" s="76"/>
    </row>
    <row r="2924" spans="1:9" ht="18.75" thickBot="1">
      <c r="A2924" s="79"/>
      <c r="B2924" s="78"/>
      <c r="C2924" s="77"/>
      <c r="D2924" s="77"/>
      <c r="E2924" s="91" t="s">
        <v>230</v>
      </c>
      <c r="F2924" s="92" t="s">
        <v>231</v>
      </c>
      <c r="G2924" s="76">
        <f t="shared" si="54"/>
        <v>0</v>
      </c>
      <c r="H2924" s="76"/>
      <c r="I2924" s="76"/>
    </row>
    <row r="2925" spans="1:9" ht="33">
      <c r="A2925" s="79"/>
      <c r="B2925" s="78"/>
      <c r="C2925" s="77"/>
      <c r="D2925" s="77"/>
      <c r="E2925" s="132" t="s">
        <v>232</v>
      </c>
      <c r="F2925" s="98" t="s">
        <v>194</v>
      </c>
      <c r="G2925" s="76">
        <f t="shared" si="54"/>
        <v>0</v>
      </c>
      <c r="H2925" s="76">
        <f>H2926+H2927+H2928+H2929+H2930+H2931+H2932+H2933</f>
        <v>0</v>
      </c>
      <c r="I2925" s="76"/>
    </row>
    <row r="2926" spans="1:9" ht="18">
      <c r="A2926" s="79"/>
      <c r="B2926" s="78"/>
      <c r="C2926" s="77"/>
      <c r="D2926" s="77"/>
      <c r="E2926" s="89" t="s">
        <v>233</v>
      </c>
      <c r="F2926" s="99" t="s">
        <v>234</v>
      </c>
      <c r="G2926" s="76">
        <f t="shared" si="54"/>
        <v>0</v>
      </c>
      <c r="H2926" s="76"/>
      <c r="I2926" s="76"/>
    </row>
    <row r="2927" spans="1:9" ht="18">
      <c r="A2927" s="79"/>
      <c r="B2927" s="78"/>
      <c r="C2927" s="77"/>
      <c r="D2927" s="77"/>
      <c r="E2927" s="89" t="s">
        <v>235</v>
      </c>
      <c r="F2927" s="90" t="s">
        <v>236</v>
      </c>
      <c r="G2927" s="76">
        <f t="shared" si="54"/>
        <v>0</v>
      </c>
      <c r="H2927" s="76"/>
      <c r="I2927" s="76"/>
    </row>
    <row r="2928" spans="1:9" ht="27">
      <c r="A2928" s="79"/>
      <c r="B2928" s="78"/>
      <c r="C2928" s="77"/>
      <c r="D2928" s="77"/>
      <c r="E2928" s="89" t="s">
        <v>237</v>
      </c>
      <c r="F2928" s="90" t="s">
        <v>238</v>
      </c>
      <c r="G2928" s="76">
        <f t="shared" si="54"/>
        <v>0</v>
      </c>
      <c r="H2928" s="76"/>
      <c r="I2928" s="76"/>
    </row>
    <row r="2929" spans="1:9" ht="18">
      <c r="A2929" s="79"/>
      <c r="B2929" s="78"/>
      <c r="C2929" s="77"/>
      <c r="D2929" s="77"/>
      <c r="E2929" s="89" t="s">
        <v>239</v>
      </c>
      <c r="F2929" s="90" t="s">
        <v>240</v>
      </c>
      <c r="G2929" s="76">
        <f t="shared" si="54"/>
        <v>0</v>
      </c>
      <c r="H2929" s="76"/>
      <c r="I2929" s="76"/>
    </row>
    <row r="2930" spans="1:9" ht="18">
      <c r="A2930" s="79"/>
      <c r="B2930" s="78"/>
      <c r="C2930" s="77"/>
      <c r="D2930" s="77"/>
      <c r="E2930" s="107" t="s">
        <v>241</v>
      </c>
      <c r="F2930" s="108">
        <v>423500</v>
      </c>
      <c r="G2930" s="76">
        <f t="shared" si="54"/>
        <v>0</v>
      </c>
      <c r="H2930" s="76"/>
      <c r="I2930" s="76"/>
    </row>
    <row r="2931" spans="1:9" ht="27">
      <c r="A2931" s="79"/>
      <c r="B2931" s="78"/>
      <c r="C2931" s="77"/>
      <c r="D2931" s="77"/>
      <c r="E2931" s="89" t="s">
        <v>242</v>
      </c>
      <c r="F2931" s="90" t="s">
        <v>243</v>
      </c>
      <c r="G2931" s="76">
        <f t="shared" si="54"/>
        <v>0</v>
      </c>
      <c r="H2931" s="76"/>
      <c r="I2931" s="76"/>
    </row>
    <row r="2932" spans="1:9" ht="18">
      <c r="A2932" s="79"/>
      <c r="B2932" s="78"/>
      <c r="C2932" s="77"/>
      <c r="D2932" s="77"/>
      <c r="E2932" s="89" t="s">
        <v>244</v>
      </c>
      <c r="F2932" s="90" t="s">
        <v>245</v>
      </c>
      <c r="G2932" s="76">
        <f t="shared" si="54"/>
        <v>0</v>
      </c>
      <c r="H2932" s="76"/>
      <c r="I2932" s="76"/>
    </row>
    <row r="2933" spans="1:9" ht="18.75" thickBot="1">
      <c r="A2933" s="79"/>
      <c r="B2933" s="78"/>
      <c r="C2933" s="77"/>
      <c r="D2933" s="77"/>
      <c r="E2933" s="91" t="s">
        <v>246</v>
      </c>
      <c r="F2933" s="92" t="s">
        <v>247</v>
      </c>
      <c r="G2933" s="76">
        <f t="shared" si="54"/>
        <v>0</v>
      </c>
      <c r="H2933" s="76"/>
      <c r="I2933" s="76"/>
    </row>
    <row r="2934" spans="1:9" ht="33">
      <c r="A2934" s="79"/>
      <c r="B2934" s="78"/>
      <c r="C2934" s="77"/>
      <c r="D2934" s="77"/>
      <c r="E2934" s="132" t="s">
        <v>248</v>
      </c>
      <c r="F2934" s="98" t="s">
        <v>194</v>
      </c>
      <c r="G2934" s="76">
        <f t="shared" si="54"/>
        <v>0</v>
      </c>
      <c r="H2934" s="76">
        <f>H2935</f>
        <v>0</v>
      </c>
      <c r="I2934" s="76"/>
    </row>
    <row r="2935" spans="1:9" ht="18.75" thickBot="1">
      <c r="A2935" s="79"/>
      <c r="B2935" s="78"/>
      <c r="C2935" s="77"/>
      <c r="D2935" s="77"/>
      <c r="E2935" s="91" t="s">
        <v>249</v>
      </c>
      <c r="F2935" s="92" t="s">
        <v>250</v>
      </c>
      <c r="G2935" s="76">
        <f t="shared" si="54"/>
        <v>0</v>
      </c>
      <c r="H2935" s="76"/>
      <c r="I2935" s="76"/>
    </row>
    <row r="2936" spans="1:9" ht="49.5">
      <c r="A2936" s="79"/>
      <c r="B2936" s="78"/>
      <c r="C2936" s="77"/>
      <c r="D2936" s="77"/>
      <c r="E2936" s="132" t="s">
        <v>251</v>
      </c>
      <c r="F2936" s="98" t="s">
        <v>194</v>
      </c>
      <c r="G2936" s="76">
        <f t="shared" si="54"/>
        <v>0</v>
      </c>
      <c r="H2936" s="76">
        <f>H2937+H2938</f>
        <v>0</v>
      </c>
      <c r="I2936" s="76"/>
    </row>
    <row r="2937" spans="1:9" ht="27">
      <c r="A2937" s="79"/>
      <c r="B2937" s="78"/>
      <c r="C2937" s="77"/>
      <c r="D2937" s="77"/>
      <c r="E2937" s="89" t="s">
        <v>252</v>
      </c>
      <c r="F2937" s="99" t="s">
        <v>253</v>
      </c>
      <c r="G2937" s="76">
        <f t="shared" si="54"/>
        <v>0</v>
      </c>
      <c r="H2937" s="76"/>
      <c r="I2937" s="76"/>
    </row>
    <row r="2938" spans="1:9" ht="27.75" thickBot="1">
      <c r="A2938" s="79"/>
      <c r="B2938" s="78"/>
      <c r="C2938" s="77"/>
      <c r="D2938" s="77"/>
      <c r="E2938" s="91" t="s">
        <v>254</v>
      </c>
      <c r="F2938" s="92" t="s">
        <v>255</v>
      </c>
      <c r="G2938" s="76">
        <f t="shared" si="54"/>
        <v>0</v>
      </c>
      <c r="H2938" s="76"/>
      <c r="I2938" s="76"/>
    </row>
    <row r="2939" spans="1:9" ht="18">
      <c r="A2939" s="79"/>
      <c r="B2939" s="78"/>
      <c r="C2939" s="77"/>
      <c r="D2939" s="77"/>
      <c r="E2939" s="132" t="s">
        <v>256</v>
      </c>
      <c r="F2939" s="98" t="s">
        <v>194</v>
      </c>
      <c r="G2939" s="76">
        <f t="shared" si="54"/>
        <v>0</v>
      </c>
      <c r="H2939" s="76">
        <f>H2940+H2941+H2942+H2943+H2944+H2945+H2946+H2947</f>
        <v>0</v>
      </c>
      <c r="I2939" s="76"/>
    </row>
    <row r="2940" spans="1:9" ht="18">
      <c r="A2940" s="79"/>
      <c r="B2940" s="78"/>
      <c r="C2940" s="77"/>
      <c r="D2940" s="77"/>
      <c r="E2940" s="89" t="s">
        <v>257</v>
      </c>
      <c r="F2940" s="99" t="s">
        <v>258</v>
      </c>
      <c r="G2940" s="76">
        <f t="shared" si="54"/>
        <v>0</v>
      </c>
      <c r="H2940" s="76"/>
      <c r="I2940" s="76"/>
    </row>
    <row r="2941" spans="1:9" ht="18">
      <c r="A2941" s="79"/>
      <c r="B2941" s="78"/>
      <c r="C2941" s="77"/>
      <c r="D2941" s="77"/>
      <c r="E2941" s="89" t="s">
        <v>259</v>
      </c>
      <c r="F2941" s="90" t="s">
        <v>260</v>
      </c>
      <c r="G2941" s="76">
        <f t="shared" si="54"/>
        <v>0</v>
      </c>
      <c r="H2941" s="76"/>
      <c r="I2941" s="76"/>
    </row>
    <row r="2942" spans="1:9" ht="18">
      <c r="A2942" s="79"/>
      <c r="B2942" s="78"/>
      <c r="C2942" s="77"/>
      <c r="D2942" s="77"/>
      <c r="E2942" s="89" t="s">
        <v>261</v>
      </c>
      <c r="F2942" s="90" t="s">
        <v>262</v>
      </c>
      <c r="G2942" s="76">
        <f t="shared" si="54"/>
        <v>0</v>
      </c>
      <c r="H2942" s="76"/>
      <c r="I2942" s="76"/>
    </row>
    <row r="2943" spans="1:9" ht="18">
      <c r="A2943" s="79"/>
      <c r="B2943" s="78"/>
      <c r="C2943" s="77"/>
      <c r="D2943" s="77"/>
      <c r="E2943" s="109" t="s">
        <v>263</v>
      </c>
      <c r="F2943" s="90" t="s">
        <v>264</v>
      </c>
      <c r="G2943" s="76">
        <f t="shared" si="54"/>
        <v>0</v>
      </c>
      <c r="H2943" s="76"/>
      <c r="I2943" s="76"/>
    </row>
    <row r="2944" spans="1:9" ht="27">
      <c r="A2944" s="79"/>
      <c r="B2944" s="78"/>
      <c r="C2944" s="77"/>
      <c r="D2944" s="77"/>
      <c r="E2944" s="110" t="s">
        <v>265</v>
      </c>
      <c r="F2944" s="90" t="s">
        <v>266</v>
      </c>
      <c r="G2944" s="76">
        <f t="shared" si="54"/>
        <v>0</v>
      </c>
      <c r="H2944" s="76"/>
      <c r="I2944" s="76"/>
    </row>
    <row r="2945" spans="1:9" ht="18">
      <c r="A2945" s="79"/>
      <c r="B2945" s="78"/>
      <c r="C2945" s="77"/>
      <c r="D2945" s="77"/>
      <c r="E2945" s="109" t="s">
        <v>267</v>
      </c>
      <c r="F2945" s="90" t="s">
        <v>268</v>
      </c>
      <c r="G2945" s="76">
        <f t="shared" si="54"/>
        <v>0</v>
      </c>
      <c r="H2945" s="76"/>
      <c r="I2945" s="76"/>
    </row>
    <row r="2946" spans="1:9" ht="18">
      <c r="A2946" s="79"/>
      <c r="B2946" s="78"/>
      <c r="C2946" s="77"/>
      <c r="D2946" s="77"/>
      <c r="E2946" s="109" t="s">
        <v>269</v>
      </c>
      <c r="F2946" s="90" t="s">
        <v>270</v>
      </c>
      <c r="G2946" s="76">
        <f t="shared" si="54"/>
        <v>0</v>
      </c>
      <c r="H2946" s="76"/>
      <c r="I2946" s="76"/>
    </row>
    <row r="2947" spans="1:9" ht="18.75" thickBot="1">
      <c r="A2947" s="79"/>
      <c r="B2947" s="78"/>
      <c r="C2947" s="77"/>
      <c r="D2947" s="77"/>
      <c r="E2947" s="111" t="s">
        <v>271</v>
      </c>
      <c r="F2947" s="92" t="s">
        <v>272</v>
      </c>
      <c r="G2947" s="76">
        <f t="shared" si="54"/>
        <v>0</v>
      </c>
      <c r="H2947" s="76"/>
      <c r="I2947" s="76"/>
    </row>
    <row r="2948" spans="1:9" ht="18">
      <c r="A2948" s="79"/>
      <c r="B2948" s="78"/>
      <c r="C2948" s="77"/>
      <c r="D2948" s="77"/>
      <c r="E2948" s="130" t="s">
        <v>273</v>
      </c>
      <c r="F2948" s="98" t="s">
        <v>194</v>
      </c>
      <c r="G2948" s="76">
        <f t="shared" si="54"/>
        <v>0</v>
      </c>
      <c r="H2948" s="76">
        <f>H2949+H2950+H2951+H2952</f>
        <v>0</v>
      </c>
      <c r="I2948" s="76"/>
    </row>
    <row r="2949" spans="1:9" ht="18">
      <c r="A2949" s="79"/>
      <c r="B2949" s="78"/>
      <c r="C2949" s="77"/>
      <c r="D2949" s="77"/>
      <c r="E2949" s="109" t="s">
        <v>274</v>
      </c>
      <c r="F2949" s="99" t="s">
        <v>275</v>
      </c>
      <c r="G2949" s="76">
        <f t="shared" si="54"/>
        <v>0</v>
      </c>
      <c r="H2949" s="76"/>
      <c r="I2949" s="76"/>
    </row>
    <row r="2950" spans="1:9" ht="18">
      <c r="A2950" s="79"/>
      <c r="B2950" s="78"/>
      <c r="C2950" s="77"/>
      <c r="D2950" s="77"/>
      <c r="E2950" s="109" t="s">
        <v>276</v>
      </c>
      <c r="F2950" s="90" t="s">
        <v>277</v>
      </c>
      <c r="G2950" s="76">
        <f t="shared" si="54"/>
        <v>0</v>
      </c>
      <c r="H2950" s="76"/>
      <c r="I2950" s="76"/>
    </row>
    <row r="2951" spans="1:9" ht="27">
      <c r="A2951" s="79"/>
      <c r="B2951" s="78"/>
      <c r="C2951" s="77"/>
      <c r="D2951" s="77"/>
      <c r="E2951" s="109" t="s">
        <v>278</v>
      </c>
      <c r="F2951" s="90" t="s">
        <v>279</v>
      </c>
      <c r="G2951" s="76">
        <f t="shared" si="54"/>
        <v>0</v>
      </c>
      <c r="H2951" s="76"/>
      <c r="I2951" s="76"/>
    </row>
    <row r="2952" spans="1:9" ht="18">
      <c r="A2952" s="79"/>
      <c r="B2952" s="78"/>
      <c r="C2952" s="77"/>
      <c r="D2952" s="77"/>
      <c r="E2952" s="113" t="s">
        <v>280</v>
      </c>
      <c r="F2952" s="114" t="s">
        <v>281</v>
      </c>
      <c r="G2952" s="76">
        <f t="shared" si="54"/>
        <v>0</v>
      </c>
      <c r="H2952" s="76"/>
      <c r="I2952" s="76"/>
    </row>
    <row r="2953" spans="1:9" ht="18">
      <c r="A2953" s="79"/>
      <c r="B2953" s="78"/>
      <c r="C2953" s="77"/>
      <c r="D2953" s="77"/>
      <c r="E2953" s="113" t="s">
        <v>282</v>
      </c>
      <c r="F2953" s="115" t="s">
        <v>194</v>
      </c>
      <c r="G2953" s="76">
        <f t="shared" si="54"/>
        <v>0</v>
      </c>
      <c r="H2953" s="76">
        <f>H2954+H2955+H2956</f>
        <v>0</v>
      </c>
      <c r="I2953" s="76"/>
    </row>
    <row r="2954" spans="1:9" ht="27">
      <c r="A2954" s="79"/>
      <c r="B2954" s="78"/>
      <c r="C2954" s="77"/>
      <c r="D2954" s="77"/>
      <c r="E2954" s="113" t="s">
        <v>283</v>
      </c>
      <c r="F2954" s="99" t="s">
        <v>284</v>
      </c>
      <c r="G2954" s="76">
        <f t="shared" si="54"/>
        <v>0</v>
      </c>
      <c r="H2954" s="76"/>
      <c r="I2954" s="76"/>
    </row>
    <row r="2955" spans="1:9" ht="18">
      <c r="A2955" s="79"/>
      <c r="B2955" s="78"/>
      <c r="C2955" s="77"/>
      <c r="D2955" s="77"/>
      <c r="E2955" s="109" t="s">
        <v>285</v>
      </c>
      <c r="F2955" s="90" t="s">
        <v>286</v>
      </c>
      <c r="G2955" s="76">
        <f t="shared" si="54"/>
        <v>0</v>
      </c>
      <c r="H2955" s="76"/>
      <c r="I2955" s="76"/>
    </row>
    <row r="2956" spans="1:9" ht="18.75" thickBot="1">
      <c r="A2956" s="79"/>
      <c r="B2956" s="78"/>
      <c r="C2956" s="77"/>
      <c r="D2956" s="77"/>
      <c r="E2956" s="111" t="s">
        <v>287</v>
      </c>
      <c r="F2956" s="92" t="s">
        <v>288</v>
      </c>
      <c r="G2956" s="76">
        <f t="shared" si="54"/>
        <v>0</v>
      </c>
      <c r="H2956" s="76"/>
      <c r="I2956" s="76"/>
    </row>
    <row r="2957" spans="1:9" ht="18">
      <c r="A2957" s="79"/>
      <c r="B2957" s="78"/>
      <c r="C2957" s="77"/>
      <c r="D2957" s="77"/>
      <c r="E2957" s="130" t="s">
        <v>289</v>
      </c>
      <c r="F2957" s="98" t="s">
        <v>194</v>
      </c>
      <c r="G2957" s="76">
        <f t="shared" si="54"/>
        <v>0</v>
      </c>
      <c r="H2957" s="76">
        <f>H2958+H2959+H2960+H2961</f>
        <v>0</v>
      </c>
      <c r="I2957" s="76"/>
    </row>
    <row r="2958" spans="1:9" ht="27">
      <c r="A2958" s="79"/>
      <c r="B2958" s="78"/>
      <c r="C2958" s="77"/>
      <c r="D2958" s="77"/>
      <c r="E2958" s="109" t="s">
        <v>290</v>
      </c>
      <c r="F2958" s="99" t="s">
        <v>291</v>
      </c>
      <c r="G2958" s="76">
        <f t="shared" si="54"/>
        <v>0</v>
      </c>
      <c r="H2958" s="76"/>
      <c r="I2958" s="76"/>
    </row>
    <row r="2959" spans="1:9" ht="27">
      <c r="A2959" s="79"/>
      <c r="B2959" s="78"/>
      <c r="C2959" s="77"/>
      <c r="D2959" s="77"/>
      <c r="E2959" s="109" t="s">
        <v>292</v>
      </c>
      <c r="F2959" s="90" t="s">
        <v>293</v>
      </c>
      <c r="G2959" s="76">
        <f t="shared" si="54"/>
        <v>0</v>
      </c>
      <c r="H2959" s="76"/>
      <c r="I2959" s="76"/>
    </row>
    <row r="2960" spans="1:9" ht="27">
      <c r="A2960" s="79"/>
      <c r="B2960" s="78"/>
      <c r="C2960" s="77"/>
      <c r="D2960" s="77"/>
      <c r="E2960" s="109" t="s">
        <v>294</v>
      </c>
      <c r="F2960" s="90" t="s">
        <v>295</v>
      </c>
      <c r="G2960" s="76">
        <f t="shared" si="54"/>
        <v>0</v>
      </c>
      <c r="H2960" s="76"/>
      <c r="I2960" s="76"/>
    </row>
    <row r="2961" spans="1:9" ht="27.75" thickBot="1">
      <c r="A2961" s="79"/>
      <c r="B2961" s="78"/>
      <c r="C2961" s="77"/>
      <c r="D2961" s="77"/>
      <c r="E2961" s="111" t="s">
        <v>296</v>
      </c>
      <c r="F2961" s="92" t="s">
        <v>297</v>
      </c>
      <c r="G2961" s="76">
        <f t="shared" si="54"/>
        <v>0</v>
      </c>
      <c r="H2961" s="76"/>
      <c r="I2961" s="76"/>
    </row>
    <row r="2962" spans="1:9" ht="18">
      <c r="A2962" s="79"/>
      <c r="B2962" s="78"/>
      <c r="C2962" s="77"/>
      <c r="D2962" s="77"/>
      <c r="E2962" s="116" t="s">
        <v>298</v>
      </c>
      <c r="F2962" s="117" t="s">
        <v>194</v>
      </c>
      <c r="G2962" s="76">
        <f t="shared" si="54"/>
        <v>4464</v>
      </c>
      <c r="H2962" s="76">
        <f>H2969</f>
        <v>4464</v>
      </c>
      <c r="I2962" s="76"/>
    </row>
    <row r="2963" spans="1:9" ht="28.5">
      <c r="A2963" s="79"/>
      <c r="B2963" s="78"/>
      <c r="C2963" s="77"/>
      <c r="D2963" s="77"/>
      <c r="E2963" s="118" t="s">
        <v>299</v>
      </c>
      <c r="F2963" s="117" t="s">
        <v>194</v>
      </c>
      <c r="G2963" s="76">
        <f t="shared" si="54"/>
        <v>0</v>
      </c>
      <c r="H2963" s="76">
        <f>H2964+H2965</f>
        <v>0</v>
      </c>
      <c r="I2963" s="76"/>
    </row>
    <row r="2964" spans="1:9" ht="27">
      <c r="A2964" s="79"/>
      <c r="B2964" s="78"/>
      <c r="C2964" s="77"/>
      <c r="D2964" s="77"/>
      <c r="E2964" s="119" t="s">
        <v>300</v>
      </c>
      <c r="F2964" s="120">
        <v>461100</v>
      </c>
      <c r="G2964" s="76">
        <f t="shared" si="54"/>
        <v>0</v>
      </c>
      <c r="H2964" s="76"/>
      <c r="I2964" s="76"/>
    </row>
    <row r="2965" spans="1:9" ht="27">
      <c r="A2965" s="79"/>
      <c r="B2965" s="78"/>
      <c r="C2965" s="77"/>
      <c r="D2965" s="77"/>
      <c r="E2965" s="119" t="s">
        <v>301</v>
      </c>
      <c r="F2965" s="120">
        <v>461200</v>
      </c>
      <c r="G2965" s="76">
        <f t="shared" si="54"/>
        <v>0</v>
      </c>
      <c r="H2965" s="76"/>
      <c r="I2965" s="76"/>
    </row>
    <row r="2966" spans="1:9" ht="28.5">
      <c r="A2966" s="79"/>
      <c r="B2966" s="78"/>
      <c r="C2966" s="77"/>
      <c r="D2966" s="77"/>
      <c r="E2966" s="121" t="s">
        <v>302</v>
      </c>
      <c r="F2966" s="122" t="s">
        <v>194</v>
      </c>
      <c r="G2966" s="76">
        <f t="shared" si="54"/>
        <v>0</v>
      </c>
      <c r="H2966" s="76">
        <f>H2967+H2968</f>
        <v>0</v>
      </c>
      <c r="I2966" s="76"/>
    </row>
    <row r="2967" spans="1:9" ht="27">
      <c r="A2967" s="79"/>
      <c r="B2967" s="78"/>
      <c r="C2967" s="77"/>
      <c r="D2967" s="77"/>
      <c r="E2967" s="123" t="s">
        <v>303</v>
      </c>
      <c r="F2967" s="120">
        <v>462100</v>
      </c>
      <c r="G2967" s="76">
        <f t="shared" si="54"/>
        <v>0</v>
      </c>
      <c r="H2967" s="76"/>
      <c r="I2967" s="76"/>
    </row>
    <row r="2968" spans="1:9" ht="27.75" thickBot="1">
      <c r="A2968" s="79"/>
      <c r="B2968" s="78"/>
      <c r="C2968" s="77"/>
      <c r="D2968" s="77"/>
      <c r="E2968" s="124" t="s">
        <v>304</v>
      </c>
      <c r="F2968" s="125">
        <v>462200</v>
      </c>
      <c r="G2968" s="76">
        <f t="shared" si="54"/>
        <v>0</v>
      </c>
      <c r="H2968" s="76"/>
      <c r="I2968" s="76"/>
    </row>
    <row r="2969" spans="1:9" ht="28.5">
      <c r="A2969" s="79"/>
      <c r="B2969" s="78"/>
      <c r="C2969" s="77"/>
      <c r="D2969" s="77"/>
      <c r="E2969" s="126" t="s">
        <v>305</v>
      </c>
      <c r="F2969" s="117" t="s">
        <v>194</v>
      </c>
      <c r="G2969" s="76">
        <f t="shared" ref="G2969:G3020" si="55">H2969</f>
        <v>4464</v>
      </c>
      <c r="H2969" s="76">
        <f>H2970+H2971+H2972+H2973+H2974+H2975+H2976+H2977</f>
        <v>4464</v>
      </c>
      <c r="I2969" s="76"/>
    </row>
    <row r="2970" spans="1:9" ht="27">
      <c r="A2970" s="79"/>
      <c r="B2970" s="78"/>
      <c r="C2970" s="77"/>
      <c r="D2970" s="77"/>
      <c r="E2970" s="123" t="s">
        <v>306</v>
      </c>
      <c r="F2970" s="120">
        <v>463100</v>
      </c>
      <c r="G2970" s="76">
        <f t="shared" si="55"/>
        <v>0</v>
      </c>
      <c r="H2970" s="76"/>
      <c r="I2970" s="76"/>
    </row>
    <row r="2971" spans="1:9" ht="18">
      <c r="A2971" s="79"/>
      <c r="B2971" s="78"/>
      <c r="C2971" s="77"/>
      <c r="D2971" s="77"/>
      <c r="E2971" s="123" t="s">
        <v>307</v>
      </c>
      <c r="F2971" s="120">
        <v>463200</v>
      </c>
      <c r="G2971" s="76">
        <f t="shared" si="55"/>
        <v>0</v>
      </c>
      <c r="H2971" s="76"/>
      <c r="I2971" s="76"/>
    </row>
    <row r="2972" spans="1:9" ht="40.5">
      <c r="A2972" s="79"/>
      <c r="B2972" s="78"/>
      <c r="C2972" s="77"/>
      <c r="D2972" s="77"/>
      <c r="E2972" s="123" t="s">
        <v>308</v>
      </c>
      <c r="F2972" s="120">
        <v>463300</v>
      </c>
      <c r="G2972" s="76">
        <f t="shared" si="55"/>
        <v>0</v>
      </c>
      <c r="H2972" s="76"/>
      <c r="I2972" s="76"/>
    </row>
    <row r="2973" spans="1:9" ht="40.5">
      <c r="A2973" s="79"/>
      <c r="B2973" s="78"/>
      <c r="C2973" s="77"/>
      <c r="D2973" s="77"/>
      <c r="E2973" s="123" t="s">
        <v>309</v>
      </c>
      <c r="F2973" s="120">
        <v>463400</v>
      </c>
      <c r="G2973" s="76">
        <f t="shared" si="55"/>
        <v>0</v>
      </c>
      <c r="H2973" s="76"/>
      <c r="I2973" s="76"/>
    </row>
    <row r="2974" spans="1:9" ht="18">
      <c r="A2974" s="79"/>
      <c r="B2974" s="78"/>
      <c r="C2974" s="77"/>
      <c r="D2974" s="77"/>
      <c r="E2974" s="127" t="s">
        <v>310</v>
      </c>
      <c r="F2974" s="120">
        <v>463500</v>
      </c>
      <c r="G2974" s="76">
        <f t="shared" si="55"/>
        <v>0</v>
      </c>
      <c r="H2974" s="76"/>
      <c r="I2974" s="76"/>
    </row>
    <row r="2975" spans="1:9" ht="40.5">
      <c r="A2975" s="79"/>
      <c r="B2975" s="78"/>
      <c r="C2975" s="77"/>
      <c r="D2975" s="77"/>
      <c r="E2975" s="127" t="s">
        <v>311</v>
      </c>
      <c r="F2975" s="120">
        <v>463700</v>
      </c>
      <c r="G2975" s="76">
        <f t="shared" si="55"/>
        <v>4464</v>
      </c>
      <c r="H2975" s="76">
        <v>4464</v>
      </c>
      <c r="I2975" s="76"/>
    </row>
    <row r="2976" spans="1:9" ht="40.5">
      <c r="A2976" s="79"/>
      <c r="B2976" s="78"/>
      <c r="C2976" s="77"/>
      <c r="D2976" s="77"/>
      <c r="E2976" s="127" t="s">
        <v>312</v>
      </c>
      <c r="F2976" s="120">
        <v>463800</v>
      </c>
      <c r="G2976" s="76">
        <f t="shared" si="55"/>
        <v>0</v>
      </c>
      <c r="H2976" s="76"/>
      <c r="I2976" s="76"/>
    </row>
    <row r="2977" spans="1:9" ht="18">
      <c r="A2977" s="79"/>
      <c r="B2977" s="78"/>
      <c r="C2977" s="77"/>
      <c r="D2977" s="77"/>
      <c r="E2977" s="127" t="s">
        <v>313</v>
      </c>
      <c r="F2977" s="120">
        <v>463900</v>
      </c>
      <c r="G2977" s="76">
        <f t="shared" si="55"/>
        <v>0</v>
      </c>
      <c r="H2977" s="76"/>
      <c r="I2977" s="76"/>
    </row>
    <row r="2978" spans="1:9" ht="28.5">
      <c r="A2978" s="79"/>
      <c r="B2978" s="78"/>
      <c r="C2978" s="77"/>
      <c r="D2978" s="77"/>
      <c r="E2978" s="128" t="s">
        <v>314</v>
      </c>
      <c r="F2978" s="122" t="s">
        <v>194</v>
      </c>
      <c r="G2978" s="76">
        <f t="shared" si="55"/>
        <v>0</v>
      </c>
      <c r="H2978" s="76">
        <f>H2979+H2980+H2981+H2982+H2983</f>
        <v>0</v>
      </c>
      <c r="I2978" s="76"/>
    </row>
    <row r="2979" spans="1:9" ht="27">
      <c r="A2979" s="79"/>
      <c r="B2979" s="78"/>
      <c r="C2979" s="77"/>
      <c r="D2979" s="77"/>
      <c r="E2979" s="127" t="s">
        <v>315</v>
      </c>
      <c r="F2979" s="120">
        <v>465100</v>
      </c>
      <c r="G2979" s="76">
        <f t="shared" si="55"/>
        <v>0</v>
      </c>
      <c r="H2979" s="76"/>
      <c r="I2979" s="76"/>
    </row>
    <row r="2980" spans="1:9" ht="18">
      <c r="A2980" s="79"/>
      <c r="B2980" s="78"/>
      <c r="C2980" s="77"/>
      <c r="D2980" s="77"/>
      <c r="E2980" s="127" t="s">
        <v>316</v>
      </c>
      <c r="F2980" s="120">
        <v>465200</v>
      </c>
      <c r="G2980" s="76">
        <f t="shared" si="55"/>
        <v>0</v>
      </c>
      <c r="H2980" s="76"/>
      <c r="I2980" s="76"/>
    </row>
    <row r="2981" spans="1:9" ht="18">
      <c r="A2981" s="79"/>
      <c r="B2981" s="78"/>
      <c r="C2981" s="77"/>
      <c r="D2981" s="77"/>
      <c r="E2981" s="127" t="s">
        <v>317</v>
      </c>
      <c r="F2981" s="120">
        <v>465300</v>
      </c>
      <c r="G2981" s="76">
        <f t="shared" si="55"/>
        <v>0</v>
      </c>
      <c r="H2981" s="76"/>
      <c r="I2981" s="76"/>
    </row>
    <row r="2982" spans="1:9" ht="40.5">
      <c r="A2982" s="79"/>
      <c r="B2982" s="78"/>
      <c r="C2982" s="77"/>
      <c r="D2982" s="77"/>
      <c r="E2982" s="127" t="s">
        <v>318</v>
      </c>
      <c r="F2982" s="120">
        <v>465500</v>
      </c>
      <c r="G2982" s="76">
        <f t="shared" si="55"/>
        <v>0</v>
      </c>
      <c r="H2982" s="76"/>
      <c r="I2982" s="76"/>
    </row>
    <row r="2983" spans="1:9" ht="40.5">
      <c r="A2983" s="79"/>
      <c r="B2983" s="78"/>
      <c r="C2983" s="77"/>
      <c r="D2983" s="77"/>
      <c r="E2983" s="127" t="s">
        <v>319</v>
      </c>
      <c r="F2983" s="120">
        <v>465600</v>
      </c>
      <c r="G2983" s="76">
        <f t="shared" si="55"/>
        <v>0</v>
      </c>
      <c r="H2983" s="76"/>
      <c r="I2983" s="76"/>
    </row>
    <row r="2984" spans="1:9" ht="18.75" thickBot="1">
      <c r="A2984" s="79"/>
      <c r="B2984" s="78"/>
      <c r="C2984" s="77"/>
      <c r="D2984" s="77"/>
      <c r="E2984" s="129" t="s">
        <v>320</v>
      </c>
      <c r="F2984" s="92" t="s">
        <v>321</v>
      </c>
      <c r="G2984" s="76">
        <f t="shared" si="55"/>
        <v>0</v>
      </c>
      <c r="H2984" s="76"/>
      <c r="I2984" s="76"/>
    </row>
    <row r="2985" spans="1:9" ht="33">
      <c r="A2985" s="79"/>
      <c r="B2985" s="78"/>
      <c r="C2985" s="77"/>
      <c r="D2985" s="77"/>
      <c r="E2985" s="130" t="s">
        <v>322</v>
      </c>
      <c r="F2985" s="98" t="s">
        <v>194</v>
      </c>
      <c r="G2985" s="76">
        <f t="shared" si="55"/>
        <v>0</v>
      </c>
      <c r="H2985" s="76">
        <f>H2986+H2989+H2999</f>
        <v>0</v>
      </c>
      <c r="I2985" s="76"/>
    </row>
    <row r="2986" spans="1:9" ht="28.5">
      <c r="A2986" s="79"/>
      <c r="B2986" s="78"/>
      <c r="C2986" s="77"/>
      <c r="D2986" s="77"/>
      <c r="E2986" s="131" t="s">
        <v>323</v>
      </c>
      <c r="F2986" s="122" t="s">
        <v>194</v>
      </c>
      <c r="G2986" s="76">
        <f t="shared" si="55"/>
        <v>0</v>
      </c>
      <c r="H2986" s="76">
        <f>H2987+H2988</f>
        <v>0</v>
      </c>
      <c r="I2986" s="76"/>
    </row>
    <row r="2987" spans="1:9" ht="40.5">
      <c r="A2987" s="79"/>
      <c r="B2987" s="78"/>
      <c r="C2987" s="77"/>
      <c r="D2987" s="77"/>
      <c r="E2987" s="89" t="s">
        <v>324</v>
      </c>
      <c r="F2987" s="108">
        <v>471100</v>
      </c>
      <c r="G2987" s="76">
        <f t="shared" si="55"/>
        <v>0</v>
      </c>
      <c r="H2987" s="76"/>
      <c r="I2987" s="76"/>
    </row>
    <row r="2988" spans="1:9" ht="27">
      <c r="A2988" s="79"/>
      <c r="B2988" s="78"/>
      <c r="C2988" s="77"/>
      <c r="D2988" s="77"/>
      <c r="E2988" s="109" t="s">
        <v>325</v>
      </c>
      <c r="F2988" s="108">
        <v>471200</v>
      </c>
      <c r="G2988" s="76">
        <f t="shared" si="55"/>
        <v>0</v>
      </c>
      <c r="H2988" s="76"/>
      <c r="I2988" s="76"/>
    </row>
    <row r="2989" spans="1:9" ht="42.75">
      <c r="A2989" s="79"/>
      <c r="B2989" s="78"/>
      <c r="C2989" s="77"/>
      <c r="D2989" s="77"/>
      <c r="E2989" s="131" t="s">
        <v>326</v>
      </c>
      <c r="F2989" s="122" t="s">
        <v>194</v>
      </c>
      <c r="G2989" s="76">
        <f t="shared" si="55"/>
        <v>0</v>
      </c>
      <c r="H2989" s="76">
        <f>H2990+H2991+H2992+H2993+H2994+H2995+H2996+H2997+H2998</f>
        <v>0</v>
      </c>
      <c r="I2989" s="76"/>
    </row>
    <row r="2990" spans="1:9" ht="27">
      <c r="A2990" s="79"/>
      <c r="B2990" s="78"/>
      <c r="C2990" s="77"/>
      <c r="D2990" s="77"/>
      <c r="E2990" s="109" t="s">
        <v>327</v>
      </c>
      <c r="F2990" s="90" t="s">
        <v>328</v>
      </c>
      <c r="G2990" s="76">
        <f t="shared" si="55"/>
        <v>0</v>
      </c>
      <c r="H2990" s="76"/>
      <c r="I2990" s="76"/>
    </row>
    <row r="2991" spans="1:9" ht="18">
      <c r="A2991" s="79"/>
      <c r="B2991" s="78"/>
      <c r="C2991" s="77"/>
      <c r="D2991" s="77"/>
      <c r="E2991" s="109" t="s">
        <v>329</v>
      </c>
      <c r="F2991" s="90" t="s">
        <v>330</v>
      </c>
      <c r="G2991" s="76">
        <f t="shared" si="55"/>
        <v>0</v>
      </c>
      <c r="H2991" s="76"/>
      <c r="I2991" s="76"/>
    </row>
    <row r="2992" spans="1:9" ht="27">
      <c r="A2992" s="79"/>
      <c r="B2992" s="78"/>
      <c r="C2992" s="77"/>
      <c r="D2992" s="77"/>
      <c r="E2992" s="109" t="s">
        <v>331</v>
      </c>
      <c r="F2992" s="90" t="s">
        <v>332</v>
      </c>
      <c r="G2992" s="76">
        <f t="shared" si="55"/>
        <v>0</v>
      </c>
      <c r="H2992" s="76"/>
      <c r="I2992" s="76"/>
    </row>
    <row r="2993" spans="1:9" ht="18">
      <c r="A2993" s="79"/>
      <c r="B2993" s="78"/>
      <c r="C2993" s="77"/>
      <c r="D2993" s="77"/>
      <c r="E2993" s="109" t="s">
        <v>333</v>
      </c>
      <c r="F2993" s="90" t="s">
        <v>334</v>
      </c>
      <c r="G2993" s="76">
        <f t="shared" si="55"/>
        <v>0</v>
      </c>
      <c r="H2993" s="76"/>
      <c r="I2993" s="76"/>
    </row>
    <row r="2994" spans="1:9" ht="27">
      <c r="A2994" s="79"/>
      <c r="B2994" s="78"/>
      <c r="C2994" s="77"/>
      <c r="D2994" s="77"/>
      <c r="E2994" s="109" t="s">
        <v>335</v>
      </c>
      <c r="F2994" s="90" t="s">
        <v>336</v>
      </c>
      <c r="G2994" s="76">
        <f t="shared" si="55"/>
        <v>0</v>
      </c>
      <c r="H2994" s="76"/>
      <c r="I2994" s="76"/>
    </row>
    <row r="2995" spans="1:9" ht="18">
      <c r="A2995" s="79"/>
      <c r="B2995" s="78"/>
      <c r="C2995" s="77"/>
      <c r="D2995" s="77"/>
      <c r="E2995" s="109" t="s">
        <v>337</v>
      </c>
      <c r="F2995" s="90" t="s">
        <v>338</v>
      </c>
      <c r="G2995" s="76">
        <f t="shared" si="55"/>
        <v>0</v>
      </c>
      <c r="H2995" s="76"/>
      <c r="I2995" s="76"/>
    </row>
    <row r="2996" spans="1:9" ht="27">
      <c r="A2996" s="79"/>
      <c r="B2996" s="78"/>
      <c r="C2996" s="77"/>
      <c r="D2996" s="77"/>
      <c r="E2996" s="89" t="s">
        <v>339</v>
      </c>
      <c r="F2996" s="90" t="s">
        <v>340</v>
      </c>
      <c r="G2996" s="76">
        <f t="shared" si="55"/>
        <v>0</v>
      </c>
      <c r="H2996" s="76"/>
      <c r="I2996" s="76"/>
    </row>
    <row r="2997" spans="1:9" ht="18">
      <c r="A2997" s="79"/>
      <c r="B2997" s="78"/>
      <c r="C2997" s="77"/>
      <c r="D2997" s="77"/>
      <c r="E2997" s="109" t="s">
        <v>341</v>
      </c>
      <c r="F2997" s="90" t="s">
        <v>342</v>
      </c>
      <c r="G2997" s="76">
        <f t="shared" si="55"/>
        <v>0</v>
      </c>
      <c r="H2997" s="76"/>
      <c r="I2997" s="76"/>
    </row>
    <row r="2998" spans="1:9" ht="18">
      <c r="A2998" s="79"/>
      <c r="B2998" s="78"/>
      <c r="C2998" s="77"/>
      <c r="D2998" s="77"/>
      <c r="E2998" s="109" t="s">
        <v>343</v>
      </c>
      <c r="F2998" s="90" t="s">
        <v>344</v>
      </c>
      <c r="G2998" s="76">
        <f t="shared" si="55"/>
        <v>0</v>
      </c>
      <c r="H2998" s="76"/>
      <c r="I2998" s="76"/>
    </row>
    <row r="2999" spans="1:9" ht="18">
      <c r="A2999" s="79"/>
      <c r="B2999" s="78"/>
      <c r="C2999" s="77"/>
      <c r="D2999" s="77"/>
      <c r="E2999" s="131" t="s">
        <v>345</v>
      </c>
      <c r="F2999" s="122" t="s">
        <v>194</v>
      </c>
      <c r="G2999" s="76">
        <f t="shared" si="55"/>
        <v>0</v>
      </c>
      <c r="H2999" s="76"/>
      <c r="I2999" s="76"/>
    </row>
    <row r="3000" spans="1:9" ht="18.75" thickBot="1">
      <c r="A3000" s="79"/>
      <c r="B3000" s="78"/>
      <c r="C3000" s="77"/>
      <c r="D3000" s="77"/>
      <c r="E3000" s="111" t="s">
        <v>346</v>
      </c>
      <c r="F3000" s="92" t="s">
        <v>347</v>
      </c>
      <c r="G3000" s="76">
        <f t="shared" si="55"/>
        <v>0</v>
      </c>
      <c r="H3000" s="76"/>
      <c r="I3000" s="76"/>
    </row>
    <row r="3001" spans="1:9" ht="18">
      <c r="A3001" s="79"/>
      <c r="B3001" s="78"/>
      <c r="C3001" s="77"/>
      <c r="D3001" s="77"/>
      <c r="E3001" s="132" t="s">
        <v>348</v>
      </c>
      <c r="F3001" s="98" t="s">
        <v>194</v>
      </c>
      <c r="G3001" s="76">
        <f t="shared" si="55"/>
        <v>0</v>
      </c>
      <c r="H3001" s="76"/>
      <c r="I3001" s="76"/>
    </row>
    <row r="3002" spans="1:9" ht="42.75">
      <c r="A3002" s="79"/>
      <c r="B3002" s="78"/>
      <c r="C3002" s="77"/>
      <c r="D3002" s="77"/>
      <c r="E3002" s="133" t="s">
        <v>349</v>
      </c>
      <c r="F3002" s="117" t="s">
        <v>194</v>
      </c>
      <c r="G3002" s="76">
        <f t="shared" si="55"/>
        <v>0</v>
      </c>
      <c r="H3002" s="76">
        <f>H3003+H3004</f>
        <v>0</v>
      </c>
      <c r="I3002" s="76"/>
    </row>
    <row r="3003" spans="1:9" ht="54">
      <c r="A3003" s="79"/>
      <c r="B3003" s="78"/>
      <c r="C3003" s="77"/>
      <c r="D3003" s="77"/>
      <c r="E3003" s="89" t="s">
        <v>350</v>
      </c>
      <c r="F3003" s="99" t="s">
        <v>351</v>
      </c>
      <c r="G3003" s="76">
        <f t="shared" si="55"/>
        <v>0</v>
      </c>
      <c r="H3003" s="76"/>
      <c r="I3003" s="76"/>
    </row>
    <row r="3004" spans="1:9" ht="27">
      <c r="A3004" s="79"/>
      <c r="B3004" s="78"/>
      <c r="C3004" s="77"/>
      <c r="D3004" s="77"/>
      <c r="E3004" s="109" t="s">
        <v>352</v>
      </c>
      <c r="F3004" s="134" t="s">
        <v>353</v>
      </c>
      <c r="G3004" s="76">
        <f t="shared" si="55"/>
        <v>0</v>
      </c>
      <c r="H3004" s="76"/>
      <c r="I3004" s="76"/>
    </row>
    <row r="3005" spans="1:9" ht="57">
      <c r="A3005" s="79"/>
      <c r="B3005" s="78"/>
      <c r="C3005" s="77"/>
      <c r="D3005" s="77"/>
      <c r="E3005" s="135" t="s">
        <v>354</v>
      </c>
      <c r="F3005" s="122" t="s">
        <v>194</v>
      </c>
      <c r="G3005" s="76">
        <f t="shared" si="55"/>
        <v>0</v>
      </c>
      <c r="H3005" s="76">
        <f>H3006+H3007+H3008+H3009</f>
        <v>0</v>
      </c>
      <c r="I3005" s="76"/>
    </row>
    <row r="3006" spans="1:9" ht="18">
      <c r="A3006" s="79"/>
      <c r="B3006" s="78"/>
      <c r="C3006" s="77"/>
      <c r="D3006" s="77"/>
      <c r="E3006" s="109" t="s">
        <v>355</v>
      </c>
      <c r="F3006" s="99" t="s">
        <v>356</v>
      </c>
      <c r="G3006" s="76">
        <f t="shared" si="55"/>
        <v>0</v>
      </c>
      <c r="H3006" s="76"/>
      <c r="I3006" s="76"/>
    </row>
    <row r="3007" spans="1:9" ht="18">
      <c r="A3007" s="79"/>
      <c r="B3007" s="78"/>
      <c r="C3007" s="77"/>
      <c r="D3007" s="77"/>
      <c r="E3007" s="109" t="s">
        <v>357</v>
      </c>
      <c r="F3007" s="136">
        <v>482200</v>
      </c>
      <c r="G3007" s="76">
        <f t="shared" si="55"/>
        <v>0</v>
      </c>
      <c r="H3007" s="76"/>
      <c r="I3007" s="76"/>
    </row>
    <row r="3008" spans="1:9" ht="18">
      <c r="A3008" s="79"/>
      <c r="B3008" s="78"/>
      <c r="C3008" s="77"/>
      <c r="D3008" s="77"/>
      <c r="E3008" s="109" t="s">
        <v>358</v>
      </c>
      <c r="F3008" s="90" t="s">
        <v>359</v>
      </c>
      <c r="G3008" s="76">
        <f t="shared" si="55"/>
        <v>0</v>
      </c>
      <c r="H3008" s="76"/>
      <c r="I3008" s="76"/>
    </row>
    <row r="3009" spans="1:9" ht="40.5">
      <c r="A3009" s="79"/>
      <c r="B3009" s="78"/>
      <c r="C3009" s="77"/>
      <c r="D3009" s="77"/>
      <c r="E3009" s="137" t="s">
        <v>360</v>
      </c>
      <c r="F3009" s="90" t="s">
        <v>361</v>
      </c>
      <c r="G3009" s="76">
        <f t="shared" si="55"/>
        <v>0</v>
      </c>
      <c r="H3009" s="76"/>
      <c r="I3009" s="76"/>
    </row>
    <row r="3010" spans="1:9" ht="28.5">
      <c r="A3010" s="79"/>
      <c r="B3010" s="78"/>
      <c r="C3010" s="77"/>
      <c r="D3010" s="77"/>
      <c r="E3010" s="135" t="s">
        <v>362</v>
      </c>
      <c r="F3010" s="122" t="s">
        <v>194</v>
      </c>
      <c r="G3010" s="76">
        <f t="shared" si="55"/>
        <v>0</v>
      </c>
      <c r="H3010" s="76">
        <f>H3011</f>
        <v>0</v>
      </c>
      <c r="I3010" s="76"/>
    </row>
    <row r="3011" spans="1:9" ht="27">
      <c r="A3011" s="79"/>
      <c r="B3011" s="78"/>
      <c r="C3011" s="77"/>
      <c r="D3011" s="77"/>
      <c r="E3011" s="137" t="s">
        <v>363</v>
      </c>
      <c r="F3011" s="90" t="s">
        <v>364</v>
      </c>
      <c r="G3011" s="76">
        <f t="shared" si="55"/>
        <v>0</v>
      </c>
      <c r="H3011" s="76"/>
      <c r="I3011" s="76"/>
    </row>
    <row r="3012" spans="1:9" ht="57">
      <c r="A3012" s="79"/>
      <c r="B3012" s="78"/>
      <c r="C3012" s="77"/>
      <c r="D3012" s="77"/>
      <c r="E3012" s="135" t="s">
        <v>365</v>
      </c>
      <c r="F3012" s="122" t="s">
        <v>194</v>
      </c>
      <c r="G3012" s="76">
        <f t="shared" si="55"/>
        <v>0</v>
      </c>
      <c r="H3012" s="76">
        <f>H3013+H3014</f>
        <v>0</v>
      </c>
      <c r="I3012" s="76"/>
    </row>
    <row r="3013" spans="1:9" ht="27">
      <c r="A3013" s="79"/>
      <c r="B3013" s="78"/>
      <c r="C3013" s="77"/>
      <c r="D3013" s="77"/>
      <c r="E3013" s="137" t="s">
        <v>366</v>
      </c>
      <c r="F3013" s="90" t="s">
        <v>367</v>
      </c>
      <c r="G3013" s="76">
        <f t="shared" si="55"/>
        <v>0</v>
      </c>
      <c r="H3013" s="76"/>
      <c r="I3013" s="76"/>
    </row>
    <row r="3014" spans="1:9" ht="27">
      <c r="A3014" s="79"/>
      <c r="B3014" s="78"/>
      <c r="C3014" s="77"/>
      <c r="D3014" s="77"/>
      <c r="E3014" s="137" t="s">
        <v>368</v>
      </c>
      <c r="F3014" s="90" t="s">
        <v>369</v>
      </c>
      <c r="G3014" s="76">
        <f t="shared" si="55"/>
        <v>0</v>
      </c>
      <c r="H3014" s="76"/>
      <c r="I3014" s="76"/>
    </row>
    <row r="3015" spans="1:9" ht="57">
      <c r="A3015" s="79"/>
      <c r="B3015" s="78"/>
      <c r="C3015" s="77"/>
      <c r="D3015" s="77"/>
      <c r="E3015" s="135" t="s">
        <v>370</v>
      </c>
      <c r="F3015" s="122" t="s">
        <v>194</v>
      </c>
      <c r="G3015" s="76">
        <f t="shared" si="55"/>
        <v>0</v>
      </c>
      <c r="H3015" s="76">
        <f>H3016</f>
        <v>0</v>
      </c>
      <c r="I3015" s="76"/>
    </row>
    <row r="3016" spans="1:9" ht="40.5">
      <c r="A3016" s="79"/>
      <c r="B3016" s="78"/>
      <c r="C3016" s="77"/>
      <c r="D3016" s="77"/>
      <c r="E3016" s="137" t="s">
        <v>371</v>
      </c>
      <c r="F3016" s="90" t="s">
        <v>372</v>
      </c>
      <c r="G3016" s="76">
        <f t="shared" si="55"/>
        <v>0</v>
      </c>
      <c r="H3016" s="76"/>
      <c r="I3016" s="76"/>
    </row>
    <row r="3017" spans="1:9" ht="18">
      <c r="A3017" s="79"/>
      <c r="B3017" s="78"/>
      <c r="C3017" s="77"/>
      <c r="D3017" s="77"/>
      <c r="E3017" s="135" t="s">
        <v>373</v>
      </c>
      <c r="F3017" s="122" t="s">
        <v>194</v>
      </c>
      <c r="G3017" s="76">
        <f t="shared" si="55"/>
        <v>0</v>
      </c>
      <c r="H3017" s="76">
        <f>H3018</f>
        <v>0</v>
      </c>
      <c r="I3017" s="76"/>
    </row>
    <row r="3018" spans="1:9" ht="18">
      <c r="A3018" s="79"/>
      <c r="B3018" s="78"/>
      <c r="C3018" s="77"/>
      <c r="D3018" s="77"/>
      <c r="E3018" s="137" t="s">
        <v>374</v>
      </c>
      <c r="F3018" s="90" t="s">
        <v>375</v>
      </c>
      <c r="G3018" s="76">
        <f t="shared" si="55"/>
        <v>0</v>
      </c>
      <c r="H3018" s="76"/>
      <c r="I3018" s="76"/>
    </row>
    <row r="3019" spans="1:9" ht="18">
      <c r="A3019" s="79"/>
      <c r="B3019" s="78"/>
      <c r="C3019" s="77"/>
      <c r="D3019" s="77"/>
      <c r="E3019" s="135" t="s">
        <v>376</v>
      </c>
      <c r="F3019" s="122" t="s">
        <v>194</v>
      </c>
      <c r="G3019" s="76">
        <f t="shared" si="55"/>
        <v>0</v>
      </c>
      <c r="H3019" s="76">
        <f>H3020</f>
        <v>0</v>
      </c>
      <c r="I3019" s="76"/>
    </row>
    <row r="3020" spans="1:9" ht="18.75" thickBot="1">
      <c r="A3020" s="79"/>
      <c r="B3020" s="78"/>
      <c r="C3020" s="77"/>
      <c r="D3020" s="77"/>
      <c r="E3020" s="138" t="s">
        <v>377</v>
      </c>
      <c r="F3020" s="92" t="s">
        <v>378</v>
      </c>
      <c r="G3020" s="76">
        <f t="shared" si="55"/>
        <v>0</v>
      </c>
      <c r="H3020" s="76"/>
      <c r="I3020" s="76"/>
    </row>
    <row r="3021" spans="1:9" ht="33.75" thickBot="1">
      <c r="A3021" s="79"/>
      <c r="B3021" s="78"/>
      <c r="C3021" s="77"/>
      <c r="D3021" s="77"/>
      <c r="E3021" s="139" t="s">
        <v>379</v>
      </c>
      <c r="F3021" s="140" t="s">
        <v>194</v>
      </c>
      <c r="G3021" s="76">
        <f>I3021</f>
        <v>0</v>
      </c>
      <c r="H3021" s="76"/>
      <c r="I3021" s="76">
        <f>I3022+I3033+I3038+I3040</f>
        <v>0</v>
      </c>
    </row>
    <row r="3022" spans="1:9" ht="18">
      <c r="A3022" s="79"/>
      <c r="B3022" s="78"/>
      <c r="C3022" s="77"/>
      <c r="D3022" s="77"/>
      <c r="E3022" s="141" t="s">
        <v>380</v>
      </c>
      <c r="F3022" s="117" t="s">
        <v>194</v>
      </c>
      <c r="G3022" s="76">
        <f t="shared" ref="G3022:G3044" si="56">I3022</f>
        <v>0</v>
      </c>
      <c r="H3022" s="76"/>
      <c r="I3022" s="76">
        <f>I3023+I3024+I3025+I3026+I3027+I3028+I3029+I3030+I3031+I3032</f>
        <v>0</v>
      </c>
    </row>
    <row r="3023" spans="1:9" ht="18">
      <c r="A3023" s="79"/>
      <c r="B3023" s="78"/>
      <c r="C3023" s="77"/>
      <c r="D3023" s="77"/>
      <c r="E3023" s="137" t="s">
        <v>381</v>
      </c>
      <c r="F3023" s="142" t="s">
        <v>382</v>
      </c>
      <c r="G3023" s="76">
        <f t="shared" si="56"/>
        <v>0</v>
      </c>
      <c r="H3023" s="76"/>
      <c r="I3023" s="76"/>
    </row>
    <row r="3024" spans="1:9" ht="18">
      <c r="A3024" s="79"/>
      <c r="B3024" s="78"/>
      <c r="C3024" s="77"/>
      <c r="D3024" s="77"/>
      <c r="E3024" s="137" t="s">
        <v>383</v>
      </c>
      <c r="F3024" s="142" t="s">
        <v>384</v>
      </c>
      <c r="G3024" s="76">
        <f t="shared" si="56"/>
        <v>0</v>
      </c>
      <c r="H3024" s="76"/>
      <c r="I3024" s="76"/>
    </row>
    <row r="3025" spans="1:9" ht="27">
      <c r="A3025" s="79"/>
      <c r="B3025" s="78"/>
      <c r="C3025" s="77"/>
      <c r="D3025" s="77"/>
      <c r="E3025" s="137" t="s">
        <v>385</v>
      </c>
      <c r="F3025" s="142" t="s">
        <v>386</v>
      </c>
      <c r="G3025" s="76">
        <f t="shared" si="56"/>
        <v>0</v>
      </c>
      <c r="H3025" s="76"/>
      <c r="I3025" s="76"/>
    </row>
    <row r="3026" spans="1:9" ht="18">
      <c r="A3026" s="79"/>
      <c r="B3026" s="78"/>
      <c r="C3026" s="77"/>
      <c r="D3026" s="77"/>
      <c r="E3026" s="137" t="s">
        <v>387</v>
      </c>
      <c r="F3026" s="142" t="s">
        <v>388</v>
      </c>
      <c r="G3026" s="76">
        <f t="shared" si="56"/>
        <v>0</v>
      </c>
      <c r="H3026" s="76"/>
      <c r="I3026" s="76"/>
    </row>
    <row r="3027" spans="1:9" ht="18">
      <c r="A3027" s="79"/>
      <c r="B3027" s="78"/>
      <c r="C3027" s="77"/>
      <c r="D3027" s="77"/>
      <c r="E3027" s="137" t="s">
        <v>389</v>
      </c>
      <c r="F3027" s="142" t="s">
        <v>390</v>
      </c>
      <c r="G3027" s="76">
        <f t="shared" si="56"/>
        <v>0</v>
      </c>
      <c r="H3027" s="76"/>
      <c r="I3027" s="76"/>
    </row>
    <row r="3028" spans="1:9" ht="18">
      <c r="A3028" s="79"/>
      <c r="B3028" s="78"/>
      <c r="C3028" s="77"/>
      <c r="D3028" s="77"/>
      <c r="E3028" s="137" t="s">
        <v>391</v>
      </c>
      <c r="F3028" s="142" t="s">
        <v>392</v>
      </c>
      <c r="G3028" s="76">
        <f t="shared" si="56"/>
        <v>0</v>
      </c>
      <c r="H3028" s="76"/>
      <c r="I3028" s="76"/>
    </row>
    <row r="3029" spans="1:9" ht="18">
      <c r="A3029" s="79"/>
      <c r="B3029" s="78"/>
      <c r="C3029" s="77"/>
      <c r="D3029" s="77"/>
      <c r="E3029" s="137" t="s">
        <v>393</v>
      </c>
      <c r="F3029" s="142" t="s">
        <v>394</v>
      </c>
      <c r="G3029" s="76">
        <f t="shared" si="56"/>
        <v>0</v>
      </c>
      <c r="H3029" s="76"/>
      <c r="I3029" s="76"/>
    </row>
    <row r="3030" spans="1:9" ht="18">
      <c r="A3030" s="79"/>
      <c r="B3030" s="78"/>
      <c r="C3030" s="77"/>
      <c r="D3030" s="77"/>
      <c r="E3030" s="143" t="s">
        <v>395</v>
      </c>
      <c r="F3030" s="144" t="s">
        <v>396</v>
      </c>
      <c r="G3030" s="76">
        <f t="shared" si="56"/>
        <v>0</v>
      </c>
      <c r="H3030" s="76"/>
      <c r="I3030" s="76"/>
    </row>
    <row r="3031" spans="1:9" ht="18">
      <c r="A3031" s="79"/>
      <c r="B3031" s="78"/>
      <c r="C3031" s="77"/>
      <c r="D3031" s="77"/>
      <c r="E3031" s="143" t="s">
        <v>397</v>
      </c>
      <c r="F3031" s="120">
        <v>513300</v>
      </c>
      <c r="G3031" s="76">
        <f t="shared" si="56"/>
        <v>0</v>
      </c>
      <c r="H3031" s="76"/>
      <c r="I3031" s="76"/>
    </row>
    <row r="3032" spans="1:9" ht="18">
      <c r="A3032" s="79"/>
      <c r="B3032" s="78"/>
      <c r="C3032" s="77"/>
      <c r="D3032" s="77"/>
      <c r="E3032" s="109" t="s">
        <v>398</v>
      </c>
      <c r="F3032" s="120">
        <v>513400</v>
      </c>
      <c r="G3032" s="76">
        <f t="shared" si="56"/>
        <v>0</v>
      </c>
      <c r="H3032" s="76"/>
      <c r="I3032" s="76">
        <v>0</v>
      </c>
    </row>
    <row r="3033" spans="1:9" ht="18">
      <c r="A3033" s="79"/>
      <c r="B3033" s="78"/>
      <c r="C3033" s="77"/>
      <c r="D3033" s="77"/>
      <c r="E3033" s="130" t="s">
        <v>399</v>
      </c>
      <c r="F3033" s="117" t="s">
        <v>194</v>
      </c>
      <c r="G3033" s="76">
        <f t="shared" si="56"/>
        <v>0</v>
      </c>
      <c r="H3033" s="76"/>
      <c r="I3033" s="76">
        <f>I3034+I3035+I3036+I3037</f>
        <v>0</v>
      </c>
    </row>
    <row r="3034" spans="1:9" ht="18">
      <c r="A3034" s="79"/>
      <c r="B3034" s="78"/>
      <c r="C3034" s="77"/>
      <c r="D3034" s="77"/>
      <c r="E3034" s="137" t="s">
        <v>400</v>
      </c>
      <c r="F3034" s="142" t="s">
        <v>401</v>
      </c>
      <c r="G3034" s="76">
        <f t="shared" si="56"/>
        <v>0</v>
      </c>
      <c r="H3034" s="76"/>
      <c r="I3034" s="76"/>
    </row>
    <row r="3035" spans="1:9" ht="18">
      <c r="A3035" s="79"/>
      <c r="B3035" s="78"/>
      <c r="C3035" s="77"/>
      <c r="D3035" s="77"/>
      <c r="E3035" s="137" t="s">
        <v>402</v>
      </c>
      <c r="F3035" s="142" t="s">
        <v>403</v>
      </c>
      <c r="G3035" s="76">
        <f t="shared" si="56"/>
        <v>0</v>
      </c>
      <c r="H3035" s="76"/>
      <c r="I3035" s="76"/>
    </row>
    <row r="3036" spans="1:9" ht="27">
      <c r="A3036" s="79"/>
      <c r="B3036" s="78"/>
      <c r="C3036" s="77"/>
      <c r="D3036" s="77"/>
      <c r="E3036" s="137" t="s">
        <v>404</v>
      </c>
      <c r="F3036" s="142" t="s">
        <v>405</v>
      </c>
      <c r="G3036" s="76">
        <f t="shared" si="56"/>
        <v>0</v>
      </c>
      <c r="H3036" s="76"/>
      <c r="I3036" s="76"/>
    </row>
    <row r="3037" spans="1:9" ht="18">
      <c r="A3037" s="79"/>
      <c r="B3037" s="78"/>
      <c r="C3037" s="77"/>
      <c r="D3037" s="77"/>
      <c r="E3037" s="137" t="s">
        <v>406</v>
      </c>
      <c r="F3037" s="142" t="s">
        <v>407</v>
      </c>
      <c r="G3037" s="76">
        <f t="shared" si="56"/>
        <v>0</v>
      </c>
      <c r="H3037" s="76"/>
      <c r="I3037" s="76"/>
    </row>
    <row r="3038" spans="1:9" ht="18">
      <c r="A3038" s="79"/>
      <c r="B3038" s="78"/>
      <c r="C3038" s="77"/>
      <c r="D3038" s="77"/>
      <c r="E3038" s="145" t="s">
        <v>408</v>
      </c>
      <c r="F3038" s="122" t="s">
        <v>194</v>
      </c>
      <c r="G3038" s="76">
        <f t="shared" si="56"/>
        <v>0</v>
      </c>
      <c r="H3038" s="76"/>
      <c r="I3038" s="76">
        <f>I3039</f>
        <v>0</v>
      </c>
    </row>
    <row r="3039" spans="1:9" ht="18">
      <c r="A3039" s="79"/>
      <c r="B3039" s="78"/>
      <c r="C3039" s="77"/>
      <c r="D3039" s="77"/>
      <c r="E3039" s="137" t="s">
        <v>409</v>
      </c>
      <c r="F3039" s="142" t="s">
        <v>410</v>
      </c>
      <c r="G3039" s="76">
        <f t="shared" si="56"/>
        <v>0</v>
      </c>
      <c r="H3039" s="76"/>
      <c r="I3039" s="76"/>
    </row>
    <row r="3040" spans="1:9" ht="18">
      <c r="A3040" s="79"/>
      <c r="B3040" s="78"/>
      <c r="C3040" s="77"/>
      <c r="D3040" s="77"/>
      <c r="E3040" s="145" t="s">
        <v>411</v>
      </c>
      <c r="F3040" s="122" t="s">
        <v>194</v>
      </c>
      <c r="G3040" s="76">
        <f t="shared" si="56"/>
        <v>0</v>
      </c>
      <c r="H3040" s="76"/>
      <c r="I3040" s="76">
        <f>I3041+I3042+I3043+I3044</f>
        <v>0</v>
      </c>
    </row>
    <row r="3041" spans="1:9" ht="18">
      <c r="A3041" s="79"/>
      <c r="B3041" s="78"/>
      <c r="C3041" s="77"/>
      <c r="D3041" s="77"/>
      <c r="E3041" s="137" t="s">
        <v>412</v>
      </c>
      <c r="F3041" s="142" t="s">
        <v>413</v>
      </c>
      <c r="G3041" s="76">
        <f t="shared" si="56"/>
        <v>0</v>
      </c>
      <c r="H3041" s="76"/>
      <c r="I3041" s="76"/>
    </row>
    <row r="3042" spans="1:9" ht="18">
      <c r="A3042" s="79"/>
      <c r="B3042" s="78"/>
      <c r="C3042" s="77"/>
      <c r="D3042" s="77"/>
      <c r="E3042" s="137" t="s">
        <v>414</v>
      </c>
      <c r="F3042" s="142" t="s">
        <v>415</v>
      </c>
      <c r="G3042" s="76">
        <f t="shared" si="56"/>
        <v>0</v>
      </c>
      <c r="H3042" s="76"/>
      <c r="I3042" s="76"/>
    </row>
    <row r="3043" spans="1:9" ht="18">
      <c r="A3043" s="79"/>
      <c r="B3043" s="78"/>
      <c r="C3043" s="77"/>
      <c r="D3043" s="77"/>
      <c r="E3043" s="137" t="s">
        <v>416</v>
      </c>
      <c r="F3043" s="142" t="s">
        <v>417</v>
      </c>
      <c r="G3043" s="76">
        <f t="shared" si="56"/>
        <v>0</v>
      </c>
      <c r="H3043" s="76"/>
      <c r="I3043" s="76"/>
    </row>
    <row r="3044" spans="1:9" ht="18.75" thickBot="1">
      <c r="A3044" s="79"/>
      <c r="B3044" s="78"/>
      <c r="C3044" s="77"/>
      <c r="D3044" s="77"/>
      <c r="E3044" s="146" t="s">
        <v>418</v>
      </c>
      <c r="F3044" s="147" t="s">
        <v>419</v>
      </c>
      <c r="G3044" s="76">
        <f t="shared" si="56"/>
        <v>0</v>
      </c>
      <c r="H3044" s="76"/>
      <c r="I3044" s="76"/>
    </row>
    <row r="3045" spans="1:9" ht="18">
      <c r="A3045" s="79"/>
      <c r="B3045" s="78" t="s">
        <v>556</v>
      </c>
      <c r="C3045" s="77">
        <v>2</v>
      </c>
      <c r="D3045" s="77">
        <v>2</v>
      </c>
      <c r="E3045" s="80" t="s">
        <v>561</v>
      </c>
      <c r="F3045" s="154"/>
      <c r="G3045" s="76"/>
      <c r="H3045" s="76"/>
      <c r="I3045" s="76"/>
    </row>
    <row r="3046" spans="1:9" ht="72">
      <c r="A3046" s="79">
        <v>2822</v>
      </c>
      <c r="B3046" s="78"/>
      <c r="C3046" s="77"/>
      <c r="D3046" s="77"/>
      <c r="E3046" s="80" t="s">
        <v>192</v>
      </c>
      <c r="F3046" s="154"/>
      <c r="G3046" s="76"/>
      <c r="H3046" s="76"/>
      <c r="I3046" s="76"/>
    </row>
    <row r="3047" spans="1:9" ht="72">
      <c r="A3047" s="79"/>
      <c r="B3047" s="78"/>
      <c r="C3047" s="77"/>
      <c r="D3047" s="77"/>
      <c r="E3047" s="177" t="s">
        <v>562</v>
      </c>
      <c r="F3047" s="178">
        <v>4637</v>
      </c>
      <c r="G3047" s="76"/>
      <c r="H3047" s="76"/>
      <c r="I3047" s="76"/>
    </row>
    <row r="3048" spans="1:9" ht="18">
      <c r="A3048" s="79"/>
      <c r="B3048" s="78"/>
      <c r="C3048" s="77"/>
      <c r="D3048" s="77"/>
      <c r="E3048" s="177" t="s">
        <v>563</v>
      </c>
      <c r="F3048" s="179">
        <v>5122</v>
      </c>
      <c r="G3048" s="76"/>
      <c r="H3048" s="76"/>
      <c r="I3048" s="76"/>
    </row>
    <row r="3049" spans="1:9" ht="36">
      <c r="A3049" s="79"/>
      <c r="B3049" s="78" t="s">
        <v>556</v>
      </c>
      <c r="C3049" s="77">
        <v>2</v>
      </c>
      <c r="D3049" s="77">
        <v>3</v>
      </c>
      <c r="E3049" s="80" t="s">
        <v>564</v>
      </c>
      <c r="F3049" s="154"/>
      <c r="G3049" s="76">
        <f>G3051+G3059+G3095+G3104+G3109+G3132+G3148+G3168</f>
        <v>119600</v>
      </c>
      <c r="H3049" s="76">
        <f>H3051+H3059+H3095+H3104+H3109+H3132+H3148+H3168</f>
        <v>117600</v>
      </c>
      <c r="I3049" s="76">
        <f>I3051+I3059+I3095+I3104+I3109+I3132+I3148+I3168</f>
        <v>2000</v>
      </c>
    </row>
    <row r="3050" spans="1:9" ht="72">
      <c r="A3050" s="79">
        <v>2823</v>
      </c>
      <c r="B3050" s="78"/>
      <c r="C3050" s="77"/>
      <c r="D3050" s="77"/>
      <c r="E3050" s="80" t="s">
        <v>192</v>
      </c>
      <c r="F3050" s="154"/>
      <c r="G3050" s="76"/>
      <c r="H3050" s="76"/>
      <c r="I3050" s="76"/>
    </row>
    <row r="3051" spans="1:9" ht="18">
      <c r="A3051" s="79"/>
      <c r="B3051" s="78"/>
      <c r="C3051" s="77"/>
      <c r="D3051" s="77"/>
      <c r="E3051" s="85" t="s">
        <v>193</v>
      </c>
      <c r="F3051" s="117" t="s">
        <v>194</v>
      </c>
      <c r="G3051" s="76">
        <f>H3051</f>
        <v>0</v>
      </c>
      <c r="H3051" s="76">
        <f>H3052+H3053+H3054+H3055+H3057+H3056+H3058</f>
        <v>0</v>
      </c>
      <c r="I3051" s="76"/>
    </row>
    <row r="3052" spans="1:9" ht="27">
      <c r="A3052" s="79"/>
      <c r="B3052" s="78"/>
      <c r="C3052" s="77"/>
      <c r="D3052" s="77"/>
      <c r="E3052" s="149" t="s">
        <v>195</v>
      </c>
      <c r="F3052" s="99" t="s">
        <v>196</v>
      </c>
      <c r="G3052" s="76">
        <f t="shared" ref="G3052:G3115" si="57">H3052</f>
        <v>0</v>
      </c>
      <c r="H3052" s="76"/>
      <c r="I3052" s="76"/>
    </row>
    <row r="3053" spans="1:9" ht="27">
      <c r="A3053" s="79"/>
      <c r="B3053" s="78"/>
      <c r="C3053" s="77"/>
      <c r="D3053" s="77"/>
      <c r="E3053" s="89" t="s">
        <v>197</v>
      </c>
      <c r="F3053" s="90" t="s">
        <v>198</v>
      </c>
      <c r="G3053" s="76">
        <f t="shared" si="57"/>
        <v>0</v>
      </c>
      <c r="H3053" s="76"/>
      <c r="I3053" s="76"/>
    </row>
    <row r="3054" spans="1:9" ht="27">
      <c r="A3054" s="79"/>
      <c r="B3054" s="78"/>
      <c r="C3054" s="77"/>
      <c r="D3054" s="77"/>
      <c r="E3054" s="89" t="s">
        <v>199</v>
      </c>
      <c r="F3054" s="90" t="s">
        <v>200</v>
      </c>
      <c r="G3054" s="76">
        <f t="shared" si="57"/>
        <v>0</v>
      </c>
      <c r="H3054" s="76"/>
      <c r="I3054" s="76"/>
    </row>
    <row r="3055" spans="1:9" ht="27">
      <c r="A3055" s="79"/>
      <c r="B3055" s="78"/>
      <c r="C3055" s="77"/>
      <c r="D3055" s="77"/>
      <c r="E3055" s="89" t="s">
        <v>201</v>
      </c>
      <c r="F3055" s="90" t="s">
        <v>202</v>
      </c>
      <c r="G3055" s="76">
        <f t="shared" si="57"/>
        <v>0</v>
      </c>
      <c r="H3055" s="76"/>
      <c r="I3055" s="76"/>
    </row>
    <row r="3056" spans="1:9" ht="18">
      <c r="A3056" s="79"/>
      <c r="B3056" s="78"/>
      <c r="C3056" s="77"/>
      <c r="D3056" s="77"/>
      <c r="E3056" s="89" t="s">
        <v>203</v>
      </c>
      <c r="F3056" s="90" t="s">
        <v>204</v>
      </c>
      <c r="G3056" s="76">
        <f t="shared" si="57"/>
        <v>0</v>
      </c>
      <c r="H3056" s="76"/>
      <c r="I3056" s="76"/>
    </row>
    <row r="3057" spans="1:9" ht="18">
      <c r="A3057" s="79"/>
      <c r="B3057" s="78"/>
      <c r="C3057" s="77"/>
      <c r="D3057" s="77"/>
      <c r="E3057" s="89" t="s">
        <v>205</v>
      </c>
      <c r="F3057" s="90" t="s">
        <v>206</v>
      </c>
      <c r="G3057" s="76">
        <f t="shared" si="57"/>
        <v>0</v>
      </c>
      <c r="H3057" s="76"/>
      <c r="I3057" s="76"/>
    </row>
    <row r="3058" spans="1:9" ht="18.75" thickBot="1">
      <c r="A3058" s="79"/>
      <c r="B3058" s="78"/>
      <c r="C3058" s="77"/>
      <c r="D3058" s="77"/>
      <c r="E3058" s="91" t="s">
        <v>207</v>
      </c>
      <c r="F3058" s="92" t="s">
        <v>208</v>
      </c>
      <c r="G3058" s="76">
        <f t="shared" si="57"/>
        <v>0</v>
      </c>
      <c r="H3058" s="76"/>
      <c r="I3058" s="76"/>
    </row>
    <row r="3059" spans="1:9" ht="33.75" thickBot="1">
      <c r="A3059" s="79"/>
      <c r="B3059" s="78"/>
      <c r="C3059" s="77"/>
      <c r="D3059" s="77"/>
      <c r="E3059" s="93" t="s">
        <v>209</v>
      </c>
      <c r="F3059" s="94" t="s">
        <v>194</v>
      </c>
      <c r="G3059" s="76">
        <f t="shared" si="57"/>
        <v>5000</v>
      </c>
      <c r="H3059" s="76">
        <f>H3060+H3068+H3072+H3081+H3083+H3086</f>
        <v>5000</v>
      </c>
      <c r="I3059" s="76"/>
    </row>
    <row r="3060" spans="1:9" ht="18">
      <c r="A3060" s="79"/>
      <c r="B3060" s="78"/>
      <c r="C3060" s="77"/>
      <c r="D3060" s="77"/>
      <c r="E3060" s="95" t="s">
        <v>210</v>
      </c>
      <c r="F3060" s="96"/>
      <c r="G3060" s="76">
        <f t="shared" si="57"/>
        <v>0</v>
      </c>
      <c r="H3060" s="76">
        <f>H3061+H3062+H3063+H3064+H3065+H3066+H3067</f>
        <v>0</v>
      </c>
      <c r="I3060" s="76"/>
    </row>
    <row r="3061" spans="1:9" ht="27">
      <c r="A3061" s="79"/>
      <c r="B3061" s="78"/>
      <c r="C3061" s="77"/>
      <c r="D3061" s="77"/>
      <c r="E3061" s="89" t="s">
        <v>211</v>
      </c>
      <c r="F3061" s="90" t="s">
        <v>212</v>
      </c>
      <c r="G3061" s="76">
        <f t="shared" si="57"/>
        <v>0</v>
      </c>
      <c r="H3061" s="76"/>
      <c r="I3061" s="76"/>
    </row>
    <row r="3062" spans="1:9" ht="18">
      <c r="A3062" s="79"/>
      <c r="B3062" s="78"/>
      <c r="C3062" s="77"/>
      <c r="D3062" s="77"/>
      <c r="E3062" s="89" t="s">
        <v>213</v>
      </c>
      <c r="F3062" s="90" t="s">
        <v>214</v>
      </c>
      <c r="G3062" s="76">
        <f t="shared" si="57"/>
        <v>0</v>
      </c>
      <c r="H3062" s="76"/>
      <c r="I3062" s="76"/>
    </row>
    <row r="3063" spans="1:9" ht="18">
      <c r="A3063" s="79"/>
      <c r="B3063" s="78"/>
      <c r="C3063" s="77"/>
      <c r="D3063" s="77"/>
      <c r="E3063" s="89" t="s">
        <v>215</v>
      </c>
      <c r="F3063" s="90" t="s">
        <v>216</v>
      </c>
      <c r="G3063" s="76">
        <f t="shared" si="57"/>
        <v>0</v>
      </c>
      <c r="H3063" s="76"/>
      <c r="I3063" s="76"/>
    </row>
    <row r="3064" spans="1:9" ht="18">
      <c r="A3064" s="79"/>
      <c r="B3064" s="78"/>
      <c r="C3064" s="77"/>
      <c r="D3064" s="77"/>
      <c r="E3064" s="89" t="s">
        <v>217</v>
      </c>
      <c r="F3064" s="90" t="s">
        <v>218</v>
      </c>
      <c r="G3064" s="76">
        <f t="shared" si="57"/>
        <v>0</v>
      </c>
      <c r="H3064" s="76"/>
      <c r="I3064" s="76"/>
    </row>
    <row r="3065" spans="1:9" ht="18">
      <c r="A3065" s="79"/>
      <c r="B3065" s="78"/>
      <c r="C3065" s="77"/>
      <c r="D3065" s="77"/>
      <c r="E3065" s="89" t="s">
        <v>219</v>
      </c>
      <c r="F3065" s="90" t="s">
        <v>220</v>
      </c>
      <c r="G3065" s="76">
        <f t="shared" si="57"/>
        <v>0</v>
      </c>
      <c r="H3065" s="76"/>
      <c r="I3065" s="76"/>
    </row>
    <row r="3066" spans="1:9" ht="18">
      <c r="A3066" s="79"/>
      <c r="B3066" s="78"/>
      <c r="C3066" s="77"/>
      <c r="D3066" s="77"/>
      <c r="E3066" s="89" t="s">
        <v>221</v>
      </c>
      <c r="F3066" s="90" t="s">
        <v>222</v>
      </c>
      <c r="G3066" s="76">
        <f t="shared" si="57"/>
        <v>0</v>
      </c>
      <c r="H3066" s="76"/>
      <c r="I3066" s="76"/>
    </row>
    <row r="3067" spans="1:9" ht="18.75" thickBot="1">
      <c r="A3067" s="79"/>
      <c r="B3067" s="78"/>
      <c r="C3067" s="77"/>
      <c r="D3067" s="77"/>
      <c r="E3067" s="91" t="s">
        <v>223</v>
      </c>
      <c r="F3067" s="92" t="s">
        <v>224</v>
      </c>
      <c r="G3067" s="76">
        <f t="shared" si="57"/>
        <v>0</v>
      </c>
      <c r="H3067" s="76"/>
      <c r="I3067" s="76"/>
    </row>
    <row r="3068" spans="1:9" ht="33">
      <c r="A3068" s="79"/>
      <c r="B3068" s="78"/>
      <c r="C3068" s="77"/>
      <c r="D3068" s="77"/>
      <c r="E3068" s="132" t="s">
        <v>225</v>
      </c>
      <c r="F3068" s="98" t="s">
        <v>194</v>
      </c>
      <c r="G3068" s="76">
        <f t="shared" si="57"/>
        <v>0</v>
      </c>
      <c r="H3068" s="76">
        <f>H3069+H3070+H3071</f>
        <v>0</v>
      </c>
      <c r="I3068" s="76"/>
    </row>
    <row r="3069" spans="1:9" ht="18">
      <c r="A3069" s="79"/>
      <c r="B3069" s="78"/>
      <c r="C3069" s="77"/>
      <c r="D3069" s="77"/>
      <c r="E3069" s="89" t="s">
        <v>226</v>
      </c>
      <c r="F3069" s="99" t="s">
        <v>227</v>
      </c>
      <c r="G3069" s="76">
        <f t="shared" si="57"/>
        <v>0</v>
      </c>
      <c r="H3069" s="76"/>
      <c r="I3069" s="76"/>
    </row>
    <row r="3070" spans="1:9" ht="27">
      <c r="A3070" s="79"/>
      <c r="B3070" s="78"/>
      <c r="C3070" s="77"/>
      <c r="D3070" s="77"/>
      <c r="E3070" s="89" t="s">
        <v>228</v>
      </c>
      <c r="F3070" s="90" t="s">
        <v>229</v>
      </c>
      <c r="G3070" s="76">
        <f t="shared" si="57"/>
        <v>0</v>
      </c>
      <c r="H3070" s="76"/>
      <c r="I3070" s="76"/>
    </row>
    <row r="3071" spans="1:9" ht="18.75" thickBot="1">
      <c r="A3071" s="79"/>
      <c r="B3071" s="78"/>
      <c r="C3071" s="77"/>
      <c r="D3071" s="77"/>
      <c r="E3071" s="91" t="s">
        <v>230</v>
      </c>
      <c r="F3071" s="92" t="s">
        <v>231</v>
      </c>
      <c r="G3071" s="76">
        <f t="shared" si="57"/>
        <v>0</v>
      </c>
      <c r="H3071" s="76"/>
      <c r="I3071" s="76"/>
    </row>
    <row r="3072" spans="1:9" ht="33">
      <c r="A3072" s="79"/>
      <c r="B3072" s="78"/>
      <c r="C3072" s="77"/>
      <c r="D3072" s="77"/>
      <c r="E3072" s="132" t="s">
        <v>232</v>
      </c>
      <c r="F3072" s="98" t="s">
        <v>194</v>
      </c>
      <c r="G3072" s="76">
        <f t="shared" si="57"/>
        <v>0</v>
      </c>
      <c r="H3072" s="76">
        <f>H3073+H3074+H3075+H3076+H3077+H3078+H3079+H3080</f>
        <v>0</v>
      </c>
      <c r="I3072" s="76"/>
    </row>
    <row r="3073" spans="1:9" ht="18">
      <c r="A3073" s="79"/>
      <c r="B3073" s="78"/>
      <c r="C3073" s="77"/>
      <c r="D3073" s="77"/>
      <c r="E3073" s="89" t="s">
        <v>233</v>
      </c>
      <c r="F3073" s="99" t="s">
        <v>234</v>
      </c>
      <c r="G3073" s="76">
        <f t="shared" si="57"/>
        <v>0</v>
      </c>
      <c r="H3073" s="76"/>
      <c r="I3073" s="76"/>
    </row>
    <row r="3074" spans="1:9" ht="18">
      <c r="A3074" s="79"/>
      <c r="B3074" s="78"/>
      <c r="C3074" s="77"/>
      <c r="D3074" s="77"/>
      <c r="E3074" s="89" t="s">
        <v>235</v>
      </c>
      <c r="F3074" s="90" t="s">
        <v>236</v>
      </c>
      <c r="G3074" s="76">
        <f t="shared" si="57"/>
        <v>0</v>
      </c>
      <c r="H3074" s="76"/>
      <c r="I3074" s="76"/>
    </row>
    <row r="3075" spans="1:9" ht="27">
      <c r="A3075" s="79"/>
      <c r="B3075" s="78"/>
      <c r="C3075" s="77"/>
      <c r="D3075" s="77"/>
      <c r="E3075" s="89" t="s">
        <v>237</v>
      </c>
      <c r="F3075" s="90" t="s">
        <v>238</v>
      </c>
      <c r="G3075" s="76">
        <f t="shared" si="57"/>
        <v>0</v>
      </c>
      <c r="H3075" s="76"/>
      <c r="I3075" s="76"/>
    </row>
    <row r="3076" spans="1:9" ht="18">
      <c r="A3076" s="79"/>
      <c r="B3076" s="78"/>
      <c r="C3076" s="77"/>
      <c r="D3076" s="77"/>
      <c r="E3076" s="89" t="s">
        <v>239</v>
      </c>
      <c r="F3076" s="90" t="s">
        <v>240</v>
      </c>
      <c r="G3076" s="76">
        <f t="shared" si="57"/>
        <v>0</v>
      </c>
      <c r="H3076" s="76"/>
      <c r="I3076" s="76"/>
    </row>
    <row r="3077" spans="1:9" ht="18">
      <c r="A3077" s="79"/>
      <c r="B3077" s="78"/>
      <c r="C3077" s="77"/>
      <c r="D3077" s="77"/>
      <c r="E3077" s="107" t="s">
        <v>241</v>
      </c>
      <c r="F3077" s="108">
        <v>423500</v>
      </c>
      <c r="G3077" s="76">
        <f t="shared" si="57"/>
        <v>0</v>
      </c>
      <c r="H3077" s="76"/>
      <c r="I3077" s="76"/>
    </row>
    <row r="3078" spans="1:9" ht="27">
      <c r="A3078" s="79"/>
      <c r="B3078" s="78"/>
      <c r="C3078" s="77"/>
      <c r="D3078" s="77"/>
      <c r="E3078" s="89" t="s">
        <v>242</v>
      </c>
      <c r="F3078" s="90" t="s">
        <v>243</v>
      </c>
      <c r="G3078" s="76">
        <f t="shared" si="57"/>
        <v>0</v>
      </c>
      <c r="H3078" s="76"/>
      <c r="I3078" s="76"/>
    </row>
    <row r="3079" spans="1:9" ht="18">
      <c r="A3079" s="79"/>
      <c r="B3079" s="78"/>
      <c r="C3079" s="77"/>
      <c r="D3079" s="77"/>
      <c r="E3079" s="89" t="s">
        <v>244</v>
      </c>
      <c r="F3079" s="90" t="s">
        <v>245</v>
      </c>
      <c r="G3079" s="76">
        <f t="shared" si="57"/>
        <v>0</v>
      </c>
      <c r="H3079" s="76"/>
      <c r="I3079" s="76"/>
    </row>
    <row r="3080" spans="1:9" ht="18.75" thickBot="1">
      <c r="A3080" s="79"/>
      <c r="B3080" s="78"/>
      <c r="C3080" s="77"/>
      <c r="D3080" s="77"/>
      <c r="E3080" s="91" t="s">
        <v>246</v>
      </c>
      <c r="F3080" s="92" t="s">
        <v>247</v>
      </c>
      <c r="G3080" s="76">
        <f t="shared" si="57"/>
        <v>0</v>
      </c>
      <c r="H3080" s="76"/>
      <c r="I3080" s="76"/>
    </row>
    <row r="3081" spans="1:9" ht="33">
      <c r="A3081" s="79"/>
      <c r="B3081" s="78"/>
      <c r="C3081" s="77"/>
      <c r="D3081" s="77"/>
      <c r="E3081" s="132" t="s">
        <v>248</v>
      </c>
      <c r="F3081" s="98" t="s">
        <v>194</v>
      </c>
      <c r="G3081" s="76">
        <f t="shared" si="57"/>
        <v>0</v>
      </c>
      <c r="H3081" s="76">
        <f>H3082</f>
        <v>0</v>
      </c>
      <c r="I3081" s="76"/>
    </row>
    <row r="3082" spans="1:9" ht="18.75" thickBot="1">
      <c r="A3082" s="79"/>
      <c r="B3082" s="78"/>
      <c r="C3082" s="77"/>
      <c r="D3082" s="77"/>
      <c r="E3082" s="91" t="s">
        <v>249</v>
      </c>
      <c r="F3082" s="92" t="s">
        <v>250</v>
      </c>
      <c r="G3082" s="76">
        <f t="shared" si="57"/>
        <v>0</v>
      </c>
      <c r="H3082" s="76"/>
      <c r="I3082" s="76"/>
    </row>
    <row r="3083" spans="1:9" ht="49.5">
      <c r="A3083" s="79"/>
      <c r="B3083" s="78"/>
      <c r="C3083" s="77"/>
      <c r="D3083" s="77"/>
      <c r="E3083" s="132" t="s">
        <v>251</v>
      </c>
      <c r="F3083" s="98" t="s">
        <v>194</v>
      </c>
      <c r="G3083" s="76">
        <f t="shared" si="57"/>
        <v>5000</v>
      </c>
      <c r="H3083" s="76">
        <f>H3084+H3085</f>
        <v>5000</v>
      </c>
      <c r="I3083" s="76"/>
    </row>
    <row r="3084" spans="1:9" ht="27">
      <c r="A3084" s="79"/>
      <c r="B3084" s="78"/>
      <c r="C3084" s="77"/>
      <c r="D3084" s="77"/>
      <c r="E3084" s="89" t="s">
        <v>252</v>
      </c>
      <c r="F3084" s="99" t="s">
        <v>253</v>
      </c>
      <c r="G3084" s="76">
        <f t="shared" si="57"/>
        <v>5000</v>
      </c>
      <c r="H3084" s="76">
        <v>5000</v>
      </c>
      <c r="I3084" s="76"/>
    </row>
    <row r="3085" spans="1:9" ht="27.75" thickBot="1">
      <c r="A3085" s="79"/>
      <c r="B3085" s="78"/>
      <c r="C3085" s="77"/>
      <c r="D3085" s="77"/>
      <c r="E3085" s="91" t="s">
        <v>254</v>
      </c>
      <c r="F3085" s="92" t="s">
        <v>255</v>
      </c>
      <c r="G3085" s="76">
        <f t="shared" si="57"/>
        <v>0</v>
      </c>
      <c r="H3085" s="76"/>
      <c r="I3085" s="76"/>
    </row>
    <row r="3086" spans="1:9" ht="18">
      <c r="A3086" s="79"/>
      <c r="B3086" s="78"/>
      <c r="C3086" s="77"/>
      <c r="D3086" s="77"/>
      <c r="E3086" s="132" t="s">
        <v>256</v>
      </c>
      <c r="F3086" s="98" t="s">
        <v>194</v>
      </c>
      <c r="G3086" s="76">
        <f t="shared" si="57"/>
        <v>0</v>
      </c>
      <c r="H3086" s="76">
        <f>H3087+H3088+H3089+H3090+H3091+H3092+H3093+H3094</f>
        <v>0</v>
      </c>
      <c r="I3086" s="76"/>
    </row>
    <row r="3087" spans="1:9" ht="18">
      <c r="A3087" s="79"/>
      <c r="B3087" s="78"/>
      <c r="C3087" s="77"/>
      <c r="D3087" s="77"/>
      <c r="E3087" s="89" t="s">
        <v>257</v>
      </c>
      <c r="F3087" s="99" t="s">
        <v>258</v>
      </c>
      <c r="G3087" s="76">
        <f t="shared" si="57"/>
        <v>0</v>
      </c>
      <c r="H3087" s="76"/>
      <c r="I3087" s="76"/>
    </row>
    <row r="3088" spans="1:9" ht="18">
      <c r="A3088" s="79"/>
      <c r="B3088" s="78"/>
      <c r="C3088" s="77"/>
      <c r="D3088" s="77"/>
      <c r="E3088" s="89" t="s">
        <v>259</v>
      </c>
      <c r="F3088" s="90" t="s">
        <v>260</v>
      </c>
      <c r="G3088" s="76">
        <f t="shared" si="57"/>
        <v>0</v>
      </c>
      <c r="H3088" s="76"/>
      <c r="I3088" s="76"/>
    </row>
    <row r="3089" spans="1:9" ht="18">
      <c r="A3089" s="79"/>
      <c r="B3089" s="78"/>
      <c r="C3089" s="77"/>
      <c r="D3089" s="77"/>
      <c r="E3089" s="89" t="s">
        <v>261</v>
      </c>
      <c r="F3089" s="90" t="s">
        <v>262</v>
      </c>
      <c r="G3089" s="76">
        <f t="shared" si="57"/>
        <v>0</v>
      </c>
      <c r="H3089" s="76"/>
      <c r="I3089" s="76"/>
    </row>
    <row r="3090" spans="1:9" ht="18">
      <c r="A3090" s="79"/>
      <c r="B3090" s="78"/>
      <c r="C3090" s="77"/>
      <c r="D3090" s="77"/>
      <c r="E3090" s="109" t="s">
        <v>263</v>
      </c>
      <c r="F3090" s="90" t="s">
        <v>264</v>
      </c>
      <c r="G3090" s="76">
        <f t="shared" si="57"/>
        <v>0</v>
      </c>
      <c r="H3090" s="76"/>
      <c r="I3090" s="76"/>
    </row>
    <row r="3091" spans="1:9" ht="27">
      <c r="A3091" s="79"/>
      <c r="B3091" s="78"/>
      <c r="C3091" s="77"/>
      <c r="D3091" s="77"/>
      <c r="E3091" s="110" t="s">
        <v>265</v>
      </c>
      <c r="F3091" s="90" t="s">
        <v>266</v>
      </c>
      <c r="G3091" s="76">
        <f t="shared" si="57"/>
        <v>0</v>
      </c>
      <c r="H3091" s="76"/>
      <c r="I3091" s="76"/>
    </row>
    <row r="3092" spans="1:9" ht="18">
      <c r="A3092" s="79"/>
      <c r="B3092" s="78"/>
      <c r="C3092" s="77"/>
      <c r="D3092" s="77"/>
      <c r="E3092" s="109" t="s">
        <v>267</v>
      </c>
      <c r="F3092" s="90" t="s">
        <v>268</v>
      </c>
      <c r="G3092" s="76">
        <f t="shared" si="57"/>
        <v>0</v>
      </c>
      <c r="H3092" s="76"/>
      <c r="I3092" s="76"/>
    </row>
    <row r="3093" spans="1:9" ht="18">
      <c r="A3093" s="79"/>
      <c r="B3093" s="78"/>
      <c r="C3093" s="77"/>
      <c r="D3093" s="77"/>
      <c r="E3093" s="109" t="s">
        <v>269</v>
      </c>
      <c r="F3093" s="90" t="s">
        <v>270</v>
      </c>
      <c r="G3093" s="76">
        <f t="shared" si="57"/>
        <v>0</v>
      </c>
      <c r="H3093" s="76"/>
      <c r="I3093" s="76"/>
    </row>
    <row r="3094" spans="1:9" ht="18.75" thickBot="1">
      <c r="A3094" s="79"/>
      <c r="B3094" s="78"/>
      <c r="C3094" s="77"/>
      <c r="D3094" s="77"/>
      <c r="E3094" s="111" t="s">
        <v>271</v>
      </c>
      <c r="F3094" s="92" t="s">
        <v>272</v>
      </c>
      <c r="G3094" s="76">
        <f t="shared" si="57"/>
        <v>0</v>
      </c>
      <c r="H3094" s="76"/>
      <c r="I3094" s="76"/>
    </row>
    <row r="3095" spans="1:9" ht="18">
      <c r="A3095" s="79"/>
      <c r="B3095" s="78"/>
      <c r="C3095" s="77"/>
      <c r="D3095" s="77"/>
      <c r="E3095" s="130" t="s">
        <v>273</v>
      </c>
      <c r="F3095" s="98" t="s">
        <v>194</v>
      </c>
      <c r="G3095" s="76">
        <f t="shared" si="57"/>
        <v>0</v>
      </c>
      <c r="H3095" s="76">
        <f>H3096+H3097+H3098+H3099</f>
        <v>0</v>
      </c>
      <c r="I3095" s="76"/>
    </row>
    <row r="3096" spans="1:9" ht="18">
      <c r="A3096" s="79"/>
      <c r="B3096" s="78"/>
      <c r="C3096" s="77"/>
      <c r="D3096" s="77"/>
      <c r="E3096" s="109" t="s">
        <v>274</v>
      </c>
      <c r="F3096" s="99" t="s">
        <v>275</v>
      </c>
      <c r="G3096" s="76">
        <f t="shared" si="57"/>
        <v>0</v>
      </c>
      <c r="H3096" s="76"/>
      <c r="I3096" s="76"/>
    </row>
    <row r="3097" spans="1:9" ht="18">
      <c r="A3097" s="79"/>
      <c r="B3097" s="78"/>
      <c r="C3097" s="77"/>
      <c r="D3097" s="77"/>
      <c r="E3097" s="109" t="s">
        <v>276</v>
      </c>
      <c r="F3097" s="90" t="s">
        <v>277</v>
      </c>
      <c r="G3097" s="76">
        <f t="shared" si="57"/>
        <v>0</v>
      </c>
      <c r="H3097" s="76"/>
      <c r="I3097" s="76"/>
    </row>
    <row r="3098" spans="1:9" ht="27">
      <c r="A3098" s="79"/>
      <c r="B3098" s="78"/>
      <c r="C3098" s="77"/>
      <c r="D3098" s="77"/>
      <c r="E3098" s="109" t="s">
        <v>278</v>
      </c>
      <c r="F3098" s="90" t="s">
        <v>279</v>
      </c>
      <c r="G3098" s="76">
        <f t="shared" si="57"/>
        <v>0</v>
      </c>
      <c r="H3098" s="76"/>
      <c r="I3098" s="76"/>
    </row>
    <row r="3099" spans="1:9" ht="18">
      <c r="A3099" s="79"/>
      <c r="B3099" s="78"/>
      <c r="C3099" s="77"/>
      <c r="D3099" s="77"/>
      <c r="E3099" s="113" t="s">
        <v>280</v>
      </c>
      <c r="F3099" s="114" t="s">
        <v>281</v>
      </c>
      <c r="G3099" s="76">
        <f t="shared" si="57"/>
        <v>0</v>
      </c>
      <c r="H3099" s="76"/>
      <c r="I3099" s="76"/>
    </row>
    <row r="3100" spans="1:9" ht="18">
      <c r="A3100" s="79"/>
      <c r="B3100" s="78"/>
      <c r="C3100" s="77"/>
      <c r="D3100" s="77"/>
      <c r="E3100" s="113" t="s">
        <v>282</v>
      </c>
      <c r="F3100" s="115" t="s">
        <v>194</v>
      </c>
      <c r="G3100" s="76">
        <f t="shared" si="57"/>
        <v>0</v>
      </c>
      <c r="H3100" s="76">
        <f>H3101+H3102+H3103</f>
        <v>0</v>
      </c>
      <c r="I3100" s="76"/>
    </row>
    <row r="3101" spans="1:9" ht="27">
      <c r="A3101" s="79"/>
      <c r="B3101" s="78"/>
      <c r="C3101" s="77"/>
      <c r="D3101" s="77"/>
      <c r="E3101" s="113" t="s">
        <v>283</v>
      </c>
      <c r="F3101" s="99" t="s">
        <v>284</v>
      </c>
      <c r="G3101" s="76">
        <f t="shared" si="57"/>
        <v>0</v>
      </c>
      <c r="H3101" s="76"/>
      <c r="I3101" s="76"/>
    </row>
    <row r="3102" spans="1:9" ht="18">
      <c r="A3102" s="79"/>
      <c r="B3102" s="78"/>
      <c r="C3102" s="77"/>
      <c r="D3102" s="77"/>
      <c r="E3102" s="109" t="s">
        <v>285</v>
      </c>
      <c r="F3102" s="90" t="s">
        <v>286</v>
      </c>
      <c r="G3102" s="76">
        <f t="shared" si="57"/>
        <v>0</v>
      </c>
      <c r="H3102" s="76"/>
      <c r="I3102" s="76"/>
    </row>
    <row r="3103" spans="1:9" ht="18.75" thickBot="1">
      <c r="A3103" s="79"/>
      <c r="B3103" s="78"/>
      <c r="C3103" s="77"/>
      <c r="D3103" s="77"/>
      <c r="E3103" s="111" t="s">
        <v>287</v>
      </c>
      <c r="F3103" s="92" t="s">
        <v>288</v>
      </c>
      <c r="G3103" s="76">
        <f t="shared" si="57"/>
        <v>0</v>
      </c>
      <c r="H3103" s="76"/>
      <c r="I3103" s="76"/>
    </row>
    <row r="3104" spans="1:9" ht="18">
      <c r="A3104" s="79"/>
      <c r="B3104" s="78"/>
      <c r="C3104" s="77"/>
      <c r="D3104" s="77"/>
      <c r="E3104" s="130" t="s">
        <v>289</v>
      </c>
      <c r="F3104" s="98" t="s">
        <v>194</v>
      </c>
      <c r="G3104" s="76">
        <f t="shared" si="57"/>
        <v>0</v>
      </c>
      <c r="H3104" s="76">
        <f>H3105+H3106+H3107+H3108</f>
        <v>0</v>
      </c>
      <c r="I3104" s="76"/>
    </row>
    <row r="3105" spans="1:9" ht="27">
      <c r="A3105" s="79"/>
      <c r="B3105" s="78"/>
      <c r="C3105" s="77"/>
      <c r="D3105" s="77"/>
      <c r="E3105" s="109" t="s">
        <v>290</v>
      </c>
      <c r="F3105" s="99" t="s">
        <v>291</v>
      </c>
      <c r="G3105" s="76">
        <f t="shared" si="57"/>
        <v>0</v>
      </c>
      <c r="H3105" s="76"/>
      <c r="I3105" s="76"/>
    </row>
    <row r="3106" spans="1:9" ht="27">
      <c r="A3106" s="79"/>
      <c r="B3106" s="78"/>
      <c r="C3106" s="77"/>
      <c r="D3106" s="77"/>
      <c r="E3106" s="109" t="s">
        <v>292</v>
      </c>
      <c r="F3106" s="90" t="s">
        <v>293</v>
      </c>
      <c r="G3106" s="76">
        <f t="shared" si="57"/>
        <v>0</v>
      </c>
      <c r="H3106" s="76"/>
      <c r="I3106" s="76"/>
    </row>
    <row r="3107" spans="1:9" ht="27">
      <c r="A3107" s="79"/>
      <c r="B3107" s="78"/>
      <c r="C3107" s="77"/>
      <c r="D3107" s="77"/>
      <c r="E3107" s="109" t="s">
        <v>294</v>
      </c>
      <c r="F3107" s="90" t="s">
        <v>295</v>
      </c>
      <c r="G3107" s="76">
        <f t="shared" si="57"/>
        <v>0</v>
      </c>
      <c r="H3107" s="76"/>
      <c r="I3107" s="76"/>
    </row>
    <row r="3108" spans="1:9" ht="27.75" thickBot="1">
      <c r="A3108" s="79"/>
      <c r="B3108" s="78"/>
      <c r="C3108" s="77"/>
      <c r="D3108" s="77"/>
      <c r="E3108" s="111" t="s">
        <v>296</v>
      </c>
      <c r="F3108" s="92" t="s">
        <v>297</v>
      </c>
      <c r="G3108" s="76">
        <f t="shared" si="57"/>
        <v>0</v>
      </c>
      <c r="H3108" s="76"/>
      <c r="I3108" s="76"/>
    </row>
    <row r="3109" spans="1:9" ht="18">
      <c r="A3109" s="79"/>
      <c r="B3109" s="78"/>
      <c r="C3109" s="77"/>
      <c r="D3109" s="77"/>
      <c r="E3109" s="116" t="s">
        <v>298</v>
      </c>
      <c r="F3109" s="117" t="s">
        <v>194</v>
      </c>
      <c r="G3109" s="76">
        <f t="shared" si="57"/>
        <v>112600</v>
      </c>
      <c r="H3109" s="76">
        <f>H3116</f>
        <v>112600</v>
      </c>
      <c r="I3109" s="76"/>
    </row>
    <row r="3110" spans="1:9" ht="28.5">
      <c r="A3110" s="79"/>
      <c r="B3110" s="78"/>
      <c r="C3110" s="77"/>
      <c r="D3110" s="77"/>
      <c r="E3110" s="118" t="s">
        <v>299</v>
      </c>
      <c r="F3110" s="117" t="s">
        <v>194</v>
      </c>
      <c r="G3110" s="76">
        <f t="shared" si="57"/>
        <v>0</v>
      </c>
      <c r="H3110" s="76">
        <f>H3111+H3112</f>
        <v>0</v>
      </c>
      <c r="I3110" s="76"/>
    </row>
    <row r="3111" spans="1:9" ht="27">
      <c r="A3111" s="79"/>
      <c r="B3111" s="78"/>
      <c r="C3111" s="77"/>
      <c r="D3111" s="77"/>
      <c r="E3111" s="119" t="s">
        <v>300</v>
      </c>
      <c r="F3111" s="120">
        <v>461100</v>
      </c>
      <c r="G3111" s="76">
        <f t="shared" si="57"/>
        <v>0</v>
      </c>
      <c r="H3111" s="76"/>
      <c r="I3111" s="76"/>
    </row>
    <row r="3112" spans="1:9" ht="27">
      <c r="A3112" s="79"/>
      <c r="B3112" s="78"/>
      <c r="C3112" s="77"/>
      <c r="D3112" s="77"/>
      <c r="E3112" s="119" t="s">
        <v>301</v>
      </c>
      <c r="F3112" s="120">
        <v>461200</v>
      </c>
      <c r="G3112" s="76">
        <f t="shared" si="57"/>
        <v>0</v>
      </c>
      <c r="H3112" s="76"/>
      <c r="I3112" s="76"/>
    </row>
    <row r="3113" spans="1:9" ht="28.5">
      <c r="A3113" s="79"/>
      <c r="B3113" s="78"/>
      <c r="C3113" s="77"/>
      <c r="D3113" s="77"/>
      <c r="E3113" s="121" t="s">
        <v>302</v>
      </c>
      <c r="F3113" s="122" t="s">
        <v>194</v>
      </c>
      <c r="G3113" s="76">
        <f t="shared" si="57"/>
        <v>0</v>
      </c>
      <c r="H3113" s="76">
        <f>H3114+H3115</f>
        <v>0</v>
      </c>
      <c r="I3113" s="76"/>
    </row>
    <row r="3114" spans="1:9" ht="27">
      <c r="A3114" s="79"/>
      <c r="B3114" s="78"/>
      <c r="C3114" s="77"/>
      <c r="D3114" s="77"/>
      <c r="E3114" s="123" t="s">
        <v>303</v>
      </c>
      <c r="F3114" s="120">
        <v>462100</v>
      </c>
      <c r="G3114" s="76">
        <f t="shared" si="57"/>
        <v>0</v>
      </c>
      <c r="H3114" s="76"/>
      <c r="I3114" s="76"/>
    </row>
    <row r="3115" spans="1:9" ht="27.75" thickBot="1">
      <c r="A3115" s="79"/>
      <c r="B3115" s="78"/>
      <c r="C3115" s="77"/>
      <c r="D3115" s="77"/>
      <c r="E3115" s="124" t="s">
        <v>304</v>
      </c>
      <c r="F3115" s="125">
        <v>462200</v>
      </c>
      <c r="G3115" s="76">
        <f t="shared" si="57"/>
        <v>0</v>
      </c>
      <c r="H3115" s="76"/>
      <c r="I3115" s="76"/>
    </row>
    <row r="3116" spans="1:9" ht="28.5">
      <c r="A3116" s="79"/>
      <c r="B3116" s="78"/>
      <c r="C3116" s="77"/>
      <c r="D3116" s="77"/>
      <c r="E3116" s="126" t="s">
        <v>305</v>
      </c>
      <c r="F3116" s="117" t="s">
        <v>194</v>
      </c>
      <c r="G3116" s="76">
        <f t="shared" ref="G3116:G3167" si="58">H3116</f>
        <v>112600</v>
      </c>
      <c r="H3116" s="76">
        <f>H3117+H3118+H3119+H3120+H3121+H3122+H3123+H3124</f>
        <v>112600</v>
      </c>
      <c r="I3116" s="76"/>
    </row>
    <row r="3117" spans="1:9" ht="27">
      <c r="A3117" s="79"/>
      <c r="B3117" s="78"/>
      <c r="C3117" s="77"/>
      <c r="D3117" s="77"/>
      <c r="E3117" s="123" t="s">
        <v>306</v>
      </c>
      <c r="F3117" s="120">
        <v>463100</v>
      </c>
      <c r="G3117" s="76">
        <f t="shared" si="58"/>
        <v>0</v>
      </c>
      <c r="H3117" s="76"/>
      <c r="I3117" s="76"/>
    </row>
    <row r="3118" spans="1:9" ht="18">
      <c r="A3118" s="79"/>
      <c r="B3118" s="78"/>
      <c r="C3118" s="77"/>
      <c r="D3118" s="77"/>
      <c r="E3118" s="123" t="s">
        <v>307</v>
      </c>
      <c r="F3118" s="120">
        <v>463200</v>
      </c>
      <c r="G3118" s="76">
        <f t="shared" si="58"/>
        <v>0</v>
      </c>
      <c r="H3118" s="76"/>
      <c r="I3118" s="76"/>
    </row>
    <row r="3119" spans="1:9" ht="40.5">
      <c r="A3119" s="79"/>
      <c r="B3119" s="78"/>
      <c r="C3119" s="77"/>
      <c r="D3119" s="77"/>
      <c r="E3119" s="123" t="s">
        <v>308</v>
      </c>
      <c r="F3119" s="120">
        <v>463300</v>
      </c>
      <c r="G3119" s="76">
        <f t="shared" si="58"/>
        <v>0</v>
      </c>
      <c r="H3119" s="76"/>
      <c r="I3119" s="76"/>
    </row>
    <row r="3120" spans="1:9" ht="40.5">
      <c r="A3120" s="79"/>
      <c r="B3120" s="78"/>
      <c r="C3120" s="77"/>
      <c r="D3120" s="77"/>
      <c r="E3120" s="123" t="s">
        <v>309</v>
      </c>
      <c r="F3120" s="120">
        <v>463400</v>
      </c>
      <c r="G3120" s="76">
        <f t="shared" si="58"/>
        <v>0</v>
      </c>
      <c r="H3120" s="76"/>
      <c r="I3120" s="76"/>
    </row>
    <row r="3121" spans="1:9" ht="18">
      <c r="A3121" s="79"/>
      <c r="B3121" s="78"/>
      <c r="C3121" s="77"/>
      <c r="D3121" s="77"/>
      <c r="E3121" s="127" t="s">
        <v>310</v>
      </c>
      <c r="F3121" s="120">
        <v>463500</v>
      </c>
      <c r="G3121" s="76">
        <f t="shared" si="58"/>
        <v>0</v>
      </c>
      <c r="H3121" s="76"/>
      <c r="I3121" s="76"/>
    </row>
    <row r="3122" spans="1:9" ht="40.5">
      <c r="A3122" s="79"/>
      <c r="B3122" s="78"/>
      <c r="C3122" s="77"/>
      <c r="D3122" s="77"/>
      <c r="E3122" s="127" t="s">
        <v>311</v>
      </c>
      <c r="F3122" s="120">
        <v>463700</v>
      </c>
      <c r="G3122" s="76">
        <f t="shared" si="58"/>
        <v>112600</v>
      </c>
      <c r="H3122" s="76">
        <v>112600</v>
      </c>
      <c r="I3122" s="76"/>
    </row>
    <row r="3123" spans="1:9" ht="40.5">
      <c r="A3123" s="79"/>
      <c r="B3123" s="78"/>
      <c r="C3123" s="77"/>
      <c r="D3123" s="77"/>
      <c r="E3123" s="127" t="s">
        <v>312</v>
      </c>
      <c r="F3123" s="120">
        <v>463800</v>
      </c>
      <c r="G3123" s="76">
        <f t="shared" si="58"/>
        <v>0</v>
      </c>
      <c r="H3123" s="76"/>
      <c r="I3123" s="76"/>
    </row>
    <row r="3124" spans="1:9" ht="18">
      <c r="A3124" s="79"/>
      <c r="B3124" s="78"/>
      <c r="C3124" s="77"/>
      <c r="D3124" s="77"/>
      <c r="E3124" s="127" t="s">
        <v>313</v>
      </c>
      <c r="F3124" s="120">
        <v>463900</v>
      </c>
      <c r="G3124" s="76">
        <f t="shared" si="58"/>
        <v>0</v>
      </c>
      <c r="H3124" s="76"/>
      <c r="I3124" s="76"/>
    </row>
    <row r="3125" spans="1:9" ht="28.5">
      <c r="A3125" s="79"/>
      <c r="B3125" s="78"/>
      <c r="C3125" s="77"/>
      <c r="D3125" s="77"/>
      <c r="E3125" s="128" t="s">
        <v>314</v>
      </c>
      <c r="F3125" s="122" t="s">
        <v>194</v>
      </c>
      <c r="G3125" s="76">
        <f t="shared" si="58"/>
        <v>0</v>
      </c>
      <c r="H3125" s="76">
        <f>H3126+H3127+H3128+H3129+H3130</f>
        <v>0</v>
      </c>
      <c r="I3125" s="76"/>
    </row>
    <row r="3126" spans="1:9" ht="27">
      <c r="A3126" s="79"/>
      <c r="B3126" s="78"/>
      <c r="C3126" s="77"/>
      <c r="D3126" s="77"/>
      <c r="E3126" s="127" t="s">
        <v>315</v>
      </c>
      <c r="F3126" s="120">
        <v>465100</v>
      </c>
      <c r="G3126" s="76">
        <f t="shared" si="58"/>
        <v>0</v>
      </c>
      <c r="H3126" s="76"/>
      <c r="I3126" s="76"/>
    </row>
    <row r="3127" spans="1:9" ht="18">
      <c r="A3127" s="79"/>
      <c r="B3127" s="78"/>
      <c r="C3127" s="77"/>
      <c r="D3127" s="77"/>
      <c r="E3127" s="127" t="s">
        <v>316</v>
      </c>
      <c r="F3127" s="120">
        <v>465200</v>
      </c>
      <c r="G3127" s="76">
        <f t="shared" si="58"/>
        <v>0</v>
      </c>
      <c r="H3127" s="76"/>
      <c r="I3127" s="76"/>
    </row>
    <row r="3128" spans="1:9" ht="18">
      <c r="A3128" s="79"/>
      <c r="B3128" s="78"/>
      <c r="C3128" s="77"/>
      <c r="D3128" s="77"/>
      <c r="E3128" s="127" t="s">
        <v>317</v>
      </c>
      <c r="F3128" s="120">
        <v>465300</v>
      </c>
      <c r="G3128" s="76">
        <f t="shared" si="58"/>
        <v>0</v>
      </c>
      <c r="H3128" s="76"/>
      <c r="I3128" s="76"/>
    </row>
    <row r="3129" spans="1:9" ht="40.5">
      <c r="A3129" s="79"/>
      <c r="B3129" s="78"/>
      <c r="C3129" s="77"/>
      <c r="D3129" s="77"/>
      <c r="E3129" s="127" t="s">
        <v>318</v>
      </c>
      <c r="F3129" s="120">
        <v>465500</v>
      </c>
      <c r="G3129" s="76">
        <f t="shared" si="58"/>
        <v>0</v>
      </c>
      <c r="H3129" s="76"/>
      <c r="I3129" s="76"/>
    </row>
    <row r="3130" spans="1:9" ht="40.5">
      <c r="A3130" s="79"/>
      <c r="B3130" s="78"/>
      <c r="C3130" s="77"/>
      <c r="D3130" s="77"/>
      <c r="E3130" s="127" t="s">
        <v>319</v>
      </c>
      <c r="F3130" s="120">
        <v>465600</v>
      </c>
      <c r="G3130" s="76">
        <f t="shared" si="58"/>
        <v>0</v>
      </c>
      <c r="H3130" s="76"/>
      <c r="I3130" s="76"/>
    </row>
    <row r="3131" spans="1:9" ht="18.75" thickBot="1">
      <c r="A3131" s="79"/>
      <c r="B3131" s="78"/>
      <c r="C3131" s="77"/>
      <c r="D3131" s="77"/>
      <c r="E3131" s="129" t="s">
        <v>320</v>
      </c>
      <c r="F3131" s="92" t="s">
        <v>321</v>
      </c>
      <c r="G3131" s="76">
        <f t="shared" si="58"/>
        <v>0</v>
      </c>
      <c r="H3131" s="76"/>
      <c r="I3131" s="76"/>
    </row>
    <row r="3132" spans="1:9" ht="33">
      <c r="A3132" s="79"/>
      <c r="B3132" s="78"/>
      <c r="C3132" s="77"/>
      <c r="D3132" s="77"/>
      <c r="E3132" s="130" t="s">
        <v>322</v>
      </c>
      <c r="F3132" s="98" t="s">
        <v>194</v>
      </c>
      <c r="G3132" s="76">
        <f t="shared" si="58"/>
        <v>0</v>
      </c>
      <c r="H3132" s="76">
        <f>H3133+H3136+H3146</f>
        <v>0</v>
      </c>
      <c r="I3132" s="76"/>
    </row>
    <row r="3133" spans="1:9" ht="28.5">
      <c r="A3133" s="79"/>
      <c r="B3133" s="78"/>
      <c r="C3133" s="77"/>
      <c r="D3133" s="77"/>
      <c r="E3133" s="131" t="s">
        <v>323</v>
      </c>
      <c r="F3133" s="122" t="s">
        <v>194</v>
      </c>
      <c r="G3133" s="76">
        <f t="shared" si="58"/>
        <v>0</v>
      </c>
      <c r="H3133" s="76">
        <f>H3134+H3135</f>
        <v>0</v>
      </c>
      <c r="I3133" s="76"/>
    </row>
    <row r="3134" spans="1:9" ht="40.5">
      <c r="A3134" s="79"/>
      <c r="B3134" s="78"/>
      <c r="C3134" s="77"/>
      <c r="D3134" s="77"/>
      <c r="E3134" s="89" t="s">
        <v>324</v>
      </c>
      <c r="F3134" s="108">
        <v>471100</v>
      </c>
      <c r="G3134" s="76">
        <f t="shared" si="58"/>
        <v>0</v>
      </c>
      <c r="H3134" s="76"/>
      <c r="I3134" s="76"/>
    </row>
    <row r="3135" spans="1:9" ht="27">
      <c r="A3135" s="79"/>
      <c r="B3135" s="78"/>
      <c r="C3135" s="77"/>
      <c r="D3135" s="77"/>
      <c r="E3135" s="109" t="s">
        <v>325</v>
      </c>
      <c r="F3135" s="108">
        <v>471200</v>
      </c>
      <c r="G3135" s="76">
        <f t="shared" si="58"/>
        <v>0</v>
      </c>
      <c r="H3135" s="76"/>
      <c r="I3135" s="76"/>
    </row>
    <row r="3136" spans="1:9" ht="42.75">
      <c r="A3136" s="79"/>
      <c r="B3136" s="78"/>
      <c r="C3136" s="77"/>
      <c r="D3136" s="77"/>
      <c r="E3136" s="131" t="s">
        <v>326</v>
      </c>
      <c r="F3136" s="122" t="s">
        <v>194</v>
      </c>
      <c r="G3136" s="76">
        <f t="shared" si="58"/>
        <v>0</v>
      </c>
      <c r="H3136" s="76">
        <f>H3137+H3138+H3139+H3140+H3141+H3142+H3143+H3144+H3145</f>
        <v>0</v>
      </c>
      <c r="I3136" s="76"/>
    </row>
    <row r="3137" spans="1:9" ht="27">
      <c r="A3137" s="79"/>
      <c r="B3137" s="78"/>
      <c r="C3137" s="77"/>
      <c r="D3137" s="77"/>
      <c r="E3137" s="109" t="s">
        <v>327</v>
      </c>
      <c r="F3137" s="90" t="s">
        <v>328</v>
      </c>
      <c r="G3137" s="76">
        <f t="shared" si="58"/>
        <v>0</v>
      </c>
      <c r="H3137" s="76"/>
      <c r="I3137" s="76"/>
    </row>
    <row r="3138" spans="1:9" ht="18">
      <c r="A3138" s="79"/>
      <c r="B3138" s="78"/>
      <c r="C3138" s="77"/>
      <c r="D3138" s="77"/>
      <c r="E3138" s="109" t="s">
        <v>329</v>
      </c>
      <c r="F3138" s="90" t="s">
        <v>330</v>
      </c>
      <c r="G3138" s="76">
        <f t="shared" si="58"/>
        <v>0</v>
      </c>
      <c r="H3138" s="76"/>
      <c r="I3138" s="76"/>
    </row>
    <row r="3139" spans="1:9" ht="27">
      <c r="A3139" s="79"/>
      <c r="B3139" s="78"/>
      <c r="C3139" s="77"/>
      <c r="D3139" s="77"/>
      <c r="E3139" s="109" t="s">
        <v>331</v>
      </c>
      <c r="F3139" s="90" t="s">
        <v>332</v>
      </c>
      <c r="G3139" s="76">
        <f t="shared" si="58"/>
        <v>0</v>
      </c>
      <c r="H3139" s="76"/>
      <c r="I3139" s="76"/>
    </row>
    <row r="3140" spans="1:9" ht="18">
      <c r="A3140" s="79"/>
      <c r="B3140" s="78"/>
      <c r="C3140" s="77"/>
      <c r="D3140" s="77"/>
      <c r="E3140" s="109" t="s">
        <v>333</v>
      </c>
      <c r="F3140" s="90" t="s">
        <v>334</v>
      </c>
      <c r="G3140" s="76">
        <f t="shared" si="58"/>
        <v>0</v>
      </c>
      <c r="H3140" s="76"/>
      <c r="I3140" s="76"/>
    </row>
    <row r="3141" spans="1:9" ht="27">
      <c r="A3141" s="79"/>
      <c r="B3141" s="78"/>
      <c r="C3141" s="77"/>
      <c r="D3141" s="77"/>
      <c r="E3141" s="109" t="s">
        <v>335</v>
      </c>
      <c r="F3141" s="90" t="s">
        <v>336</v>
      </c>
      <c r="G3141" s="76">
        <f t="shared" si="58"/>
        <v>0</v>
      </c>
      <c r="H3141" s="76"/>
      <c r="I3141" s="76"/>
    </row>
    <row r="3142" spans="1:9" ht="18">
      <c r="A3142" s="79"/>
      <c r="B3142" s="78"/>
      <c r="C3142" s="77"/>
      <c r="D3142" s="77"/>
      <c r="E3142" s="109" t="s">
        <v>337</v>
      </c>
      <c r="F3142" s="90" t="s">
        <v>338</v>
      </c>
      <c r="G3142" s="76">
        <f t="shared" si="58"/>
        <v>0</v>
      </c>
      <c r="H3142" s="76"/>
      <c r="I3142" s="76"/>
    </row>
    <row r="3143" spans="1:9" ht="27">
      <c r="A3143" s="79"/>
      <c r="B3143" s="78"/>
      <c r="C3143" s="77"/>
      <c r="D3143" s="77"/>
      <c r="E3143" s="89" t="s">
        <v>339</v>
      </c>
      <c r="F3143" s="90" t="s">
        <v>340</v>
      </c>
      <c r="G3143" s="76">
        <f t="shared" si="58"/>
        <v>0</v>
      </c>
      <c r="H3143" s="76"/>
      <c r="I3143" s="76"/>
    </row>
    <row r="3144" spans="1:9" ht="18">
      <c r="A3144" s="79"/>
      <c r="B3144" s="78"/>
      <c r="C3144" s="77"/>
      <c r="D3144" s="77"/>
      <c r="E3144" s="109" t="s">
        <v>341</v>
      </c>
      <c r="F3144" s="90" t="s">
        <v>342</v>
      </c>
      <c r="G3144" s="76">
        <f t="shared" si="58"/>
        <v>0</v>
      </c>
      <c r="H3144" s="76"/>
      <c r="I3144" s="76"/>
    </row>
    <row r="3145" spans="1:9" ht="18">
      <c r="A3145" s="79"/>
      <c r="B3145" s="78"/>
      <c r="C3145" s="77"/>
      <c r="D3145" s="77"/>
      <c r="E3145" s="109" t="s">
        <v>343</v>
      </c>
      <c r="F3145" s="90" t="s">
        <v>344</v>
      </c>
      <c r="G3145" s="76">
        <f t="shared" si="58"/>
        <v>0</v>
      </c>
      <c r="H3145" s="76"/>
      <c r="I3145" s="76"/>
    </row>
    <row r="3146" spans="1:9" ht="18">
      <c r="A3146" s="79"/>
      <c r="B3146" s="78"/>
      <c r="C3146" s="77"/>
      <c r="D3146" s="77"/>
      <c r="E3146" s="131" t="s">
        <v>345</v>
      </c>
      <c r="F3146" s="122" t="s">
        <v>194</v>
      </c>
      <c r="G3146" s="76">
        <f t="shared" si="58"/>
        <v>0</v>
      </c>
      <c r="H3146" s="76"/>
      <c r="I3146" s="76"/>
    </row>
    <row r="3147" spans="1:9" ht="18.75" thickBot="1">
      <c r="A3147" s="79"/>
      <c r="B3147" s="78"/>
      <c r="C3147" s="77"/>
      <c r="D3147" s="77"/>
      <c r="E3147" s="111" t="s">
        <v>346</v>
      </c>
      <c r="F3147" s="92" t="s">
        <v>347</v>
      </c>
      <c r="G3147" s="76">
        <f t="shared" si="58"/>
        <v>0</v>
      </c>
      <c r="H3147" s="76"/>
      <c r="I3147" s="76"/>
    </row>
    <row r="3148" spans="1:9" ht="18">
      <c r="A3148" s="79"/>
      <c r="B3148" s="78"/>
      <c r="C3148" s="77"/>
      <c r="D3148" s="77"/>
      <c r="E3148" s="132" t="s">
        <v>348</v>
      </c>
      <c r="F3148" s="98" t="s">
        <v>194</v>
      </c>
      <c r="G3148" s="76">
        <f t="shared" si="58"/>
        <v>0</v>
      </c>
      <c r="H3148" s="76"/>
      <c r="I3148" s="76"/>
    </row>
    <row r="3149" spans="1:9" ht="42.75">
      <c r="A3149" s="79"/>
      <c r="B3149" s="78"/>
      <c r="C3149" s="77"/>
      <c r="D3149" s="77"/>
      <c r="E3149" s="133" t="s">
        <v>349</v>
      </c>
      <c r="F3149" s="117" t="s">
        <v>194</v>
      </c>
      <c r="G3149" s="76">
        <f t="shared" si="58"/>
        <v>0</v>
      </c>
      <c r="H3149" s="76">
        <f>H3150+H3151</f>
        <v>0</v>
      </c>
      <c r="I3149" s="76"/>
    </row>
    <row r="3150" spans="1:9" ht="54">
      <c r="A3150" s="79"/>
      <c r="B3150" s="78"/>
      <c r="C3150" s="77"/>
      <c r="D3150" s="77"/>
      <c r="E3150" s="89" t="s">
        <v>350</v>
      </c>
      <c r="F3150" s="99" t="s">
        <v>351</v>
      </c>
      <c r="G3150" s="76">
        <f t="shared" si="58"/>
        <v>0</v>
      </c>
      <c r="H3150" s="76"/>
      <c r="I3150" s="76"/>
    </row>
    <row r="3151" spans="1:9" ht="27">
      <c r="A3151" s="79"/>
      <c r="B3151" s="78"/>
      <c r="C3151" s="77"/>
      <c r="D3151" s="77"/>
      <c r="E3151" s="109" t="s">
        <v>352</v>
      </c>
      <c r="F3151" s="134" t="s">
        <v>353</v>
      </c>
      <c r="G3151" s="76">
        <f t="shared" si="58"/>
        <v>0</v>
      </c>
      <c r="H3151" s="76"/>
      <c r="I3151" s="76"/>
    </row>
    <row r="3152" spans="1:9" ht="57">
      <c r="A3152" s="79"/>
      <c r="B3152" s="78"/>
      <c r="C3152" s="77"/>
      <c r="D3152" s="77"/>
      <c r="E3152" s="135" t="s">
        <v>354</v>
      </c>
      <c r="F3152" s="122" t="s">
        <v>194</v>
      </c>
      <c r="G3152" s="76">
        <f t="shared" si="58"/>
        <v>0</v>
      </c>
      <c r="H3152" s="76">
        <f>H3153+H3154+H3155+H3156</f>
        <v>0</v>
      </c>
      <c r="I3152" s="76"/>
    </row>
    <row r="3153" spans="1:9" ht="18">
      <c r="A3153" s="79"/>
      <c r="B3153" s="78"/>
      <c r="C3153" s="77"/>
      <c r="D3153" s="77"/>
      <c r="E3153" s="109" t="s">
        <v>355</v>
      </c>
      <c r="F3153" s="99" t="s">
        <v>356</v>
      </c>
      <c r="G3153" s="76">
        <f t="shared" si="58"/>
        <v>0</v>
      </c>
      <c r="H3153" s="76"/>
      <c r="I3153" s="76"/>
    </row>
    <row r="3154" spans="1:9" ht="18">
      <c r="A3154" s="79"/>
      <c r="B3154" s="78"/>
      <c r="C3154" s="77"/>
      <c r="D3154" s="77"/>
      <c r="E3154" s="109" t="s">
        <v>357</v>
      </c>
      <c r="F3154" s="136">
        <v>482200</v>
      </c>
      <c r="G3154" s="76">
        <f t="shared" si="58"/>
        <v>0</v>
      </c>
      <c r="H3154" s="76"/>
      <c r="I3154" s="76"/>
    </row>
    <row r="3155" spans="1:9" ht="18">
      <c r="A3155" s="79"/>
      <c r="B3155" s="78"/>
      <c r="C3155" s="77"/>
      <c r="D3155" s="77"/>
      <c r="E3155" s="109" t="s">
        <v>358</v>
      </c>
      <c r="F3155" s="90" t="s">
        <v>359</v>
      </c>
      <c r="G3155" s="76">
        <f t="shared" si="58"/>
        <v>0</v>
      </c>
      <c r="H3155" s="76"/>
      <c r="I3155" s="76"/>
    </row>
    <row r="3156" spans="1:9" ht="40.5">
      <c r="A3156" s="79"/>
      <c r="B3156" s="78"/>
      <c r="C3156" s="77"/>
      <c r="D3156" s="77"/>
      <c r="E3156" s="137" t="s">
        <v>360</v>
      </c>
      <c r="F3156" s="90" t="s">
        <v>361</v>
      </c>
      <c r="G3156" s="76">
        <f t="shared" si="58"/>
        <v>0</v>
      </c>
      <c r="H3156" s="76"/>
      <c r="I3156" s="76"/>
    </row>
    <row r="3157" spans="1:9" ht="28.5">
      <c r="A3157" s="79"/>
      <c r="B3157" s="78"/>
      <c r="C3157" s="77"/>
      <c r="D3157" s="77"/>
      <c r="E3157" s="135" t="s">
        <v>362</v>
      </c>
      <c r="F3157" s="122" t="s">
        <v>194</v>
      </c>
      <c r="G3157" s="76">
        <f t="shared" si="58"/>
        <v>0</v>
      </c>
      <c r="H3157" s="76">
        <f>H3158</f>
        <v>0</v>
      </c>
      <c r="I3157" s="76"/>
    </row>
    <row r="3158" spans="1:9" ht="27">
      <c r="A3158" s="79"/>
      <c r="B3158" s="78"/>
      <c r="C3158" s="77"/>
      <c r="D3158" s="77"/>
      <c r="E3158" s="137" t="s">
        <v>363</v>
      </c>
      <c r="F3158" s="90" t="s">
        <v>364</v>
      </c>
      <c r="G3158" s="76">
        <f t="shared" si="58"/>
        <v>0</v>
      </c>
      <c r="H3158" s="76"/>
      <c r="I3158" s="76"/>
    </row>
    <row r="3159" spans="1:9" ht="57">
      <c r="A3159" s="79"/>
      <c r="B3159" s="78"/>
      <c r="C3159" s="77"/>
      <c r="D3159" s="77"/>
      <c r="E3159" s="135" t="s">
        <v>365</v>
      </c>
      <c r="F3159" s="122" t="s">
        <v>194</v>
      </c>
      <c r="G3159" s="76">
        <f t="shared" si="58"/>
        <v>0</v>
      </c>
      <c r="H3159" s="76">
        <f>H3160+H3161</f>
        <v>0</v>
      </c>
      <c r="I3159" s="76"/>
    </row>
    <row r="3160" spans="1:9" ht="27">
      <c r="A3160" s="79"/>
      <c r="B3160" s="78"/>
      <c r="C3160" s="77"/>
      <c r="D3160" s="77"/>
      <c r="E3160" s="137" t="s">
        <v>366</v>
      </c>
      <c r="F3160" s="90" t="s">
        <v>367</v>
      </c>
      <c r="G3160" s="76">
        <f t="shared" si="58"/>
        <v>0</v>
      </c>
      <c r="H3160" s="76"/>
      <c r="I3160" s="76"/>
    </row>
    <row r="3161" spans="1:9" ht="27">
      <c r="A3161" s="79"/>
      <c r="B3161" s="78"/>
      <c r="C3161" s="77"/>
      <c r="D3161" s="77"/>
      <c r="E3161" s="137" t="s">
        <v>368</v>
      </c>
      <c r="F3161" s="90" t="s">
        <v>369</v>
      </c>
      <c r="G3161" s="76">
        <f t="shared" si="58"/>
        <v>0</v>
      </c>
      <c r="H3161" s="76"/>
      <c r="I3161" s="76"/>
    </row>
    <row r="3162" spans="1:9" ht="57">
      <c r="A3162" s="79"/>
      <c r="B3162" s="78"/>
      <c r="C3162" s="77"/>
      <c r="D3162" s="77"/>
      <c r="E3162" s="135" t="s">
        <v>370</v>
      </c>
      <c r="F3162" s="122" t="s">
        <v>194</v>
      </c>
      <c r="G3162" s="76">
        <f t="shared" si="58"/>
        <v>0</v>
      </c>
      <c r="H3162" s="76">
        <f>H3163</f>
        <v>0</v>
      </c>
      <c r="I3162" s="76"/>
    </row>
    <row r="3163" spans="1:9" ht="40.5">
      <c r="A3163" s="79"/>
      <c r="B3163" s="78"/>
      <c r="C3163" s="77"/>
      <c r="D3163" s="77"/>
      <c r="E3163" s="137" t="s">
        <v>371</v>
      </c>
      <c r="F3163" s="90" t="s">
        <v>372</v>
      </c>
      <c r="G3163" s="76">
        <f t="shared" si="58"/>
        <v>0</v>
      </c>
      <c r="H3163" s="76"/>
      <c r="I3163" s="76"/>
    </row>
    <row r="3164" spans="1:9" ht="18">
      <c r="A3164" s="79"/>
      <c r="B3164" s="78"/>
      <c r="C3164" s="77"/>
      <c r="D3164" s="77"/>
      <c r="E3164" s="135" t="s">
        <v>373</v>
      </c>
      <c r="F3164" s="122" t="s">
        <v>194</v>
      </c>
      <c r="G3164" s="76">
        <f t="shared" si="58"/>
        <v>0</v>
      </c>
      <c r="H3164" s="76">
        <f>H3165</f>
        <v>0</v>
      </c>
      <c r="I3164" s="76"/>
    </row>
    <row r="3165" spans="1:9" ht="18">
      <c r="A3165" s="79"/>
      <c r="B3165" s="78"/>
      <c r="C3165" s="77"/>
      <c r="D3165" s="77"/>
      <c r="E3165" s="137" t="s">
        <v>374</v>
      </c>
      <c r="F3165" s="90" t="s">
        <v>375</v>
      </c>
      <c r="G3165" s="76">
        <f t="shared" si="58"/>
        <v>0</v>
      </c>
      <c r="H3165" s="76"/>
      <c r="I3165" s="76"/>
    </row>
    <row r="3166" spans="1:9" ht="18">
      <c r="A3166" s="79"/>
      <c r="B3166" s="78"/>
      <c r="C3166" s="77"/>
      <c r="D3166" s="77"/>
      <c r="E3166" s="135" t="s">
        <v>376</v>
      </c>
      <c r="F3166" s="122" t="s">
        <v>194</v>
      </c>
      <c r="G3166" s="76">
        <f t="shared" si="58"/>
        <v>0</v>
      </c>
      <c r="H3166" s="76">
        <f>H3167</f>
        <v>0</v>
      </c>
      <c r="I3166" s="76"/>
    </row>
    <row r="3167" spans="1:9" ht="18.75" thickBot="1">
      <c r="A3167" s="79"/>
      <c r="B3167" s="78"/>
      <c r="C3167" s="77"/>
      <c r="D3167" s="77"/>
      <c r="E3167" s="138" t="s">
        <v>377</v>
      </c>
      <c r="F3167" s="92" t="s">
        <v>378</v>
      </c>
      <c r="G3167" s="76">
        <f t="shared" si="58"/>
        <v>0</v>
      </c>
      <c r="H3167" s="76"/>
      <c r="I3167" s="76"/>
    </row>
    <row r="3168" spans="1:9" ht="33.75" thickBot="1">
      <c r="A3168" s="79"/>
      <c r="B3168" s="78"/>
      <c r="C3168" s="77"/>
      <c r="D3168" s="77"/>
      <c r="E3168" s="139" t="s">
        <v>379</v>
      </c>
      <c r="F3168" s="140" t="s">
        <v>194</v>
      </c>
      <c r="G3168" s="76">
        <f>I3168</f>
        <v>2000</v>
      </c>
      <c r="H3168" s="76"/>
      <c r="I3168" s="76">
        <f>I3169+I3180+I3185+I3187</f>
        <v>2000</v>
      </c>
    </row>
    <row r="3169" spans="1:9" ht="18">
      <c r="A3169" s="79"/>
      <c r="B3169" s="78"/>
      <c r="C3169" s="77"/>
      <c r="D3169" s="77"/>
      <c r="E3169" s="141" t="s">
        <v>380</v>
      </c>
      <c r="F3169" s="117" t="s">
        <v>194</v>
      </c>
      <c r="G3169" s="76">
        <f t="shared" ref="G3169:G3191" si="59">I3169</f>
        <v>2000</v>
      </c>
      <c r="H3169" s="76"/>
      <c r="I3169" s="76">
        <f>I3170+I3171+I3172+I3173+I3174+I3175+I3176+I3177+I3178+I3179</f>
        <v>2000</v>
      </c>
    </row>
    <row r="3170" spans="1:9" ht="18">
      <c r="A3170" s="79"/>
      <c r="B3170" s="78"/>
      <c r="C3170" s="77"/>
      <c r="D3170" s="77"/>
      <c r="E3170" s="137" t="s">
        <v>381</v>
      </c>
      <c r="F3170" s="142" t="s">
        <v>382</v>
      </c>
      <c r="G3170" s="76">
        <f t="shared" si="59"/>
        <v>0</v>
      </c>
      <c r="H3170" s="76"/>
      <c r="I3170" s="76"/>
    </row>
    <row r="3171" spans="1:9" ht="18">
      <c r="A3171" s="79"/>
      <c r="B3171" s="78"/>
      <c r="C3171" s="77"/>
      <c r="D3171" s="77"/>
      <c r="E3171" s="137" t="s">
        <v>383</v>
      </c>
      <c r="F3171" s="142" t="s">
        <v>384</v>
      </c>
      <c r="G3171" s="76">
        <f t="shared" si="59"/>
        <v>0</v>
      </c>
      <c r="H3171" s="76"/>
      <c r="I3171" s="76"/>
    </row>
    <row r="3172" spans="1:9" ht="27">
      <c r="A3172" s="79"/>
      <c r="B3172" s="78"/>
      <c r="C3172" s="77"/>
      <c r="D3172" s="77"/>
      <c r="E3172" s="137" t="s">
        <v>385</v>
      </c>
      <c r="F3172" s="142" t="s">
        <v>386</v>
      </c>
      <c r="G3172" s="76">
        <f t="shared" si="59"/>
        <v>0</v>
      </c>
      <c r="H3172" s="76"/>
      <c r="I3172" s="76"/>
    </row>
    <row r="3173" spans="1:9" ht="18">
      <c r="A3173" s="79"/>
      <c r="B3173" s="78"/>
      <c r="C3173" s="77"/>
      <c r="D3173" s="77"/>
      <c r="E3173" s="137" t="s">
        <v>387</v>
      </c>
      <c r="F3173" s="142" t="s">
        <v>388</v>
      </c>
      <c r="G3173" s="76">
        <f t="shared" si="59"/>
        <v>0</v>
      </c>
      <c r="H3173" s="76"/>
      <c r="I3173" s="76"/>
    </row>
    <row r="3174" spans="1:9" ht="18">
      <c r="A3174" s="79"/>
      <c r="B3174" s="78"/>
      <c r="C3174" s="77"/>
      <c r="D3174" s="77"/>
      <c r="E3174" s="137" t="s">
        <v>389</v>
      </c>
      <c r="F3174" s="142" t="s">
        <v>390</v>
      </c>
      <c r="G3174" s="76">
        <f t="shared" si="59"/>
        <v>0</v>
      </c>
      <c r="H3174" s="76"/>
      <c r="I3174" s="76"/>
    </row>
    <row r="3175" spans="1:9" ht="18">
      <c r="A3175" s="79"/>
      <c r="B3175" s="78"/>
      <c r="C3175" s="77"/>
      <c r="D3175" s="77"/>
      <c r="E3175" s="137" t="s">
        <v>391</v>
      </c>
      <c r="F3175" s="142" t="s">
        <v>392</v>
      </c>
      <c r="G3175" s="76">
        <f t="shared" si="59"/>
        <v>0</v>
      </c>
      <c r="H3175" s="76"/>
      <c r="I3175" s="76"/>
    </row>
    <row r="3176" spans="1:9" ht="18">
      <c r="A3176" s="79"/>
      <c r="B3176" s="78"/>
      <c r="C3176" s="77"/>
      <c r="D3176" s="77"/>
      <c r="E3176" s="137" t="s">
        <v>393</v>
      </c>
      <c r="F3176" s="142" t="s">
        <v>394</v>
      </c>
      <c r="G3176" s="76">
        <f t="shared" si="59"/>
        <v>0</v>
      </c>
      <c r="H3176" s="76"/>
      <c r="I3176" s="76"/>
    </row>
    <row r="3177" spans="1:9" ht="18">
      <c r="A3177" s="79"/>
      <c r="B3177" s="78"/>
      <c r="C3177" s="77"/>
      <c r="D3177" s="77"/>
      <c r="E3177" s="143" t="s">
        <v>395</v>
      </c>
      <c r="F3177" s="144" t="s">
        <v>396</v>
      </c>
      <c r="G3177" s="76">
        <f t="shared" si="59"/>
        <v>0</v>
      </c>
      <c r="H3177" s="76"/>
      <c r="I3177" s="76"/>
    </row>
    <row r="3178" spans="1:9" ht="18">
      <c r="A3178" s="79"/>
      <c r="B3178" s="78"/>
      <c r="C3178" s="77"/>
      <c r="D3178" s="77"/>
      <c r="E3178" s="143" t="s">
        <v>397</v>
      </c>
      <c r="F3178" s="120">
        <v>513300</v>
      </c>
      <c r="G3178" s="76">
        <f t="shared" si="59"/>
        <v>0</v>
      </c>
      <c r="H3178" s="76"/>
      <c r="I3178" s="76"/>
    </row>
    <row r="3179" spans="1:9" ht="18">
      <c r="A3179" s="79"/>
      <c r="B3179" s="78"/>
      <c r="C3179" s="77"/>
      <c r="D3179" s="77"/>
      <c r="E3179" s="109" t="s">
        <v>398</v>
      </c>
      <c r="F3179" s="120">
        <v>513400</v>
      </c>
      <c r="G3179" s="76">
        <f t="shared" si="59"/>
        <v>2000</v>
      </c>
      <c r="H3179" s="76"/>
      <c r="I3179" s="76">
        <v>2000</v>
      </c>
    </row>
    <row r="3180" spans="1:9" ht="18">
      <c r="A3180" s="79"/>
      <c r="B3180" s="78"/>
      <c r="C3180" s="77"/>
      <c r="D3180" s="77"/>
      <c r="E3180" s="130" t="s">
        <v>399</v>
      </c>
      <c r="F3180" s="117" t="s">
        <v>194</v>
      </c>
      <c r="G3180" s="76">
        <f t="shared" si="59"/>
        <v>0</v>
      </c>
      <c r="H3180" s="76"/>
      <c r="I3180" s="76">
        <f>I3181+I3182+I3183+I3184</f>
        <v>0</v>
      </c>
    </row>
    <row r="3181" spans="1:9" ht="18">
      <c r="A3181" s="79"/>
      <c r="B3181" s="78"/>
      <c r="C3181" s="77"/>
      <c r="D3181" s="77"/>
      <c r="E3181" s="137" t="s">
        <v>400</v>
      </c>
      <c r="F3181" s="142" t="s">
        <v>401</v>
      </c>
      <c r="G3181" s="76">
        <f t="shared" si="59"/>
        <v>0</v>
      </c>
      <c r="H3181" s="76"/>
      <c r="I3181" s="76"/>
    </row>
    <row r="3182" spans="1:9" ht="18">
      <c r="A3182" s="79"/>
      <c r="B3182" s="78"/>
      <c r="C3182" s="77"/>
      <c r="D3182" s="77"/>
      <c r="E3182" s="137" t="s">
        <v>402</v>
      </c>
      <c r="F3182" s="142" t="s">
        <v>403</v>
      </c>
      <c r="G3182" s="76">
        <f t="shared" si="59"/>
        <v>0</v>
      </c>
      <c r="H3182" s="76"/>
      <c r="I3182" s="76"/>
    </row>
    <row r="3183" spans="1:9" ht="27">
      <c r="A3183" s="79"/>
      <c r="B3183" s="78"/>
      <c r="C3183" s="77"/>
      <c r="D3183" s="77"/>
      <c r="E3183" s="137" t="s">
        <v>404</v>
      </c>
      <c r="F3183" s="142" t="s">
        <v>405</v>
      </c>
      <c r="G3183" s="76">
        <f t="shared" si="59"/>
        <v>0</v>
      </c>
      <c r="H3183" s="76"/>
      <c r="I3183" s="76"/>
    </row>
    <row r="3184" spans="1:9" ht="18">
      <c r="A3184" s="79"/>
      <c r="B3184" s="78"/>
      <c r="C3184" s="77"/>
      <c r="D3184" s="77"/>
      <c r="E3184" s="137" t="s">
        <v>406</v>
      </c>
      <c r="F3184" s="142" t="s">
        <v>407</v>
      </c>
      <c r="G3184" s="76">
        <f t="shared" si="59"/>
        <v>0</v>
      </c>
      <c r="H3184" s="76"/>
      <c r="I3184" s="76"/>
    </row>
    <row r="3185" spans="1:9" ht="18">
      <c r="A3185" s="79"/>
      <c r="B3185" s="78"/>
      <c r="C3185" s="77"/>
      <c r="D3185" s="77"/>
      <c r="E3185" s="145" t="s">
        <v>408</v>
      </c>
      <c r="F3185" s="122" t="s">
        <v>194</v>
      </c>
      <c r="G3185" s="76">
        <f t="shared" si="59"/>
        <v>0</v>
      </c>
      <c r="H3185" s="76"/>
      <c r="I3185" s="76">
        <f>I3186</f>
        <v>0</v>
      </c>
    </row>
    <row r="3186" spans="1:9" ht="18">
      <c r="A3186" s="79"/>
      <c r="B3186" s="78"/>
      <c r="C3186" s="77"/>
      <c r="D3186" s="77"/>
      <c r="E3186" s="137" t="s">
        <v>409</v>
      </c>
      <c r="F3186" s="142" t="s">
        <v>410</v>
      </c>
      <c r="G3186" s="76">
        <f t="shared" si="59"/>
        <v>0</v>
      </c>
      <c r="H3186" s="76"/>
      <c r="I3186" s="76"/>
    </row>
    <row r="3187" spans="1:9" ht="18">
      <c r="A3187" s="79"/>
      <c r="B3187" s="78"/>
      <c r="C3187" s="77"/>
      <c r="D3187" s="77"/>
      <c r="E3187" s="145" t="s">
        <v>411</v>
      </c>
      <c r="F3187" s="122" t="s">
        <v>194</v>
      </c>
      <c r="G3187" s="76">
        <f t="shared" si="59"/>
        <v>0</v>
      </c>
      <c r="H3187" s="76"/>
      <c r="I3187" s="76">
        <f>I3188+I3189+I3190+I3191</f>
        <v>0</v>
      </c>
    </row>
    <row r="3188" spans="1:9" ht="18">
      <c r="A3188" s="79"/>
      <c r="B3188" s="78"/>
      <c r="C3188" s="77"/>
      <c r="D3188" s="77"/>
      <c r="E3188" s="137" t="s">
        <v>412</v>
      </c>
      <c r="F3188" s="142" t="s">
        <v>413</v>
      </c>
      <c r="G3188" s="76">
        <f t="shared" si="59"/>
        <v>0</v>
      </c>
      <c r="H3188" s="76"/>
      <c r="I3188" s="76"/>
    </row>
    <row r="3189" spans="1:9" ht="18">
      <c r="A3189" s="79"/>
      <c r="B3189" s="78"/>
      <c r="C3189" s="77"/>
      <c r="D3189" s="77"/>
      <c r="E3189" s="137" t="s">
        <v>414</v>
      </c>
      <c r="F3189" s="142" t="s">
        <v>415</v>
      </c>
      <c r="G3189" s="76">
        <f t="shared" si="59"/>
        <v>0</v>
      </c>
      <c r="H3189" s="76"/>
      <c r="I3189" s="76"/>
    </row>
    <row r="3190" spans="1:9" ht="18">
      <c r="A3190" s="79"/>
      <c r="B3190" s="78"/>
      <c r="C3190" s="77"/>
      <c r="D3190" s="77"/>
      <c r="E3190" s="137" t="s">
        <v>416</v>
      </c>
      <c r="F3190" s="142" t="s">
        <v>417</v>
      </c>
      <c r="G3190" s="76">
        <f t="shared" si="59"/>
        <v>0</v>
      </c>
      <c r="H3190" s="76"/>
      <c r="I3190" s="76"/>
    </row>
    <row r="3191" spans="1:9" ht="18.75" thickBot="1">
      <c r="A3191" s="79"/>
      <c r="B3191" s="78"/>
      <c r="C3191" s="77"/>
      <c r="D3191" s="77"/>
      <c r="E3191" s="146" t="s">
        <v>418</v>
      </c>
      <c r="F3191" s="147" t="s">
        <v>419</v>
      </c>
      <c r="G3191" s="76">
        <f t="shared" si="59"/>
        <v>0</v>
      </c>
      <c r="H3191" s="76"/>
      <c r="I3191" s="76"/>
    </row>
    <row r="3192" spans="1:9" ht="36">
      <c r="A3192" s="79"/>
      <c r="B3192" s="78" t="s">
        <v>556</v>
      </c>
      <c r="C3192" s="77">
        <v>2</v>
      </c>
      <c r="D3192" s="77">
        <v>4</v>
      </c>
      <c r="E3192" s="80" t="s">
        <v>565</v>
      </c>
      <c r="F3192" s="154"/>
      <c r="G3192" s="76">
        <f>G3194+G3202+G3238+G3247+G3252+G3275+G3291+G3311</f>
        <v>44144</v>
      </c>
      <c r="H3192" s="76">
        <f>H3194+H3202+H3238+H3247+H3252+H3275+H3291+H3311</f>
        <v>44144</v>
      </c>
      <c r="I3192" s="76">
        <f>I3194+I3202+I3238+I3247+I3252+I3275+I3291+I3311</f>
        <v>0</v>
      </c>
    </row>
    <row r="3193" spans="1:9" ht="72">
      <c r="A3193" s="79">
        <v>2824</v>
      </c>
      <c r="B3193" s="78"/>
      <c r="C3193" s="77"/>
      <c r="D3193" s="77"/>
      <c r="E3193" s="80" t="s">
        <v>192</v>
      </c>
      <c r="F3193" s="154"/>
      <c r="G3193" s="76"/>
      <c r="H3193" s="76"/>
      <c r="I3193" s="76"/>
    </row>
    <row r="3194" spans="1:9" ht="18">
      <c r="A3194" s="79"/>
      <c r="B3194" s="78"/>
      <c r="C3194" s="77"/>
      <c r="D3194" s="77"/>
      <c r="E3194" s="85" t="s">
        <v>193</v>
      </c>
      <c r="F3194" s="117" t="s">
        <v>194</v>
      </c>
      <c r="G3194" s="76">
        <f>H3194</f>
        <v>0</v>
      </c>
      <c r="H3194" s="76">
        <f>H3195+H3196+H3197+H3198+H3200+H3199+H3201</f>
        <v>0</v>
      </c>
      <c r="I3194" s="76"/>
    </row>
    <row r="3195" spans="1:9" ht="27">
      <c r="A3195" s="79"/>
      <c r="B3195" s="78"/>
      <c r="C3195" s="77"/>
      <c r="D3195" s="77"/>
      <c r="E3195" s="149" t="s">
        <v>195</v>
      </c>
      <c r="F3195" s="99" t="s">
        <v>196</v>
      </c>
      <c r="G3195" s="76">
        <f t="shared" ref="G3195:G3258" si="60">H3195</f>
        <v>0</v>
      </c>
      <c r="H3195" s="76"/>
      <c r="I3195" s="76"/>
    </row>
    <row r="3196" spans="1:9" ht="27">
      <c r="A3196" s="79"/>
      <c r="B3196" s="78"/>
      <c r="C3196" s="77"/>
      <c r="D3196" s="77"/>
      <c r="E3196" s="89" t="s">
        <v>197</v>
      </c>
      <c r="F3196" s="90" t="s">
        <v>198</v>
      </c>
      <c r="G3196" s="76">
        <f t="shared" si="60"/>
        <v>0</v>
      </c>
      <c r="H3196" s="76"/>
      <c r="I3196" s="76"/>
    </row>
    <row r="3197" spans="1:9" ht="27">
      <c r="A3197" s="79"/>
      <c r="B3197" s="78"/>
      <c r="C3197" s="77"/>
      <c r="D3197" s="77"/>
      <c r="E3197" s="89" t="s">
        <v>199</v>
      </c>
      <c r="F3197" s="90" t="s">
        <v>200</v>
      </c>
      <c r="G3197" s="76">
        <f t="shared" si="60"/>
        <v>0</v>
      </c>
      <c r="H3197" s="76"/>
      <c r="I3197" s="76"/>
    </row>
    <row r="3198" spans="1:9" ht="27">
      <c r="A3198" s="79"/>
      <c r="B3198" s="78"/>
      <c r="C3198" s="77"/>
      <c r="D3198" s="77"/>
      <c r="E3198" s="89" t="s">
        <v>201</v>
      </c>
      <c r="F3198" s="90" t="s">
        <v>202</v>
      </c>
      <c r="G3198" s="76">
        <f t="shared" si="60"/>
        <v>0</v>
      </c>
      <c r="H3198" s="76"/>
      <c r="I3198" s="76"/>
    </row>
    <row r="3199" spans="1:9" ht="18">
      <c r="A3199" s="79"/>
      <c r="B3199" s="78"/>
      <c r="C3199" s="77"/>
      <c r="D3199" s="77"/>
      <c r="E3199" s="89" t="s">
        <v>203</v>
      </c>
      <c r="F3199" s="90" t="s">
        <v>204</v>
      </c>
      <c r="G3199" s="76">
        <f t="shared" si="60"/>
        <v>0</v>
      </c>
      <c r="H3199" s="76"/>
      <c r="I3199" s="76"/>
    </row>
    <row r="3200" spans="1:9" ht="18">
      <c r="A3200" s="79"/>
      <c r="B3200" s="78"/>
      <c r="C3200" s="77"/>
      <c r="D3200" s="77"/>
      <c r="E3200" s="89" t="s">
        <v>205</v>
      </c>
      <c r="F3200" s="90" t="s">
        <v>206</v>
      </c>
      <c r="G3200" s="76">
        <f t="shared" si="60"/>
        <v>0</v>
      </c>
      <c r="H3200" s="76"/>
      <c r="I3200" s="76"/>
    </row>
    <row r="3201" spans="1:9" ht="18.75" thickBot="1">
      <c r="A3201" s="79"/>
      <c r="B3201" s="78"/>
      <c r="C3201" s="77"/>
      <c r="D3201" s="77"/>
      <c r="E3201" s="91" t="s">
        <v>207</v>
      </c>
      <c r="F3201" s="92" t="s">
        <v>208</v>
      </c>
      <c r="G3201" s="76">
        <f t="shared" si="60"/>
        <v>0</v>
      </c>
      <c r="H3201" s="76"/>
      <c r="I3201" s="76"/>
    </row>
    <row r="3202" spans="1:9" ht="33.75" thickBot="1">
      <c r="A3202" s="79"/>
      <c r="B3202" s="78"/>
      <c r="C3202" s="77"/>
      <c r="D3202" s="77"/>
      <c r="E3202" s="93" t="s">
        <v>209</v>
      </c>
      <c r="F3202" s="94" t="s">
        <v>194</v>
      </c>
      <c r="G3202" s="76">
        <f t="shared" si="60"/>
        <v>42144</v>
      </c>
      <c r="H3202" s="76">
        <f>H3203+H3211+H3215+H3224+H3226+H3229</f>
        <v>42144</v>
      </c>
      <c r="I3202" s="76"/>
    </row>
    <row r="3203" spans="1:9" ht="18">
      <c r="A3203" s="79"/>
      <c r="B3203" s="78"/>
      <c r="C3203" s="77"/>
      <c r="D3203" s="77"/>
      <c r="E3203" s="95" t="s">
        <v>210</v>
      </c>
      <c r="F3203" s="96"/>
      <c r="G3203" s="76">
        <f t="shared" si="60"/>
        <v>600</v>
      </c>
      <c r="H3203" s="76">
        <f>H3204+H3205+H3206+H3207+H3208+H3209+H3210</f>
        <v>600</v>
      </c>
      <c r="I3203" s="76"/>
    </row>
    <row r="3204" spans="1:9" ht="27">
      <c r="A3204" s="79"/>
      <c r="B3204" s="78"/>
      <c r="C3204" s="77"/>
      <c r="D3204" s="77"/>
      <c r="E3204" s="89" t="s">
        <v>211</v>
      </c>
      <c r="F3204" s="90" t="s">
        <v>212</v>
      </c>
      <c r="G3204" s="76">
        <f t="shared" si="60"/>
        <v>0</v>
      </c>
      <c r="H3204" s="76"/>
      <c r="I3204" s="76"/>
    </row>
    <row r="3205" spans="1:9" ht="18">
      <c r="A3205" s="79"/>
      <c r="B3205" s="78"/>
      <c r="C3205" s="77"/>
      <c r="D3205" s="77"/>
      <c r="E3205" s="89" t="s">
        <v>213</v>
      </c>
      <c r="F3205" s="90" t="s">
        <v>214</v>
      </c>
      <c r="G3205" s="76">
        <f t="shared" si="60"/>
        <v>0</v>
      </c>
      <c r="H3205" s="76"/>
      <c r="I3205" s="76"/>
    </row>
    <row r="3206" spans="1:9" ht="18">
      <c r="A3206" s="79"/>
      <c r="B3206" s="78"/>
      <c r="C3206" s="77"/>
      <c r="D3206" s="77"/>
      <c r="E3206" s="89" t="s">
        <v>215</v>
      </c>
      <c r="F3206" s="90" t="s">
        <v>216</v>
      </c>
      <c r="G3206" s="76">
        <f t="shared" si="60"/>
        <v>0</v>
      </c>
      <c r="H3206" s="76"/>
      <c r="I3206" s="76"/>
    </row>
    <row r="3207" spans="1:9" ht="18">
      <c r="A3207" s="79"/>
      <c r="B3207" s="78"/>
      <c r="C3207" s="77"/>
      <c r="D3207" s="77"/>
      <c r="E3207" s="89" t="s">
        <v>217</v>
      </c>
      <c r="F3207" s="90" t="s">
        <v>218</v>
      </c>
      <c r="G3207" s="76">
        <f t="shared" si="60"/>
        <v>0</v>
      </c>
      <c r="H3207" s="76"/>
      <c r="I3207" s="76"/>
    </row>
    <row r="3208" spans="1:9" ht="18">
      <c r="A3208" s="79"/>
      <c r="B3208" s="78"/>
      <c r="C3208" s="77"/>
      <c r="D3208" s="77"/>
      <c r="E3208" s="89" t="s">
        <v>219</v>
      </c>
      <c r="F3208" s="90" t="s">
        <v>220</v>
      </c>
      <c r="G3208" s="76">
        <f t="shared" si="60"/>
        <v>0</v>
      </c>
      <c r="H3208" s="76"/>
      <c r="I3208" s="76"/>
    </row>
    <row r="3209" spans="1:9" ht="18">
      <c r="A3209" s="79"/>
      <c r="B3209" s="78"/>
      <c r="C3209" s="77"/>
      <c r="D3209" s="77"/>
      <c r="E3209" s="89" t="s">
        <v>221</v>
      </c>
      <c r="F3209" s="90" t="s">
        <v>222</v>
      </c>
      <c r="G3209" s="76">
        <f t="shared" si="60"/>
        <v>600</v>
      </c>
      <c r="H3209" s="76">
        <v>600</v>
      </c>
      <c r="I3209" s="76"/>
    </row>
    <row r="3210" spans="1:9" ht="18.75" thickBot="1">
      <c r="A3210" s="79"/>
      <c r="B3210" s="78"/>
      <c r="C3210" s="77"/>
      <c r="D3210" s="77"/>
      <c r="E3210" s="91" t="s">
        <v>223</v>
      </c>
      <c r="F3210" s="92" t="s">
        <v>224</v>
      </c>
      <c r="G3210" s="76">
        <f t="shared" si="60"/>
        <v>0</v>
      </c>
      <c r="H3210" s="76"/>
      <c r="I3210" s="76"/>
    </row>
    <row r="3211" spans="1:9" ht="33">
      <c r="A3211" s="79"/>
      <c r="B3211" s="78"/>
      <c r="C3211" s="77"/>
      <c r="D3211" s="77"/>
      <c r="E3211" s="132" t="s">
        <v>225</v>
      </c>
      <c r="F3211" s="98" t="s">
        <v>194</v>
      </c>
      <c r="G3211" s="76">
        <f t="shared" si="60"/>
        <v>0</v>
      </c>
      <c r="H3211" s="76">
        <f>H3212+H3213+H3214</f>
        <v>0</v>
      </c>
      <c r="I3211" s="76"/>
    </row>
    <row r="3212" spans="1:9" ht="18">
      <c r="A3212" s="79"/>
      <c r="B3212" s="78"/>
      <c r="C3212" s="77"/>
      <c r="D3212" s="77"/>
      <c r="E3212" s="89" t="s">
        <v>226</v>
      </c>
      <c r="F3212" s="99" t="s">
        <v>227</v>
      </c>
      <c r="G3212" s="76">
        <f t="shared" si="60"/>
        <v>0</v>
      </c>
      <c r="H3212" s="76"/>
      <c r="I3212" s="76"/>
    </row>
    <row r="3213" spans="1:9" ht="27">
      <c r="A3213" s="79"/>
      <c r="B3213" s="78"/>
      <c r="C3213" s="77"/>
      <c r="D3213" s="77"/>
      <c r="E3213" s="89" t="s">
        <v>228</v>
      </c>
      <c r="F3213" s="90" t="s">
        <v>229</v>
      </c>
      <c r="G3213" s="76">
        <f t="shared" si="60"/>
        <v>0</v>
      </c>
      <c r="H3213" s="76"/>
      <c r="I3213" s="76"/>
    </row>
    <row r="3214" spans="1:9" ht="18.75" thickBot="1">
      <c r="A3214" s="79"/>
      <c r="B3214" s="78"/>
      <c r="C3214" s="77"/>
      <c r="D3214" s="77"/>
      <c r="E3214" s="91" t="s">
        <v>230</v>
      </c>
      <c r="F3214" s="92" t="s">
        <v>231</v>
      </c>
      <c r="G3214" s="76">
        <f t="shared" si="60"/>
        <v>0</v>
      </c>
      <c r="H3214" s="76"/>
      <c r="I3214" s="76"/>
    </row>
    <row r="3215" spans="1:9" ht="33">
      <c r="A3215" s="79"/>
      <c r="B3215" s="78"/>
      <c r="C3215" s="77"/>
      <c r="D3215" s="77"/>
      <c r="E3215" s="132" t="s">
        <v>232</v>
      </c>
      <c r="F3215" s="98" t="s">
        <v>194</v>
      </c>
      <c r="G3215" s="76">
        <f t="shared" si="60"/>
        <v>20000</v>
      </c>
      <c r="H3215" s="76">
        <v>20000</v>
      </c>
      <c r="I3215" s="76"/>
    </row>
    <row r="3216" spans="1:9" ht="18">
      <c r="A3216" s="79"/>
      <c r="B3216" s="78"/>
      <c r="C3216" s="77"/>
      <c r="D3216" s="77"/>
      <c r="E3216" s="89" t="s">
        <v>233</v>
      </c>
      <c r="F3216" s="99" t="s">
        <v>234</v>
      </c>
      <c r="G3216" s="76">
        <f t="shared" si="60"/>
        <v>0</v>
      </c>
      <c r="H3216" s="76"/>
      <c r="I3216" s="76"/>
    </row>
    <row r="3217" spans="1:9" ht="18">
      <c r="A3217" s="79"/>
      <c r="B3217" s="78"/>
      <c r="C3217" s="77"/>
      <c r="D3217" s="77"/>
      <c r="E3217" s="89" t="s">
        <v>235</v>
      </c>
      <c r="F3217" s="90" t="s">
        <v>236</v>
      </c>
      <c r="G3217" s="76">
        <f t="shared" si="60"/>
        <v>0</v>
      </c>
      <c r="H3217" s="76"/>
      <c r="I3217" s="76"/>
    </row>
    <row r="3218" spans="1:9" ht="27">
      <c r="A3218" s="79"/>
      <c r="B3218" s="78"/>
      <c r="C3218" s="77"/>
      <c r="D3218" s="77"/>
      <c r="E3218" s="89" t="s">
        <v>237</v>
      </c>
      <c r="F3218" s="90" t="s">
        <v>238</v>
      </c>
      <c r="G3218" s="76">
        <f t="shared" si="60"/>
        <v>0</v>
      </c>
      <c r="H3218" s="76"/>
      <c r="I3218" s="76"/>
    </row>
    <row r="3219" spans="1:9" ht="18">
      <c r="A3219" s="79"/>
      <c r="B3219" s="78"/>
      <c r="C3219" s="77"/>
      <c r="D3219" s="77"/>
      <c r="E3219" s="89" t="s">
        <v>239</v>
      </c>
      <c r="F3219" s="90" t="s">
        <v>240</v>
      </c>
      <c r="G3219" s="76">
        <f t="shared" si="60"/>
        <v>0</v>
      </c>
      <c r="H3219" s="76"/>
      <c r="I3219" s="76"/>
    </row>
    <row r="3220" spans="1:9" ht="18">
      <c r="A3220" s="79"/>
      <c r="B3220" s="78"/>
      <c r="C3220" s="77"/>
      <c r="D3220" s="77"/>
      <c r="E3220" s="107" t="s">
        <v>241</v>
      </c>
      <c r="F3220" s="108">
        <v>423500</v>
      </c>
      <c r="G3220" s="76">
        <f t="shared" si="60"/>
        <v>0</v>
      </c>
      <c r="H3220" s="76"/>
      <c r="I3220" s="76"/>
    </row>
    <row r="3221" spans="1:9" ht="27">
      <c r="A3221" s="79"/>
      <c r="B3221" s="78"/>
      <c r="C3221" s="77"/>
      <c r="D3221" s="77"/>
      <c r="E3221" s="89" t="s">
        <v>242</v>
      </c>
      <c r="F3221" s="90" t="s">
        <v>243</v>
      </c>
      <c r="G3221" s="76">
        <f t="shared" si="60"/>
        <v>0</v>
      </c>
      <c r="H3221" s="76"/>
      <c r="I3221" s="76"/>
    </row>
    <row r="3222" spans="1:9" ht="18">
      <c r="A3222" s="79"/>
      <c r="B3222" s="78"/>
      <c r="C3222" s="77"/>
      <c r="D3222" s="77"/>
      <c r="E3222" s="89" t="s">
        <v>244</v>
      </c>
      <c r="F3222" s="90" t="s">
        <v>245</v>
      </c>
      <c r="G3222" s="76">
        <f t="shared" si="60"/>
        <v>0</v>
      </c>
      <c r="H3222" s="76"/>
      <c r="I3222" s="76"/>
    </row>
    <row r="3223" spans="1:9" ht="18.75" thickBot="1">
      <c r="A3223" s="79"/>
      <c r="B3223" s="78"/>
      <c r="C3223" s="77"/>
      <c r="D3223" s="77"/>
      <c r="E3223" s="91" t="s">
        <v>246</v>
      </c>
      <c r="F3223" s="92" t="s">
        <v>247</v>
      </c>
      <c r="G3223" s="76">
        <f t="shared" si="60"/>
        <v>20000</v>
      </c>
      <c r="H3223" s="76">
        <v>20000</v>
      </c>
      <c r="I3223" s="76"/>
    </row>
    <row r="3224" spans="1:9" ht="33">
      <c r="A3224" s="79"/>
      <c r="B3224" s="78"/>
      <c r="C3224" s="77"/>
      <c r="D3224" s="77"/>
      <c r="E3224" s="132" t="s">
        <v>248</v>
      </c>
      <c r="F3224" s="98" t="s">
        <v>194</v>
      </c>
      <c r="G3224" s="76">
        <f t="shared" si="60"/>
        <v>0</v>
      </c>
      <c r="H3224" s="76">
        <f>H3225</f>
        <v>0</v>
      </c>
      <c r="I3224" s="76"/>
    </row>
    <row r="3225" spans="1:9" ht="18.75" thickBot="1">
      <c r="A3225" s="79"/>
      <c r="B3225" s="78"/>
      <c r="C3225" s="77"/>
      <c r="D3225" s="77"/>
      <c r="E3225" s="91" t="s">
        <v>249</v>
      </c>
      <c r="F3225" s="92" t="s">
        <v>250</v>
      </c>
      <c r="G3225" s="76">
        <f t="shared" si="60"/>
        <v>0</v>
      </c>
      <c r="H3225" s="76"/>
      <c r="I3225" s="76"/>
    </row>
    <row r="3226" spans="1:9" ht="49.5">
      <c r="A3226" s="79"/>
      <c r="B3226" s="78"/>
      <c r="C3226" s="77"/>
      <c r="D3226" s="77"/>
      <c r="E3226" s="132" t="s">
        <v>251</v>
      </c>
      <c r="F3226" s="98" t="s">
        <v>194</v>
      </c>
      <c r="G3226" s="76">
        <f t="shared" si="60"/>
        <v>0</v>
      </c>
      <c r="H3226" s="76">
        <f>H3227+H3228</f>
        <v>0</v>
      </c>
      <c r="I3226" s="76"/>
    </row>
    <row r="3227" spans="1:9" ht="27">
      <c r="A3227" s="79"/>
      <c r="B3227" s="78"/>
      <c r="C3227" s="77"/>
      <c r="D3227" s="77"/>
      <c r="E3227" s="89" t="s">
        <v>252</v>
      </c>
      <c r="F3227" s="99" t="s">
        <v>253</v>
      </c>
      <c r="G3227" s="76">
        <f t="shared" si="60"/>
        <v>0</v>
      </c>
      <c r="H3227" s="76">
        <v>0</v>
      </c>
      <c r="I3227" s="76"/>
    </row>
    <row r="3228" spans="1:9" ht="27.75" thickBot="1">
      <c r="A3228" s="79"/>
      <c r="B3228" s="78"/>
      <c r="C3228" s="77"/>
      <c r="D3228" s="77"/>
      <c r="E3228" s="91" t="s">
        <v>254</v>
      </c>
      <c r="F3228" s="92" t="s">
        <v>255</v>
      </c>
      <c r="G3228" s="76">
        <f t="shared" si="60"/>
        <v>0</v>
      </c>
      <c r="H3228" s="76"/>
      <c r="I3228" s="76"/>
    </row>
    <row r="3229" spans="1:9" ht="18">
      <c r="A3229" s="79"/>
      <c r="B3229" s="78"/>
      <c r="C3229" s="77"/>
      <c r="D3229" s="77"/>
      <c r="E3229" s="132" t="s">
        <v>256</v>
      </c>
      <c r="F3229" s="98" t="s">
        <v>194</v>
      </c>
      <c r="G3229" s="76">
        <f t="shared" si="60"/>
        <v>21544</v>
      </c>
      <c r="H3229" s="76">
        <f>H3230+H3231+H3232+H3233+H3234+H3235+H3236+H3237</f>
        <v>21544</v>
      </c>
      <c r="I3229" s="76"/>
    </row>
    <row r="3230" spans="1:9" ht="18">
      <c r="A3230" s="79"/>
      <c r="B3230" s="78"/>
      <c r="C3230" s="77"/>
      <c r="D3230" s="77"/>
      <c r="E3230" s="89" t="s">
        <v>257</v>
      </c>
      <c r="F3230" s="99" t="s">
        <v>258</v>
      </c>
      <c r="G3230" s="76">
        <f t="shared" si="60"/>
        <v>0</v>
      </c>
      <c r="H3230" s="76"/>
      <c r="I3230" s="76"/>
    </row>
    <row r="3231" spans="1:9" ht="18">
      <c r="A3231" s="79"/>
      <c r="B3231" s="78"/>
      <c r="C3231" s="77"/>
      <c r="D3231" s="77"/>
      <c r="E3231" s="89" t="s">
        <v>259</v>
      </c>
      <c r="F3231" s="90" t="s">
        <v>260</v>
      </c>
      <c r="G3231" s="76">
        <f t="shared" si="60"/>
        <v>0</v>
      </c>
      <c r="H3231" s="76"/>
      <c r="I3231" s="76"/>
    </row>
    <row r="3232" spans="1:9" ht="18">
      <c r="A3232" s="79"/>
      <c r="B3232" s="78"/>
      <c r="C3232" s="77"/>
      <c r="D3232" s="77"/>
      <c r="E3232" s="89" t="s">
        <v>261</v>
      </c>
      <c r="F3232" s="90" t="s">
        <v>262</v>
      </c>
      <c r="G3232" s="76">
        <f t="shared" si="60"/>
        <v>0</v>
      </c>
      <c r="H3232" s="76"/>
      <c r="I3232" s="76"/>
    </row>
    <row r="3233" spans="1:9" ht="18">
      <c r="A3233" s="79"/>
      <c r="B3233" s="78"/>
      <c r="C3233" s="77"/>
      <c r="D3233" s="77"/>
      <c r="E3233" s="109" t="s">
        <v>263</v>
      </c>
      <c r="F3233" s="90" t="s">
        <v>264</v>
      </c>
      <c r="G3233" s="76">
        <f t="shared" si="60"/>
        <v>0</v>
      </c>
      <c r="H3233" s="76"/>
      <c r="I3233" s="76"/>
    </row>
    <row r="3234" spans="1:9" ht="27">
      <c r="A3234" s="79"/>
      <c r="B3234" s="78"/>
      <c r="C3234" s="77"/>
      <c r="D3234" s="77"/>
      <c r="E3234" s="110" t="s">
        <v>265</v>
      </c>
      <c r="F3234" s="90" t="s">
        <v>266</v>
      </c>
      <c r="G3234" s="76">
        <f t="shared" si="60"/>
        <v>0</v>
      </c>
      <c r="H3234" s="76"/>
      <c r="I3234" s="76"/>
    </row>
    <row r="3235" spans="1:9" ht="18">
      <c r="A3235" s="79"/>
      <c r="B3235" s="78"/>
      <c r="C3235" s="77"/>
      <c r="D3235" s="77"/>
      <c r="E3235" s="109" t="s">
        <v>267</v>
      </c>
      <c r="F3235" s="90" t="s">
        <v>268</v>
      </c>
      <c r="G3235" s="76">
        <f t="shared" si="60"/>
        <v>0</v>
      </c>
      <c r="H3235" s="76"/>
      <c r="I3235" s="76"/>
    </row>
    <row r="3236" spans="1:9" ht="18">
      <c r="A3236" s="79"/>
      <c r="B3236" s="78"/>
      <c r="C3236" s="77"/>
      <c r="D3236" s="77"/>
      <c r="E3236" s="109" t="s">
        <v>269</v>
      </c>
      <c r="F3236" s="90" t="s">
        <v>270</v>
      </c>
      <c r="G3236" s="76">
        <f t="shared" si="60"/>
        <v>0</v>
      </c>
      <c r="H3236" s="76"/>
      <c r="I3236" s="76"/>
    </row>
    <row r="3237" spans="1:9" ht="18.75" thickBot="1">
      <c r="A3237" s="79"/>
      <c r="B3237" s="78"/>
      <c r="C3237" s="77"/>
      <c r="D3237" s="77"/>
      <c r="E3237" s="111" t="s">
        <v>271</v>
      </c>
      <c r="F3237" s="92" t="s">
        <v>272</v>
      </c>
      <c r="G3237" s="76">
        <f t="shared" si="60"/>
        <v>21544</v>
      </c>
      <c r="H3237" s="76">
        <v>21544</v>
      </c>
      <c r="I3237" s="76"/>
    </row>
    <row r="3238" spans="1:9" ht="18">
      <c r="A3238" s="79"/>
      <c r="B3238" s="78"/>
      <c r="C3238" s="77"/>
      <c r="D3238" s="77"/>
      <c r="E3238" s="130" t="s">
        <v>273</v>
      </c>
      <c r="F3238" s="98" t="s">
        <v>194</v>
      </c>
      <c r="G3238" s="76">
        <f t="shared" si="60"/>
        <v>0</v>
      </c>
      <c r="H3238" s="76">
        <f>H3239+H3240+H3241+H3242</f>
        <v>0</v>
      </c>
      <c r="I3238" s="76"/>
    </row>
    <row r="3239" spans="1:9" ht="18">
      <c r="A3239" s="79"/>
      <c r="B3239" s="78"/>
      <c r="C3239" s="77"/>
      <c r="D3239" s="77"/>
      <c r="E3239" s="109" t="s">
        <v>274</v>
      </c>
      <c r="F3239" s="99" t="s">
        <v>275</v>
      </c>
      <c r="G3239" s="76">
        <f t="shared" si="60"/>
        <v>0</v>
      </c>
      <c r="H3239" s="76"/>
      <c r="I3239" s="76"/>
    </row>
    <row r="3240" spans="1:9" ht="18">
      <c r="A3240" s="79"/>
      <c r="B3240" s="78"/>
      <c r="C3240" s="77"/>
      <c r="D3240" s="77"/>
      <c r="E3240" s="109" t="s">
        <v>276</v>
      </c>
      <c r="F3240" s="90" t="s">
        <v>277</v>
      </c>
      <c r="G3240" s="76">
        <f t="shared" si="60"/>
        <v>0</v>
      </c>
      <c r="H3240" s="76"/>
      <c r="I3240" s="76"/>
    </row>
    <row r="3241" spans="1:9" ht="27">
      <c r="A3241" s="79"/>
      <c r="B3241" s="78"/>
      <c r="C3241" s="77"/>
      <c r="D3241" s="77"/>
      <c r="E3241" s="109" t="s">
        <v>278</v>
      </c>
      <c r="F3241" s="90" t="s">
        <v>279</v>
      </c>
      <c r="G3241" s="76">
        <f t="shared" si="60"/>
        <v>0</v>
      </c>
      <c r="H3241" s="76"/>
      <c r="I3241" s="76"/>
    </row>
    <row r="3242" spans="1:9" ht="18">
      <c r="A3242" s="79"/>
      <c r="B3242" s="78"/>
      <c r="C3242" s="77"/>
      <c r="D3242" s="77"/>
      <c r="E3242" s="113" t="s">
        <v>280</v>
      </c>
      <c r="F3242" s="114" t="s">
        <v>281</v>
      </c>
      <c r="G3242" s="76">
        <f t="shared" si="60"/>
        <v>0</v>
      </c>
      <c r="H3242" s="76"/>
      <c r="I3242" s="76"/>
    </row>
    <row r="3243" spans="1:9" ht="18">
      <c r="A3243" s="79"/>
      <c r="B3243" s="78"/>
      <c r="C3243" s="77"/>
      <c r="D3243" s="77"/>
      <c r="E3243" s="113" t="s">
        <v>282</v>
      </c>
      <c r="F3243" s="115" t="s">
        <v>194</v>
      </c>
      <c r="G3243" s="76">
        <f t="shared" si="60"/>
        <v>0</v>
      </c>
      <c r="H3243" s="76">
        <f>H3244+H3245+H3246</f>
        <v>0</v>
      </c>
      <c r="I3243" s="76"/>
    </row>
    <row r="3244" spans="1:9" ht="27">
      <c r="A3244" s="79"/>
      <c r="B3244" s="78"/>
      <c r="C3244" s="77"/>
      <c r="D3244" s="77"/>
      <c r="E3244" s="113" t="s">
        <v>283</v>
      </c>
      <c r="F3244" s="99" t="s">
        <v>284</v>
      </c>
      <c r="G3244" s="76">
        <f t="shared" si="60"/>
        <v>0</v>
      </c>
      <c r="H3244" s="76"/>
      <c r="I3244" s="76"/>
    </row>
    <row r="3245" spans="1:9" ht="18">
      <c r="A3245" s="79"/>
      <c r="B3245" s="78"/>
      <c r="C3245" s="77"/>
      <c r="D3245" s="77"/>
      <c r="E3245" s="109" t="s">
        <v>285</v>
      </c>
      <c r="F3245" s="90" t="s">
        <v>286</v>
      </c>
      <c r="G3245" s="76">
        <f t="shared" si="60"/>
        <v>0</v>
      </c>
      <c r="H3245" s="76"/>
      <c r="I3245" s="76"/>
    </row>
    <row r="3246" spans="1:9" ht="18.75" thickBot="1">
      <c r="A3246" s="79"/>
      <c r="B3246" s="78"/>
      <c r="C3246" s="77"/>
      <c r="D3246" s="77"/>
      <c r="E3246" s="111" t="s">
        <v>287</v>
      </c>
      <c r="F3246" s="92" t="s">
        <v>288</v>
      </c>
      <c r="G3246" s="76">
        <f t="shared" si="60"/>
        <v>0</v>
      </c>
      <c r="H3246" s="76"/>
      <c r="I3246" s="76"/>
    </row>
    <row r="3247" spans="1:9" ht="18">
      <c r="A3247" s="79"/>
      <c r="B3247" s="78"/>
      <c r="C3247" s="77"/>
      <c r="D3247" s="77"/>
      <c r="E3247" s="130" t="s">
        <v>289</v>
      </c>
      <c r="F3247" s="98" t="s">
        <v>194</v>
      </c>
      <c r="G3247" s="76">
        <f t="shared" si="60"/>
        <v>0</v>
      </c>
      <c r="H3247" s="76">
        <f>H3248+H3249+H3250+H3251</f>
        <v>0</v>
      </c>
      <c r="I3247" s="76"/>
    </row>
    <row r="3248" spans="1:9" ht="27">
      <c r="A3248" s="79"/>
      <c r="B3248" s="78"/>
      <c r="C3248" s="77"/>
      <c r="D3248" s="77"/>
      <c r="E3248" s="109" t="s">
        <v>290</v>
      </c>
      <c r="F3248" s="99" t="s">
        <v>291</v>
      </c>
      <c r="G3248" s="76">
        <f t="shared" si="60"/>
        <v>0</v>
      </c>
      <c r="H3248" s="76"/>
      <c r="I3248" s="76"/>
    </row>
    <row r="3249" spans="1:9" ht="27">
      <c r="A3249" s="79"/>
      <c r="B3249" s="78"/>
      <c r="C3249" s="77"/>
      <c r="D3249" s="77"/>
      <c r="E3249" s="109" t="s">
        <v>292</v>
      </c>
      <c r="F3249" s="90" t="s">
        <v>293</v>
      </c>
      <c r="G3249" s="76">
        <f t="shared" si="60"/>
        <v>0</v>
      </c>
      <c r="H3249" s="76"/>
      <c r="I3249" s="76"/>
    </row>
    <row r="3250" spans="1:9" ht="27">
      <c r="A3250" s="79"/>
      <c r="B3250" s="78"/>
      <c r="C3250" s="77"/>
      <c r="D3250" s="77"/>
      <c r="E3250" s="109" t="s">
        <v>294</v>
      </c>
      <c r="F3250" s="90" t="s">
        <v>295</v>
      </c>
      <c r="G3250" s="76">
        <f t="shared" si="60"/>
        <v>0</v>
      </c>
      <c r="H3250" s="76"/>
      <c r="I3250" s="76"/>
    </row>
    <row r="3251" spans="1:9" ht="27.75" thickBot="1">
      <c r="A3251" s="79"/>
      <c r="B3251" s="78"/>
      <c r="C3251" s="77"/>
      <c r="D3251" s="77"/>
      <c r="E3251" s="111" t="s">
        <v>296</v>
      </c>
      <c r="F3251" s="92" t="s">
        <v>297</v>
      </c>
      <c r="G3251" s="76">
        <f t="shared" si="60"/>
        <v>0</v>
      </c>
      <c r="H3251" s="76"/>
      <c r="I3251" s="76"/>
    </row>
    <row r="3252" spans="1:9" ht="18">
      <c r="A3252" s="79"/>
      <c r="B3252" s="78"/>
      <c r="C3252" s="77"/>
      <c r="D3252" s="77"/>
      <c r="E3252" s="116" t="s">
        <v>298</v>
      </c>
      <c r="F3252" s="117" t="s">
        <v>194</v>
      </c>
      <c r="G3252" s="76">
        <f t="shared" si="60"/>
        <v>2000</v>
      </c>
      <c r="H3252" s="76">
        <f>H3256+H3268</f>
        <v>2000</v>
      </c>
      <c r="I3252" s="76"/>
    </row>
    <row r="3253" spans="1:9" ht="28.5">
      <c r="A3253" s="79"/>
      <c r="B3253" s="78"/>
      <c r="C3253" s="77"/>
      <c r="D3253" s="77"/>
      <c r="E3253" s="118" t="s">
        <v>299</v>
      </c>
      <c r="F3253" s="117" t="s">
        <v>194</v>
      </c>
      <c r="G3253" s="76">
        <f t="shared" si="60"/>
        <v>0</v>
      </c>
      <c r="H3253" s="76">
        <f>H3254+H3255</f>
        <v>0</v>
      </c>
      <c r="I3253" s="76"/>
    </row>
    <row r="3254" spans="1:9" ht="27">
      <c r="A3254" s="79"/>
      <c r="B3254" s="78"/>
      <c r="C3254" s="77"/>
      <c r="D3254" s="77"/>
      <c r="E3254" s="119" t="s">
        <v>300</v>
      </c>
      <c r="F3254" s="120">
        <v>461100</v>
      </c>
      <c r="G3254" s="76">
        <f t="shared" si="60"/>
        <v>0</v>
      </c>
      <c r="H3254" s="76"/>
      <c r="I3254" s="76"/>
    </row>
    <row r="3255" spans="1:9" ht="27">
      <c r="A3255" s="79"/>
      <c r="B3255" s="78"/>
      <c r="C3255" s="77"/>
      <c r="D3255" s="77"/>
      <c r="E3255" s="119" t="s">
        <v>301</v>
      </c>
      <c r="F3255" s="120">
        <v>461200</v>
      </c>
      <c r="G3255" s="76">
        <f t="shared" si="60"/>
        <v>0</v>
      </c>
      <c r="H3255" s="76"/>
      <c r="I3255" s="76"/>
    </row>
    <row r="3256" spans="1:9" ht="28.5">
      <c r="A3256" s="79"/>
      <c r="B3256" s="78"/>
      <c r="C3256" s="77"/>
      <c r="D3256" s="77"/>
      <c r="E3256" s="121" t="s">
        <v>302</v>
      </c>
      <c r="F3256" s="122" t="s">
        <v>194</v>
      </c>
      <c r="G3256" s="76">
        <f t="shared" si="60"/>
        <v>0</v>
      </c>
      <c r="H3256" s="76">
        <f>H3257+H3258</f>
        <v>0</v>
      </c>
      <c r="I3256" s="76"/>
    </row>
    <row r="3257" spans="1:9" ht="27">
      <c r="A3257" s="79"/>
      <c r="B3257" s="78"/>
      <c r="C3257" s="77"/>
      <c r="D3257" s="77"/>
      <c r="E3257" s="123" t="s">
        <v>303</v>
      </c>
      <c r="F3257" s="120">
        <v>462100</v>
      </c>
      <c r="G3257" s="76">
        <f t="shared" si="60"/>
        <v>0</v>
      </c>
      <c r="H3257" s="76"/>
      <c r="I3257" s="76"/>
    </row>
    <row r="3258" spans="1:9" ht="27.75" thickBot="1">
      <c r="A3258" s="79"/>
      <c r="B3258" s="78"/>
      <c r="C3258" s="77"/>
      <c r="D3258" s="77"/>
      <c r="E3258" s="124" t="s">
        <v>304</v>
      </c>
      <c r="F3258" s="125">
        <v>462200</v>
      </c>
      <c r="G3258" s="76">
        <f t="shared" si="60"/>
        <v>0</v>
      </c>
      <c r="H3258" s="76"/>
      <c r="I3258" s="76"/>
    </row>
    <row r="3259" spans="1:9" ht="28.5">
      <c r="A3259" s="79"/>
      <c r="B3259" s="78"/>
      <c r="C3259" s="77"/>
      <c r="D3259" s="77"/>
      <c r="E3259" s="126" t="s">
        <v>305</v>
      </c>
      <c r="F3259" s="117" t="s">
        <v>194</v>
      </c>
      <c r="G3259" s="76">
        <f t="shared" ref="G3259:G3310" si="61">H3259</f>
        <v>0</v>
      </c>
      <c r="H3259" s="76">
        <f>H3260+H3261+H3262+H3263+H3264+H3265+H3266+H3267</f>
        <v>0</v>
      </c>
      <c r="I3259" s="76"/>
    </row>
    <row r="3260" spans="1:9" ht="27">
      <c r="A3260" s="79"/>
      <c r="B3260" s="78"/>
      <c r="C3260" s="77"/>
      <c r="D3260" s="77"/>
      <c r="E3260" s="123" t="s">
        <v>306</v>
      </c>
      <c r="F3260" s="120">
        <v>463100</v>
      </c>
      <c r="G3260" s="76">
        <f t="shared" si="61"/>
        <v>0</v>
      </c>
      <c r="H3260" s="76"/>
      <c r="I3260" s="76"/>
    </row>
    <row r="3261" spans="1:9" ht="18">
      <c r="A3261" s="79"/>
      <c r="B3261" s="78"/>
      <c r="C3261" s="77"/>
      <c r="D3261" s="77"/>
      <c r="E3261" s="123" t="s">
        <v>307</v>
      </c>
      <c r="F3261" s="120">
        <v>463200</v>
      </c>
      <c r="G3261" s="76">
        <f t="shared" si="61"/>
        <v>0</v>
      </c>
      <c r="H3261" s="76"/>
      <c r="I3261" s="76"/>
    </row>
    <row r="3262" spans="1:9" ht="40.5">
      <c r="A3262" s="79"/>
      <c r="B3262" s="78"/>
      <c r="C3262" s="77"/>
      <c r="D3262" s="77"/>
      <c r="E3262" s="123" t="s">
        <v>308</v>
      </c>
      <c r="F3262" s="120">
        <v>463300</v>
      </c>
      <c r="G3262" s="76">
        <f t="shared" si="61"/>
        <v>0</v>
      </c>
      <c r="H3262" s="76"/>
      <c r="I3262" s="76"/>
    </row>
    <row r="3263" spans="1:9" ht="40.5">
      <c r="A3263" s="79"/>
      <c r="B3263" s="78"/>
      <c r="C3263" s="77"/>
      <c r="D3263" s="77"/>
      <c r="E3263" s="123" t="s">
        <v>309</v>
      </c>
      <c r="F3263" s="120">
        <v>463400</v>
      </c>
      <c r="G3263" s="76">
        <f t="shared" si="61"/>
        <v>0</v>
      </c>
      <c r="H3263" s="76"/>
      <c r="I3263" s="76"/>
    </row>
    <row r="3264" spans="1:9" ht="18">
      <c r="A3264" s="79"/>
      <c r="B3264" s="78"/>
      <c r="C3264" s="77"/>
      <c r="D3264" s="77"/>
      <c r="E3264" s="127" t="s">
        <v>310</v>
      </c>
      <c r="F3264" s="120">
        <v>463500</v>
      </c>
      <c r="G3264" s="76">
        <f t="shared" si="61"/>
        <v>0</v>
      </c>
      <c r="H3264" s="76"/>
      <c r="I3264" s="76"/>
    </row>
    <row r="3265" spans="1:9" ht="40.5">
      <c r="A3265" s="79"/>
      <c r="B3265" s="78"/>
      <c r="C3265" s="77"/>
      <c r="D3265" s="77"/>
      <c r="E3265" s="127" t="s">
        <v>311</v>
      </c>
      <c r="F3265" s="120">
        <v>463700</v>
      </c>
      <c r="G3265" s="76">
        <f t="shared" si="61"/>
        <v>0</v>
      </c>
      <c r="H3265" s="76"/>
      <c r="I3265" s="76"/>
    </row>
    <row r="3266" spans="1:9" ht="40.5">
      <c r="A3266" s="79"/>
      <c r="B3266" s="78"/>
      <c r="C3266" s="77"/>
      <c r="D3266" s="77"/>
      <c r="E3266" s="127" t="s">
        <v>312</v>
      </c>
      <c r="F3266" s="120">
        <v>463800</v>
      </c>
      <c r="G3266" s="76">
        <f t="shared" si="61"/>
        <v>0</v>
      </c>
      <c r="H3266" s="76"/>
      <c r="I3266" s="76"/>
    </row>
    <row r="3267" spans="1:9" ht="18">
      <c r="A3267" s="79"/>
      <c r="B3267" s="78"/>
      <c r="C3267" s="77"/>
      <c r="D3267" s="77"/>
      <c r="E3267" s="127" t="s">
        <v>313</v>
      </c>
      <c r="F3267" s="120">
        <v>463900</v>
      </c>
      <c r="G3267" s="76">
        <f t="shared" si="61"/>
        <v>0</v>
      </c>
      <c r="H3267" s="76"/>
      <c r="I3267" s="76"/>
    </row>
    <row r="3268" spans="1:9" ht="28.5">
      <c r="A3268" s="79"/>
      <c r="B3268" s="78"/>
      <c r="C3268" s="77"/>
      <c r="D3268" s="77"/>
      <c r="E3268" s="128" t="s">
        <v>314</v>
      </c>
      <c r="F3268" s="122" t="s">
        <v>194</v>
      </c>
      <c r="G3268" s="76">
        <f t="shared" si="61"/>
        <v>2000</v>
      </c>
      <c r="H3268" s="76">
        <f>H3274</f>
        <v>2000</v>
      </c>
      <c r="I3268" s="76"/>
    </row>
    <row r="3269" spans="1:9" ht="27">
      <c r="A3269" s="79"/>
      <c r="B3269" s="78"/>
      <c r="C3269" s="77"/>
      <c r="D3269" s="77"/>
      <c r="E3269" s="127" t="s">
        <v>315</v>
      </c>
      <c r="F3269" s="120">
        <v>465100</v>
      </c>
      <c r="G3269" s="76">
        <f t="shared" si="61"/>
        <v>0</v>
      </c>
      <c r="H3269" s="76"/>
      <c r="I3269" s="76"/>
    </row>
    <row r="3270" spans="1:9" ht="18">
      <c r="A3270" s="79"/>
      <c r="B3270" s="78"/>
      <c r="C3270" s="77"/>
      <c r="D3270" s="77"/>
      <c r="E3270" s="127" t="s">
        <v>316</v>
      </c>
      <c r="F3270" s="120">
        <v>465200</v>
      </c>
      <c r="G3270" s="76">
        <f t="shared" si="61"/>
        <v>0</v>
      </c>
      <c r="H3270" s="76"/>
      <c r="I3270" s="76"/>
    </row>
    <row r="3271" spans="1:9" ht="18">
      <c r="A3271" s="79"/>
      <c r="B3271" s="78"/>
      <c r="C3271" s="77"/>
      <c r="D3271" s="77"/>
      <c r="E3271" s="127" t="s">
        <v>317</v>
      </c>
      <c r="F3271" s="120">
        <v>465300</v>
      </c>
      <c r="G3271" s="76">
        <f t="shared" si="61"/>
        <v>0</v>
      </c>
      <c r="H3271" s="76"/>
      <c r="I3271" s="76"/>
    </row>
    <row r="3272" spans="1:9" ht="40.5">
      <c r="A3272" s="79"/>
      <c r="B3272" s="78"/>
      <c r="C3272" s="77"/>
      <c r="D3272" s="77"/>
      <c r="E3272" s="127" t="s">
        <v>318</v>
      </c>
      <c r="F3272" s="120">
        <v>465500</v>
      </c>
      <c r="G3272" s="76">
        <f t="shared" si="61"/>
        <v>0</v>
      </c>
      <c r="H3272" s="76"/>
      <c r="I3272" s="76"/>
    </row>
    <row r="3273" spans="1:9" ht="40.5">
      <c r="A3273" s="79"/>
      <c r="B3273" s="78"/>
      <c r="C3273" s="77"/>
      <c r="D3273" s="77"/>
      <c r="E3273" s="127" t="s">
        <v>319</v>
      </c>
      <c r="F3273" s="120">
        <v>465600</v>
      </c>
      <c r="G3273" s="76">
        <f t="shared" si="61"/>
        <v>0</v>
      </c>
      <c r="H3273" s="76"/>
      <c r="I3273" s="76"/>
    </row>
    <row r="3274" spans="1:9" ht="18.75" thickBot="1">
      <c r="A3274" s="79"/>
      <c r="B3274" s="78"/>
      <c r="C3274" s="77"/>
      <c r="D3274" s="77"/>
      <c r="E3274" s="129" t="s">
        <v>320</v>
      </c>
      <c r="F3274" s="92" t="s">
        <v>321</v>
      </c>
      <c r="G3274" s="76">
        <f t="shared" si="61"/>
        <v>2000</v>
      </c>
      <c r="H3274" s="76">
        <v>2000</v>
      </c>
      <c r="I3274" s="76"/>
    </row>
    <row r="3275" spans="1:9" ht="33">
      <c r="A3275" s="79"/>
      <c r="B3275" s="78"/>
      <c r="C3275" s="77"/>
      <c r="D3275" s="77"/>
      <c r="E3275" s="130" t="s">
        <v>322</v>
      </c>
      <c r="F3275" s="98" t="s">
        <v>194</v>
      </c>
      <c r="G3275" s="76">
        <f t="shared" si="61"/>
        <v>0</v>
      </c>
      <c r="H3275" s="76">
        <f>H3276+H3279+H3289</f>
        <v>0</v>
      </c>
      <c r="I3275" s="76"/>
    </row>
    <row r="3276" spans="1:9" ht="28.5">
      <c r="A3276" s="79"/>
      <c r="B3276" s="78"/>
      <c r="C3276" s="77"/>
      <c r="D3276" s="77"/>
      <c r="E3276" s="131" t="s">
        <v>323</v>
      </c>
      <c r="F3276" s="122" t="s">
        <v>194</v>
      </c>
      <c r="G3276" s="76">
        <f t="shared" si="61"/>
        <v>0</v>
      </c>
      <c r="H3276" s="76">
        <f>H3277+H3278</f>
        <v>0</v>
      </c>
      <c r="I3276" s="76"/>
    </row>
    <row r="3277" spans="1:9" ht="40.5">
      <c r="A3277" s="79"/>
      <c r="B3277" s="78"/>
      <c r="C3277" s="77"/>
      <c r="D3277" s="77"/>
      <c r="E3277" s="89" t="s">
        <v>324</v>
      </c>
      <c r="F3277" s="108">
        <v>471100</v>
      </c>
      <c r="G3277" s="76">
        <f t="shared" si="61"/>
        <v>0</v>
      </c>
      <c r="H3277" s="76"/>
      <c r="I3277" s="76"/>
    </row>
    <row r="3278" spans="1:9" ht="27">
      <c r="A3278" s="79"/>
      <c r="B3278" s="78"/>
      <c r="C3278" s="77"/>
      <c r="D3278" s="77"/>
      <c r="E3278" s="109" t="s">
        <v>325</v>
      </c>
      <c r="F3278" s="108">
        <v>471200</v>
      </c>
      <c r="G3278" s="76">
        <f t="shared" si="61"/>
        <v>0</v>
      </c>
      <c r="H3278" s="76"/>
      <c r="I3278" s="76"/>
    </row>
    <row r="3279" spans="1:9" ht="42.75">
      <c r="A3279" s="79"/>
      <c r="B3279" s="78"/>
      <c r="C3279" s="77"/>
      <c r="D3279" s="77"/>
      <c r="E3279" s="131" t="s">
        <v>326</v>
      </c>
      <c r="F3279" s="122" t="s">
        <v>194</v>
      </c>
      <c r="G3279" s="76">
        <f t="shared" si="61"/>
        <v>0</v>
      </c>
      <c r="H3279" s="76">
        <f>H3280+H3281+H3282+H3283+H3284+H3285+H3286+H3287+H3288</f>
        <v>0</v>
      </c>
      <c r="I3279" s="76"/>
    </row>
    <row r="3280" spans="1:9" ht="27">
      <c r="A3280" s="79"/>
      <c r="B3280" s="78"/>
      <c r="C3280" s="77"/>
      <c r="D3280" s="77"/>
      <c r="E3280" s="109" t="s">
        <v>327</v>
      </c>
      <c r="F3280" s="90" t="s">
        <v>328</v>
      </c>
      <c r="G3280" s="76">
        <f t="shared" si="61"/>
        <v>0</v>
      </c>
      <c r="H3280" s="76"/>
      <c r="I3280" s="76"/>
    </row>
    <row r="3281" spans="1:9" ht="18">
      <c r="A3281" s="79"/>
      <c r="B3281" s="78"/>
      <c r="C3281" s="77"/>
      <c r="D3281" s="77"/>
      <c r="E3281" s="109" t="s">
        <v>329</v>
      </c>
      <c r="F3281" s="90" t="s">
        <v>330</v>
      </c>
      <c r="G3281" s="76">
        <f t="shared" si="61"/>
        <v>0</v>
      </c>
      <c r="H3281" s="76"/>
      <c r="I3281" s="76"/>
    </row>
    <row r="3282" spans="1:9" ht="27">
      <c r="A3282" s="79"/>
      <c r="B3282" s="78"/>
      <c r="C3282" s="77"/>
      <c r="D3282" s="77"/>
      <c r="E3282" s="109" t="s">
        <v>331</v>
      </c>
      <c r="F3282" s="90" t="s">
        <v>332</v>
      </c>
      <c r="G3282" s="76">
        <f t="shared" si="61"/>
        <v>0</v>
      </c>
      <c r="H3282" s="76"/>
      <c r="I3282" s="76"/>
    </row>
    <row r="3283" spans="1:9" ht="18">
      <c r="A3283" s="79"/>
      <c r="B3283" s="78"/>
      <c r="C3283" s="77"/>
      <c r="D3283" s="77"/>
      <c r="E3283" s="109" t="s">
        <v>333</v>
      </c>
      <c r="F3283" s="90" t="s">
        <v>334</v>
      </c>
      <c r="G3283" s="76">
        <f t="shared" si="61"/>
        <v>0</v>
      </c>
      <c r="H3283" s="76"/>
      <c r="I3283" s="76"/>
    </row>
    <row r="3284" spans="1:9" ht="27">
      <c r="A3284" s="79"/>
      <c r="B3284" s="78"/>
      <c r="C3284" s="77"/>
      <c r="D3284" s="77"/>
      <c r="E3284" s="109" t="s">
        <v>335</v>
      </c>
      <c r="F3284" s="90" t="s">
        <v>336</v>
      </c>
      <c r="G3284" s="76">
        <f t="shared" si="61"/>
        <v>0</v>
      </c>
      <c r="H3284" s="76"/>
      <c r="I3284" s="76"/>
    </row>
    <row r="3285" spans="1:9" ht="18">
      <c r="A3285" s="79"/>
      <c r="B3285" s="78"/>
      <c r="C3285" s="77"/>
      <c r="D3285" s="77"/>
      <c r="E3285" s="109" t="s">
        <v>337</v>
      </c>
      <c r="F3285" s="90" t="s">
        <v>338</v>
      </c>
      <c r="G3285" s="76">
        <f t="shared" si="61"/>
        <v>0</v>
      </c>
      <c r="H3285" s="76"/>
      <c r="I3285" s="76"/>
    </row>
    <row r="3286" spans="1:9" ht="27">
      <c r="A3286" s="79"/>
      <c r="B3286" s="78"/>
      <c r="C3286" s="77"/>
      <c r="D3286" s="77"/>
      <c r="E3286" s="89" t="s">
        <v>339</v>
      </c>
      <c r="F3286" s="90" t="s">
        <v>340</v>
      </c>
      <c r="G3286" s="76">
        <f t="shared" si="61"/>
        <v>0</v>
      </c>
      <c r="H3286" s="76"/>
      <c r="I3286" s="76"/>
    </row>
    <row r="3287" spans="1:9" ht="18">
      <c r="A3287" s="79"/>
      <c r="B3287" s="78"/>
      <c r="C3287" s="77"/>
      <c r="D3287" s="77"/>
      <c r="E3287" s="109" t="s">
        <v>341</v>
      </c>
      <c r="F3287" s="90" t="s">
        <v>342</v>
      </c>
      <c r="G3287" s="76">
        <f t="shared" si="61"/>
        <v>0</v>
      </c>
      <c r="H3287" s="76"/>
      <c r="I3287" s="76"/>
    </row>
    <row r="3288" spans="1:9" ht="18">
      <c r="A3288" s="79"/>
      <c r="B3288" s="78"/>
      <c r="C3288" s="77"/>
      <c r="D3288" s="77"/>
      <c r="E3288" s="109" t="s">
        <v>343</v>
      </c>
      <c r="F3288" s="90" t="s">
        <v>344</v>
      </c>
      <c r="G3288" s="76">
        <f t="shared" si="61"/>
        <v>0</v>
      </c>
      <c r="H3288" s="76"/>
      <c r="I3288" s="76"/>
    </row>
    <row r="3289" spans="1:9" ht="18">
      <c r="A3289" s="79"/>
      <c r="B3289" s="78"/>
      <c r="C3289" s="77"/>
      <c r="D3289" s="77"/>
      <c r="E3289" s="131" t="s">
        <v>345</v>
      </c>
      <c r="F3289" s="122" t="s">
        <v>194</v>
      </c>
      <c r="G3289" s="76">
        <f t="shared" si="61"/>
        <v>0</v>
      </c>
      <c r="H3289" s="76"/>
      <c r="I3289" s="76"/>
    </row>
    <row r="3290" spans="1:9" ht="18.75" thickBot="1">
      <c r="A3290" s="79"/>
      <c r="B3290" s="78"/>
      <c r="C3290" s="77"/>
      <c r="D3290" s="77"/>
      <c r="E3290" s="111" t="s">
        <v>346</v>
      </c>
      <c r="F3290" s="92" t="s">
        <v>347</v>
      </c>
      <c r="G3290" s="76">
        <f t="shared" si="61"/>
        <v>0</v>
      </c>
      <c r="H3290" s="76"/>
      <c r="I3290" s="76"/>
    </row>
    <row r="3291" spans="1:9" ht="18">
      <c r="A3291" s="79"/>
      <c r="B3291" s="78"/>
      <c r="C3291" s="77"/>
      <c r="D3291" s="77"/>
      <c r="E3291" s="132" t="s">
        <v>348</v>
      </c>
      <c r="F3291" s="98" t="s">
        <v>194</v>
      </c>
      <c r="G3291" s="76">
        <f t="shared" si="61"/>
        <v>0</v>
      </c>
      <c r="H3291" s="76"/>
      <c r="I3291" s="76"/>
    </row>
    <row r="3292" spans="1:9" ht="42.75">
      <c r="A3292" s="79"/>
      <c r="B3292" s="78"/>
      <c r="C3292" s="77"/>
      <c r="D3292" s="77"/>
      <c r="E3292" s="133" t="s">
        <v>349</v>
      </c>
      <c r="F3292" s="117" t="s">
        <v>194</v>
      </c>
      <c r="G3292" s="76">
        <f t="shared" si="61"/>
        <v>0</v>
      </c>
      <c r="H3292" s="76">
        <f>H3293+H3294</f>
        <v>0</v>
      </c>
      <c r="I3292" s="76"/>
    </row>
    <row r="3293" spans="1:9" ht="54">
      <c r="A3293" s="79"/>
      <c r="B3293" s="78"/>
      <c r="C3293" s="77"/>
      <c r="D3293" s="77"/>
      <c r="E3293" s="89" t="s">
        <v>350</v>
      </c>
      <c r="F3293" s="99" t="s">
        <v>351</v>
      </c>
      <c r="G3293" s="76">
        <f t="shared" si="61"/>
        <v>0</v>
      </c>
      <c r="H3293" s="76"/>
      <c r="I3293" s="76"/>
    </row>
    <row r="3294" spans="1:9" ht="27">
      <c r="A3294" s="79"/>
      <c r="B3294" s="78"/>
      <c r="C3294" s="77"/>
      <c r="D3294" s="77"/>
      <c r="E3294" s="109" t="s">
        <v>352</v>
      </c>
      <c r="F3294" s="134" t="s">
        <v>353</v>
      </c>
      <c r="G3294" s="76">
        <f t="shared" si="61"/>
        <v>0</v>
      </c>
      <c r="H3294" s="76"/>
      <c r="I3294" s="76"/>
    </row>
    <row r="3295" spans="1:9" ht="57">
      <c r="A3295" s="79"/>
      <c r="B3295" s="78"/>
      <c r="C3295" s="77"/>
      <c r="D3295" s="77"/>
      <c r="E3295" s="135" t="s">
        <v>354</v>
      </c>
      <c r="F3295" s="122" t="s">
        <v>194</v>
      </c>
      <c r="G3295" s="76">
        <f t="shared" si="61"/>
        <v>0</v>
      </c>
      <c r="H3295" s="76">
        <f>H3296+H3297+H3298+H3299</f>
        <v>0</v>
      </c>
      <c r="I3295" s="76"/>
    </row>
    <row r="3296" spans="1:9" ht="18">
      <c r="A3296" s="79"/>
      <c r="B3296" s="78"/>
      <c r="C3296" s="77"/>
      <c r="D3296" s="77"/>
      <c r="E3296" s="109" t="s">
        <v>355</v>
      </c>
      <c r="F3296" s="99" t="s">
        <v>356</v>
      </c>
      <c r="G3296" s="76">
        <f t="shared" si="61"/>
        <v>0</v>
      </c>
      <c r="H3296" s="76"/>
      <c r="I3296" s="76"/>
    </row>
    <row r="3297" spans="1:9" ht="18">
      <c r="A3297" s="79"/>
      <c r="B3297" s="78"/>
      <c r="C3297" s="77"/>
      <c r="D3297" s="77"/>
      <c r="E3297" s="109" t="s">
        <v>357</v>
      </c>
      <c r="F3297" s="136">
        <v>482200</v>
      </c>
      <c r="G3297" s="76">
        <f t="shared" si="61"/>
        <v>0</v>
      </c>
      <c r="H3297" s="76"/>
      <c r="I3297" s="76"/>
    </row>
    <row r="3298" spans="1:9" ht="18">
      <c r="A3298" s="79"/>
      <c r="B3298" s="78"/>
      <c r="C3298" s="77"/>
      <c r="D3298" s="77"/>
      <c r="E3298" s="109" t="s">
        <v>358</v>
      </c>
      <c r="F3298" s="90" t="s">
        <v>359</v>
      </c>
      <c r="G3298" s="76">
        <f t="shared" si="61"/>
        <v>0</v>
      </c>
      <c r="H3298" s="76"/>
      <c r="I3298" s="76"/>
    </row>
    <row r="3299" spans="1:9" ht="40.5">
      <c r="A3299" s="79"/>
      <c r="B3299" s="78"/>
      <c r="C3299" s="77"/>
      <c r="D3299" s="77"/>
      <c r="E3299" s="137" t="s">
        <v>360</v>
      </c>
      <c r="F3299" s="90" t="s">
        <v>361</v>
      </c>
      <c r="G3299" s="76">
        <f t="shared" si="61"/>
        <v>0</v>
      </c>
      <c r="H3299" s="76"/>
      <c r="I3299" s="76"/>
    </row>
    <row r="3300" spans="1:9" ht="28.5">
      <c r="A3300" s="79"/>
      <c r="B3300" s="78"/>
      <c r="C3300" s="77"/>
      <c r="D3300" s="77"/>
      <c r="E3300" s="135" t="s">
        <v>362</v>
      </c>
      <c r="F3300" s="122" t="s">
        <v>194</v>
      </c>
      <c r="G3300" s="76">
        <f t="shared" si="61"/>
        <v>0</v>
      </c>
      <c r="H3300" s="76">
        <f>H3301</f>
        <v>0</v>
      </c>
      <c r="I3300" s="76"/>
    </row>
    <row r="3301" spans="1:9" ht="27">
      <c r="A3301" s="79"/>
      <c r="B3301" s="78"/>
      <c r="C3301" s="77"/>
      <c r="D3301" s="77"/>
      <c r="E3301" s="137" t="s">
        <v>363</v>
      </c>
      <c r="F3301" s="90" t="s">
        <v>364</v>
      </c>
      <c r="G3301" s="76">
        <f t="shared" si="61"/>
        <v>0</v>
      </c>
      <c r="H3301" s="76"/>
      <c r="I3301" s="76"/>
    </row>
    <row r="3302" spans="1:9" ht="57">
      <c r="A3302" s="79"/>
      <c r="B3302" s="78"/>
      <c r="C3302" s="77"/>
      <c r="D3302" s="77"/>
      <c r="E3302" s="135" t="s">
        <v>365</v>
      </c>
      <c r="F3302" s="122" t="s">
        <v>194</v>
      </c>
      <c r="G3302" s="76">
        <f t="shared" si="61"/>
        <v>0</v>
      </c>
      <c r="H3302" s="76">
        <f>H3303+H3304</f>
        <v>0</v>
      </c>
      <c r="I3302" s="76"/>
    </row>
    <row r="3303" spans="1:9" ht="27">
      <c r="A3303" s="79"/>
      <c r="B3303" s="78"/>
      <c r="C3303" s="77"/>
      <c r="D3303" s="77"/>
      <c r="E3303" s="137" t="s">
        <v>366</v>
      </c>
      <c r="F3303" s="90" t="s">
        <v>367</v>
      </c>
      <c r="G3303" s="76">
        <f t="shared" si="61"/>
        <v>0</v>
      </c>
      <c r="H3303" s="76"/>
      <c r="I3303" s="76"/>
    </row>
    <row r="3304" spans="1:9" ht="27">
      <c r="A3304" s="79"/>
      <c r="B3304" s="78"/>
      <c r="C3304" s="77"/>
      <c r="D3304" s="77"/>
      <c r="E3304" s="137" t="s">
        <v>368</v>
      </c>
      <c r="F3304" s="90" t="s">
        <v>369</v>
      </c>
      <c r="G3304" s="76">
        <f t="shared" si="61"/>
        <v>0</v>
      </c>
      <c r="H3304" s="76"/>
      <c r="I3304" s="76"/>
    </row>
    <row r="3305" spans="1:9" ht="57">
      <c r="A3305" s="79"/>
      <c r="B3305" s="78"/>
      <c r="C3305" s="77"/>
      <c r="D3305" s="77"/>
      <c r="E3305" s="135" t="s">
        <v>370</v>
      </c>
      <c r="F3305" s="122" t="s">
        <v>194</v>
      </c>
      <c r="G3305" s="76">
        <f t="shared" si="61"/>
        <v>0</v>
      </c>
      <c r="H3305" s="76">
        <f>H3306</f>
        <v>0</v>
      </c>
      <c r="I3305" s="76"/>
    </row>
    <row r="3306" spans="1:9" ht="40.5">
      <c r="A3306" s="79"/>
      <c r="B3306" s="78"/>
      <c r="C3306" s="77"/>
      <c r="D3306" s="77"/>
      <c r="E3306" s="137" t="s">
        <v>371</v>
      </c>
      <c r="F3306" s="90" t="s">
        <v>372</v>
      </c>
      <c r="G3306" s="76">
        <f t="shared" si="61"/>
        <v>0</v>
      </c>
      <c r="H3306" s="76"/>
      <c r="I3306" s="76"/>
    </row>
    <row r="3307" spans="1:9" ht="18">
      <c r="A3307" s="79"/>
      <c r="B3307" s="78"/>
      <c r="C3307" s="77"/>
      <c r="D3307" s="77"/>
      <c r="E3307" s="135" t="s">
        <v>373</v>
      </c>
      <c r="F3307" s="122" t="s">
        <v>194</v>
      </c>
      <c r="G3307" s="76">
        <f t="shared" si="61"/>
        <v>0</v>
      </c>
      <c r="H3307" s="76">
        <f>H3308</f>
        <v>0</v>
      </c>
      <c r="I3307" s="76"/>
    </row>
    <row r="3308" spans="1:9" ht="18">
      <c r="A3308" s="79"/>
      <c r="B3308" s="78"/>
      <c r="C3308" s="77"/>
      <c r="D3308" s="77"/>
      <c r="E3308" s="137" t="s">
        <v>374</v>
      </c>
      <c r="F3308" s="90" t="s">
        <v>375</v>
      </c>
      <c r="G3308" s="76">
        <f t="shared" si="61"/>
        <v>0</v>
      </c>
      <c r="H3308" s="76"/>
      <c r="I3308" s="76"/>
    </row>
    <row r="3309" spans="1:9" ht="18">
      <c r="A3309" s="79"/>
      <c r="B3309" s="78"/>
      <c r="C3309" s="77"/>
      <c r="D3309" s="77"/>
      <c r="E3309" s="135" t="s">
        <v>376</v>
      </c>
      <c r="F3309" s="122" t="s">
        <v>194</v>
      </c>
      <c r="G3309" s="76">
        <f t="shared" si="61"/>
        <v>0</v>
      </c>
      <c r="H3309" s="76">
        <f>H3310</f>
        <v>0</v>
      </c>
      <c r="I3309" s="76"/>
    </row>
    <row r="3310" spans="1:9" ht="18.75" thickBot="1">
      <c r="A3310" s="79"/>
      <c r="B3310" s="78"/>
      <c r="C3310" s="77"/>
      <c r="D3310" s="77"/>
      <c r="E3310" s="138" t="s">
        <v>377</v>
      </c>
      <c r="F3310" s="92" t="s">
        <v>378</v>
      </c>
      <c r="G3310" s="76">
        <f t="shared" si="61"/>
        <v>0</v>
      </c>
      <c r="H3310" s="76"/>
      <c r="I3310" s="76"/>
    </row>
    <row r="3311" spans="1:9" ht="33.75" thickBot="1">
      <c r="A3311" s="79"/>
      <c r="B3311" s="78"/>
      <c r="C3311" s="77"/>
      <c r="D3311" s="77"/>
      <c r="E3311" s="139" t="s">
        <v>379</v>
      </c>
      <c r="F3311" s="140" t="s">
        <v>194</v>
      </c>
      <c r="G3311" s="76">
        <f>I3311</f>
        <v>0</v>
      </c>
      <c r="H3311" s="76"/>
      <c r="I3311" s="76">
        <f>I3312+I3323+I3328+I3330</f>
        <v>0</v>
      </c>
    </row>
    <row r="3312" spans="1:9" ht="18">
      <c r="A3312" s="79"/>
      <c r="B3312" s="78"/>
      <c r="C3312" s="77"/>
      <c r="D3312" s="77"/>
      <c r="E3312" s="141" t="s">
        <v>380</v>
      </c>
      <c r="F3312" s="117" t="s">
        <v>194</v>
      </c>
      <c r="G3312" s="76">
        <f t="shared" ref="G3312:G3334" si="62">I3312</f>
        <v>0</v>
      </c>
      <c r="H3312" s="76"/>
      <c r="I3312" s="76">
        <f>I3313+I3314+I3315+I3316+I3317+I3318+I3319+I3320+I3321+I3322</f>
        <v>0</v>
      </c>
    </row>
    <row r="3313" spans="1:9" ht="18">
      <c r="A3313" s="79"/>
      <c r="B3313" s="78"/>
      <c r="C3313" s="77"/>
      <c r="D3313" s="77"/>
      <c r="E3313" s="137" t="s">
        <v>381</v>
      </c>
      <c r="F3313" s="142" t="s">
        <v>382</v>
      </c>
      <c r="G3313" s="76">
        <f t="shared" si="62"/>
        <v>0</v>
      </c>
      <c r="H3313" s="76"/>
      <c r="I3313" s="76"/>
    </row>
    <row r="3314" spans="1:9" ht="18">
      <c r="A3314" s="79"/>
      <c r="B3314" s="78"/>
      <c r="C3314" s="77"/>
      <c r="D3314" s="77"/>
      <c r="E3314" s="137" t="s">
        <v>383</v>
      </c>
      <c r="F3314" s="142" t="s">
        <v>384</v>
      </c>
      <c r="G3314" s="76">
        <f t="shared" si="62"/>
        <v>0</v>
      </c>
      <c r="H3314" s="76"/>
      <c r="I3314" s="76"/>
    </row>
    <row r="3315" spans="1:9" ht="27">
      <c r="A3315" s="79"/>
      <c r="B3315" s="78"/>
      <c r="C3315" s="77"/>
      <c r="D3315" s="77"/>
      <c r="E3315" s="137" t="s">
        <v>385</v>
      </c>
      <c r="F3315" s="142" t="s">
        <v>386</v>
      </c>
      <c r="G3315" s="76">
        <f t="shared" si="62"/>
        <v>0</v>
      </c>
      <c r="H3315" s="76"/>
      <c r="I3315" s="76"/>
    </row>
    <row r="3316" spans="1:9" ht="18">
      <c r="A3316" s="79"/>
      <c r="B3316" s="78"/>
      <c r="C3316" s="77"/>
      <c r="D3316" s="77"/>
      <c r="E3316" s="137" t="s">
        <v>387</v>
      </c>
      <c r="F3316" s="142" t="s">
        <v>388</v>
      </c>
      <c r="G3316" s="76">
        <f t="shared" si="62"/>
        <v>0</v>
      </c>
      <c r="H3316" s="76"/>
      <c r="I3316" s="76"/>
    </row>
    <row r="3317" spans="1:9" ht="18">
      <c r="A3317" s="79"/>
      <c r="B3317" s="78"/>
      <c r="C3317" s="77"/>
      <c r="D3317" s="77"/>
      <c r="E3317" s="137" t="s">
        <v>389</v>
      </c>
      <c r="F3317" s="142" t="s">
        <v>390</v>
      </c>
      <c r="G3317" s="76">
        <f t="shared" si="62"/>
        <v>0</v>
      </c>
      <c r="H3317" s="76"/>
      <c r="I3317" s="76"/>
    </row>
    <row r="3318" spans="1:9" ht="18">
      <c r="A3318" s="79"/>
      <c r="B3318" s="78"/>
      <c r="C3318" s="77"/>
      <c r="D3318" s="77"/>
      <c r="E3318" s="137" t="s">
        <v>391</v>
      </c>
      <c r="F3318" s="142" t="s">
        <v>392</v>
      </c>
      <c r="G3318" s="76">
        <f t="shared" si="62"/>
        <v>0</v>
      </c>
      <c r="H3318" s="76"/>
      <c r="I3318" s="76"/>
    </row>
    <row r="3319" spans="1:9" ht="18">
      <c r="A3319" s="79"/>
      <c r="B3319" s="78"/>
      <c r="C3319" s="77"/>
      <c r="D3319" s="77"/>
      <c r="E3319" s="137" t="s">
        <v>393</v>
      </c>
      <c r="F3319" s="142" t="s">
        <v>394</v>
      </c>
      <c r="G3319" s="76">
        <f t="shared" si="62"/>
        <v>0</v>
      </c>
      <c r="H3319" s="76"/>
      <c r="I3319" s="76"/>
    </row>
    <row r="3320" spans="1:9" ht="18">
      <c r="A3320" s="79"/>
      <c r="B3320" s="78"/>
      <c r="C3320" s="77"/>
      <c r="D3320" s="77"/>
      <c r="E3320" s="143" t="s">
        <v>395</v>
      </c>
      <c r="F3320" s="144" t="s">
        <v>396</v>
      </c>
      <c r="G3320" s="76">
        <f t="shared" si="62"/>
        <v>0</v>
      </c>
      <c r="H3320" s="76"/>
      <c r="I3320" s="76"/>
    </row>
    <row r="3321" spans="1:9" ht="18">
      <c r="A3321" s="79"/>
      <c r="B3321" s="78"/>
      <c r="C3321" s="77"/>
      <c r="D3321" s="77"/>
      <c r="E3321" s="143" t="s">
        <v>397</v>
      </c>
      <c r="F3321" s="120">
        <v>513300</v>
      </c>
      <c r="G3321" s="76">
        <f t="shared" si="62"/>
        <v>0</v>
      </c>
      <c r="H3321" s="76"/>
      <c r="I3321" s="76"/>
    </row>
    <row r="3322" spans="1:9" ht="18">
      <c r="A3322" s="79"/>
      <c r="B3322" s="78"/>
      <c r="C3322" s="77"/>
      <c r="D3322" s="77"/>
      <c r="E3322" s="109" t="s">
        <v>398</v>
      </c>
      <c r="F3322" s="120">
        <v>513400</v>
      </c>
      <c r="G3322" s="76">
        <f t="shared" si="62"/>
        <v>0</v>
      </c>
      <c r="H3322" s="76"/>
      <c r="I3322" s="76"/>
    </row>
    <row r="3323" spans="1:9" ht="18">
      <c r="A3323" s="79"/>
      <c r="B3323" s="78"/>
      <c r="C3323" s="77"/>
      <c r="D3323" s="77"/>
      <c r="E3323" s="130" t="s">
        <v>399</v>
      </c>
      <c r="F3323" s="117" t="s">
        <v>194</v>
      </c>
      <c r="G3323" s="76">
        <f t="shared" si="62"/>
        <v>0</v>
      </c>
      <c r="H3323" s="76"/>
      <c r="I3323" s="76">
        <f>I3324+I3325+I3326+I3327</f>
        <v>0</v>
      </c>
    </row>
    <row r="3324" spans="1:9" ht="18">
      <c r="A3324" s="79"/>
      <c r="B3324" s="78"/>
      <c r="C3324" s="77"/>
      <c r="D3324" s="77"/>
      <c r="E3324" s="137" t="s">
        <v>400</v>
      </c>
      <c r="F3324" s="142" t="s">
        <v>401</v>
      </c>
      <c r="G3324" s="76">
        <f t="shared" si="62"/>
        <v>0</v>
      </c>
      <c r="H3324" s="76"/>
      <c r="I3324" s="76"/>
    </row>
    <row r="3325" spans="1:9" ht="18">
      <c r="A3325" s="79"/>
      <c r="B3325" s="78"/>
      <c r="C3325" s="77"/>
      <c r="D3325" s="77"/>
      <c r="E3325" s="137" t="s">
        <v>402</v>
      </c>
      <c r="F3325" s="142" t="s">
        <v>403</v>
      </c>
      <c r="G3325" s="76">
        <f t="shared" si="62"/>
        <v>0</v>
      </c>
      <c r="H3325" s="76"/>
      <c r="I3325" s="76"/>
    </row>
    <row r="3326" spans="1:9" ht="27">
      <c r="A3326" s="79"/>
      <c r="B3326" s="78"/>
      <c r="C3326" s="77"/>
      <c r="D3326" s="77"/>
      <c r="E3326" s="137" t="s">
        <v>404</v>
      </c>
      <c r="F3326" s="142" t="s">
        <v>405</v>
      </c>
      <c r="G3326" s="76">
        <f t="shared" si="62"/>
        <v>0</v>
      </c>
      <c r="H3326" s="76"/>
      <c r="I3326" s="76"/>
    </row>
    <row r="3327" spans="1:9" ht="18">
      <c r="A3327" s="79"/>
      <c r="B3327" s="78"/>
      <c r="C3327" s="77"/>
      <c r="D3327" s="77"/>
      <c r="E3327" s="137" t="s">
        <v>406</v>
      </c>
      <c r="F3327" s="142" t="s">
        <v>407</v>
      </c>
      <c r="G3327" s="76">
        <f t="shared" si="62"/>
        <v>0</v>
      </c>
      <c r="H3327" s="76"/>
      <c r="I3327" s="76"/>
    </row>
    <row r="3328" spans="1:9" ht="18">
      <c r="A3328" s="79"/>
      <c r="B3328" s="78"/>
      <c r="C3328" s="77"/>
      <c r="D3328" s="77"/>
      <c r="E3328" s="145" t="s">
        <v>408</v>
      </c>
      <c r="F3328" s="122" t="s">
        <v>194</v>
      </c>
      <c r="G3328" s="76">
        <f t="shared" si="62"/>
        <v>0</v>
      </c>
      <c r="H3328" s="76"/>
      <c r="I3328" s="76">
        <f>I3329</f>
        <v>0</v>
      </c>
    </row>
    <row r="3329" spans="1:9" ht="18">
      <c r="A3329" s="79"/>
      <c r="B3329" s="78"/>
      <c r="C3329" s="77"/>
      <c r="D3329" s="77"/>
      <c r="E3329" s="137" t="s">
        <v>409</v>
      </c>
      <c r="F3329" s="142" t="s">
        <v>410</v>
      </c>
      <c r="G3329" s="76">
        <f t="shared" si="62"/>
        <v>0</v>
      </c>
      <c r="H3329" s="76"/>
      <c r="I3329" s="76"/>
    </row>
    <row r="3330" spans="1:9" ht="18">
      <c r="A3330" s="79"/>
      <c r="B3330" s="78"/>
      <c r="C3330" s="77"/>
      <c r="D3330" s="77"/>
      <c r="E3330" s="145" t="s">
        <v>411</v>
      </c>
      <c r="F3330" s="122" t="s">
        <v>194</v>
      </c>
      <c r="G3330" s="76">
        <f t="shared" si="62"/>
        <v>0</v>
      </c>
      <c r="H3330" s="76"/>
      <c r="I3330" s="76">
        <f>I3331+I3332+I3333+I3334</f>
        <v>0</v>
      </c>
    </row>
    <row r="3331" spans="1:9" ht="18">
      <c r="A3331" s="79"/>
      <c r="B3331" s="78"/>
      <c r="C3331" s="77"/>
      <c r="D3331" s="77"/>
      <c r="E3331" s="137" t="s">
        <v>412</v>
      </c>
      <c r="F3331" s="142" t="s">
        <v>413</v>
      </c>
      <c r="G3331" s="76">
        <f t="shared" si="62"/>
        <v>0</v>
      </c>
      <c r="H3331" s="76"/>
      <c r="I3331" s="76"/>
    </row>
    <row r="3332" spans="1:9" ht="18">
      <c r="A3332" s="79"/>
      <c r="B3332" s="78"/>
      <c r="C3332" s="77"/>
      <c r="D3332" s="77"/>
      <c r="E3332" s="137" t="s">
        <v>414</v>
      </c>
      <c r="F3332" s="142" t="s">
        <v>415</v>
      </c>
      <c r="G3332" s="76">
        <f t="shared" si="62"/>
        <v>0</v>
      </c>
      <c r="H3332" s="76"/>
      <c r="I3332" s="76"/>
    </row>
    <row r="3333" spans="1:9" ht="18">
      <c r="A3333" s="79"/>
      <c r="B3333" s="78"/>
      <c r="C3333" s="77"/>
      <c r="D3333" s="77"/>
      <c r="E3333" s="137" t="s">
        <v>416</v>
      </c>
      <c r="F3333" s="142" t="s">
        <v>417</v>
      </c>
      <c r="G3333" s="76">
        <f t="shared" si="62"/>
        <v>0</v>
      </c>
      <c r="H3333" s="76"/>
      <c r="I3333" s="76"/>
    </row>
    <row r="3334" spans="1:9" ht="18.75" thickBot="1">
      <c r="A3334" s="79"/>
      <c r="B3334" s="78"/>
      <c r="C3334" s="77"/>
      <c r="D3334" s="77"/>
      <c r="E3334" s="146" t="s">
        <v>418</v>
      </c>
      <c r="F3334" s="147" t="s">
        <v>419</v>
      </c>
      <c r="G3334" s="76">
        <f t="shared" si="62"/>
        <v>0</v>
      </c>
      <c r="H3334" s="76"/>
      <c r="I3334" s="76"/>
    </row>
    <row r="3335" spans="1:9" ht="18">
      <c r="A3335" s="103"/>
      <c r="B3335" s="104" t="s">
        <v>556</v>
      </c>
      <c r="C3335" s="105">
        <v>2</v>
      </c>
      <c r="D3335" s="105">
        <v>5</v>
      </c>
      <c r="E3335" s="155" t="s">
        <v>566</v>
      </c>
      <c r="F3335" s="154"/>
      <c r="G3335" s="76"/>
      <c r="H3335" s="76"/>
      <c r="I3335" s="76"/>
    </row>
    <row r="3336" spans="1:9" ht="72">
      <c r="A3336" s="103">
        <v>2825</v>
      </c>
      <c r="B3336" s="104"/>
      <c r="C3336" s="105"/>
      <c r="D3336" s="105"/>
      <c r="E3336" s="155" t="s">
        <v>192</v>
      </c>
      <c r="F3336" s="154"/>
      <c r="G3336" s="76"/>
      <c r="H3336" s="76"/>
      <c r="I3336" s="76"/>
    </row>
    <row r="3337" spans="1:9" ht="18">
      <c r="A3337" s="103"/>
      <c r="B3337" s="104"/>
      <c r="C3337" s="105"/>
      <c r="D3337" s="105"/>
      <c r="E3337" s="155" t="s">
        <v>421</v>
      </c>
      <c r="F3337" s="154"/>
      <c r="G3337" s="76"/>
      <c r="H3337" s="76"/>
      <c r="I3337" s="76"/>
    </row>
    <row r="3338" spans="1:9" ht="18">
      <c r="A3338" s="103"/>
      <c r="B3338" s="104" t="s">
        <v>556</v>
      </c>
      <c r="C3338" s="105">
        <v>2</v>
      </c>
      <c r="D3338" s="105">
        <v>6</v>
      </c>
      <c r="E3338" s="155" t="s">
        <v>567</v>
      </c>
      <c r="F3338" s="154"/>
      <c r="G3338" s="76"/>
      <c r="H3338" s="76"/>
      <c r="I3338" s="76"/>
    </row>
    <row r="3339" spans="1:9" ht="72">
      <c r="A3339" s="103">
        <v>2826</v>
      </c>
      <c r="B3339" s="104"/>
      <c r="C3339" s="105"/>
      <c r="D3339" s="105"/>
      <c r="E3339" s="155" t="s">
        <v>192</v>
      </c>
      <c r="F3339" s="154"/>
      <c r="G3339" s="76"/>
      <c r="H3339" s="76"/>
      <c r="I3339" s="76"/>
    </row>
    <row r="3340" spans="1:9" ht="18">
      <c r="A3340" s="103"/>
      <c r="B3340" s="104"/>
      <c r="C3340" s="105"/>
      <c r="D3340" s="105"/>
      <c r="E3340" s="155" t="s">
        <v>421</v>
      </c>
      <c r="F3340" s="154"/>
      <c r="G3340" s="76"/>
      <c r="H3340" s="76"/>
      <c r="I3340" s="76"/>
    </row>
    <row r="3341" spans="1:9" ht="54">
      <c r="A3341" s="103"/>
      <c r="B3341" s="104" t="s">
        <v>556</v>
      </c>
      <c r="C3341" s="105">
        <v>2</v>
      </c>
      <c r="D3341" s="105">
        <v>7</v>
      </c>
      <c r="E3341" s="155" t="s">
        <v>568</v>
      </c>
      <c r="F3341" s="154"/>
      <c r="G3341" s="76">
        <f>G3343+G3351+G3387+G3396+G3401+G3424+G3440+G3460</f>
        <v>30000</v>
      </c>
      <c r="H3341" s="76">
        <f>H3343+H3351+H3387+H3396+H3401+H3424+H3440+H3460</f>
        <v>0</v>
      </c>
      <c r="I3341" s="76">
        <f>I3343+I3351+I3387+I3396+I3401+I3424+I3440+I3460</f>
        <v>30000</v>
      </c>
    </row>
    <row r="3342" spans="1:9" ht="72">
      <c r="A3342" s="103">
        <v>2827</v>
      </c>
      <c r="B3342" s="104"/>
      <c r="C3342" s="105"/>
      <c r="D3342" s="105"/>
      <c r="E3342" s="155" t="s">
        <v>192</v>
      </c>
      <c r="F3342" s="154"/>
      <c r="G3342" s="76"/>
      <c r="H3342" s="76"/>
      <c r="I3342" s="76"/>
    </row>
    <row r="3343" spans="1:9" ht="18">
      <c r="A3343" s="103"/>
      <c r="B3343" s="104"/>
      <c r="C3343" s="105"/>
      <c r="D3343" s="105"/>
      <c r="E3343" s="85" t="s">
        <v>193</v>
      </c>
      <c r="F3343" s="117" t="s">
        <v>194</v>
      </c>
      <c r="G3343" s="76">
        <f>H3343</f>
        <v>0</v>
      </c>
      <c r="H3343" s="76">
        <f>H3344+H3345+H3346+H3347+H3349+H3348+H3350</f>
        <v>0</v>
      </c>
      <c r="I3343" s="76"/>
    </row>
    <row r="3344" spans="1:9" ht="27">
      <c r="A3344" s="103"/>
      <c r="B3344" s="104"/>
      <c r="C3344" s="105"/>
      <c r="D3344" s="105"/>
      <c r="E3344" s="149" t="s">
        <v>195</v>
      </c>
      <c r="F3344" s="99" t="s">
        <v>196</v>
      </c>
      <c r="G3344" s="76">
        <f t="shared" ref="G3344:G3407" si="63">H3344</f>
        <v>0</v>
      </c>
      <c r="H3344" s="76"/>
      <c r="I3344" s="76"/>
    </row>
    <row r="3345" spans="1:9" ht="27">
      <c r="A3345" s="103"/>
      <c r="B3345" s="104"/>
      <c r="C3345" s="105"/>
      <c r="D3345" s="105"/>
      <c r="E3345" s="89" t="s">
        <v>197</v>
      </c>
      <c r="F3345" s="90" t="s">
        <v>198</v>
      </c>
      <c r="G3345" s="76">
        <f t="shared" si="63"/>
        <v>0</v>
      </c>
      <c r="H3345" s="76"/>
      <c r="I3345" s="76"/>
    </row>
    <row r="3346" spans="1:9" ht="27">
      <c r="A3346" s="103"/>
      <c r="B3346" s="104"/>
      <c r="C3346" s="105"/>
      <c r="D3346" s="105"/>
      <c r="E3346" s="89" t="s">
        <v>199</v>
      </c>
      <c r="F3346" s="90" t="s">
        <v>200</v>
      </c>
      <c r="G3346" s="76">
        <f t="shared" si="63"/>
        <v>0</v>
      </c>
      <c r="H3346" s="76"/>
      <c r="I3346" s="76"/>
    </row>
    <row r="3347" spans="1:9" ht="27">
      <c r="A3347" s="103"/>
      <c r="B3347" s="104"/>
      <c r="C3347" s="105"/>
      <c r="D3347" s="105"/>
      <c r="E3347" s="89" t="s">
        <v>201</v>
      </c>
      <c r="F3347" s="90" t="s">
        <v>202</v>
      </c>
      <c r="G3347" s="76">
        <f t="shared" si="63"/>
        <v>0</v>
      </c>
      <c r="H3347" s="76"/>
      <c r="I3347" s="76"/>
    </row>
    <row r="3348" spans="1:9" ht="18">
      <c r="A3348" s="103"/>
      <c r="B3348" s="104"/>
      <c r="C3348" s="105"/>
      <c r="D3348" s="105"/>
      <c r="E3348" s="89" t="s">
        <v>203</v>
      </c>
      <c r="F3348" s="90" t="s">
        <v>204</v>
      </c>
      <c r="G3348" s="76">
        <f t="shared" si="63"/>
        <v>0</v>
      </c>
      <c r="H3348" s="76"/>
      <c r="I3348" s="76"/>
    </row>
    <row r="3349" spans="1:9" ht="18">
      <c r="A3349" s="103"/>
      <c r="B3349" s="104"/>
      <c r="C3349" s="105"/>
      <c r="D3349" s="105"/>
      <c r="E3349" s="89" t="s">
        <v>205</v>
      </c>
      <c r="F3349" s="90" t="s">
        <v>206</v>
      </c>
      <c r="G3349" s="76">
        <f t="shared" si="63"/>
        <v>0</v>
      </c>
      <c r="H3349" s="76"/>
      <c r="I3349" s="76"/>
    </row>
    <row r="3350" spans="1:9" ht="18.75" thickBot="1">
      <c r="A3350" s="103"/>
      <c r="B3350" s="104"/>
      <c r="C3350" s="105"/>
      <c r="D3350" s="105"/>
      <c r="E3350" s="91" t="s">
        <v>207</v>
      </c>
      <c r="F3350" s="92" t="s">
        <v>208</v>
      </c>
      <c r="G3350" s="76">
        <f t="shared" si="63"/>
        <v>0</v>
      </c>
      <c r="H3350" s="76"/>
      <c r="I3350" s="76"/>
    </row>
    <row r="3351" spans="1:9" ht="33.75" thickBot="1">
      <c r="A3351" s="103"/>
      <c r="B3351" s="104"/>
      <c r="C3351" s="105"/>
      <c r="D3351" s="105"/>
      <c r="E3351" s="93" t="s">
        <v>209</v>
      </c>
      <c r="F3351" s="94" t="s">
        <v>194</v>
      </c>
      <c r="G3351" s="76">
        <f t="shared" si="63"/>
        <v>0</v>
      </c>
      <c r="H3351" s="76">
        <f>H3352+H3360+H3364+H3373+H3375+H3378</f>
        <v>0</v>
      </c>
      <c r="I3351" s="76"/>
    </row>
    <row r="3352" spans="1:9" ht="18">
      <c r="A3352" s="103"/>
      <c r="B3352" s="104"/>
      <c r="C3352" s="105"/>
      <c r="D3352" s="105"/>
      <c r="E3352" s="95" t="s">
        <v>210</v>
      </c>
      <c r="F3352" s="96"/>
      <c r="G3352" s="76">
        <f t="shared" si="63"/>
        <v>0</v>
      </c>
      <c r="H3352" s="76">
        <f>H3353+H3354+H3355+H3356+H3357+H3358+H3359</f>
        <v>0</v>
      </c>
      <c r="I3352" s="76"/>
    </row>
    <row r="3353" spans="1:9" ht="27">
      <c r="A3353" s="103"/>
      <c r="B3353" s="104"/>
      <c r="C3353" s="105"/>
      <c r="D3353" s="105"/>
      <c r="E3353" s="89" t="s">
        <v>211</v>
      </c>
      <c r="F3353" s="90" t="s">
        <v>212</v>
      </c>
      <c r="G3353" s="76">
        <f t="shared" si="63"/>
        <v>0</v>
      </c>
      <c r="H3353" s="76"/>
      <c r="I3353" s="76"/>
    </row>
    <row r="3354" spans="1:9" ht="18">
      <c r="A3354" s="103"/>
      <c r="B3354" s="104"/>
      <c r="C3354" s="105"/>
      <c r="D3354" s="105"/>
      <c r="E3354" s="89" t="s">
        <v>213</v>
      </c>
      <c r="F3354" s="90" t="s">
        <v>214</v>
      </c>
      <c r="G3354" s="76">
        <f t="shared" si="63"/>
        <v>0</v>
      </c>
      <c r="H3354" s="76"/>
      <c r="I3354" s="76"/>
    </row>
    <row r="3355" spans="1:9" ht="18">
      <c r="A3355" s="103"/>
      <c r="B3355" s="104"/>
      <c r="C3355" s="105"/>
      <c r="D3355" s="105"/>
      <c r="E3355" s="89" t="s">
        <v>215</v>
      </c>
      <c r="F3355" s="90" t="s">
        <v>216</v>
      </c>
      <c r="G3355" s="76">
        <f t="shared" si="63"/>
        <v>0</v>
      </c>
      <c r="H3355" s="76"/>
      <c r="I3355" s="76"/>
    </row>
    <row r="3356" spans="1:9" ht="18">
      <c r="A3356" s="103"/>
      <c r="B3356" s="104"/>
      <c r="C3356" s="105"/>
      <c r="D3356" s="105"/>
      <c r="E3356" s="89" t="s">
        <v>217</v>
      </c>
      <c r="F3356" s="90" t="s">
        <v>218</v>
      </c>
      <c r="G3356" s="76">
        <f t="shared" si="63"/>
        <v>0</v>
      </c>
      <c r="H3356" s="76"/>
      <c r="I3356" s="76"/>
    </row>
    <row r="3357" spans="1:9" ht="18">
      <c r="A3357" s="103"/>
      <c r="B3357" s="104"/>
      <c r="C3357" s="105"/>
      <c r="D3357" s="105"/>
      <c r="E3357" s="89" t="s">
        <v>219</v>
      </c>
      <c r="F3357" s="90" t="s">
        <v>220</v>
      </c>
      <c r="G3357" s="76">
        <f t="shared" si="63"/>
        <v>0</v>
      </c>
      <c r="H3357" s="76"/>
      <c r="I3357" s="76"/>
    </row>
    <row r="3358" spans="1:9" ht="18">
      <c r="A3358" s="103"/>
      <c r="B3358" s="104"/>
      <c r="C3358" s="105"/>
      <c r="D3358" s="105"/>
      <c r="E3358" s="89" t="s">
        <v>221</v>
      </c>
      <c r="F3358" s="90" t="s">
        <v>222</v>
      </c>
      <c r="G3358" s="76">
        <f t="shared" si="63"/>
        <v>0</v>
      </c>
      <c r="H3358" s="76"/>
      <c r="I3358" s="76"/>
    </row>
    <row r="3359" spans="1:9" ht="18.75" thickBot="1">
      <c r="A3359" s="103"/>
      <c r="B3359" s="104"/>
      <c r="C3359" s="105"/>
      <c r="D3359" s="105"/>
      <c r="E3359" s="91" t="s">
        <v>223</v>
      </c>
      <c r="F3359" s="92" t="s">
        <v>224</v>
      </c>
      <c r="G3359" s="76">
        <f t="shared" si="63"/>
        <v>0</v>
      </c>
      <c r="H3359" s="76"/>
      <c r="I3359" s="76"/>
    </row>
    <row r="3360" spans="1:9" ht="33">
      <c r="A3360" s="103"/>
      <c r="B3360" s="104"/>
      <c r="C3360" s="105"/>
      <c r="D3360" s="105"/>
      <c r="E3360" s="132" t="s">
        <v>225</v>
      </c>
      <c r="F3360" s="98" t="s">
        <v>194</v>
      </c>
      <c r="G3360" s="76">
        <f t="shared" si="63"/>
        <v>0</v>
      </c>
      <c r="H3360" s="76">
        <f>H3361+H3362+H3363</f>
        <v>0</v>
      </c>
      <c r="I3360" s="76"/>
    </row>
    <row r="3361" spans="1:9" ht="18">
      <c r="A3361" s="103"/>
      <c r="B3361" s="104"/>
      <c r="C3361" s="105"/>
      <c r="D3361" s="105"/>
      <c r="E3361" s="89" t="s">
        <v>226</v>
      </c>
      <c r="F3361" s="99" t="s">
        <v>227</v>
      </c>
      <c r="G3361" s="76">
        <f t="shared" si="63"/>
        <v>0</v>
      </c>
      <c r="H3361" s="76"/>
      <c r="I3361" s="76"/>
    </row>
    <row r="3362" spans="1:9" ht="27">
      <c r="A3362" s="103"/>
      <c r="B3362" s="104"/>
      <c r="C3362" s="105"/>
      <c r="D3362" s="105"/>
      <c r="E3362" s="89" t="s">
        <v>228</v>
      </c>
      <c r="F3362" s="90" t="s">
        <v>229</v>
      </c>
      <c r="G3362" s="76">
        <f t="shared" si="63"/>
        <v>0</v>
      </c>
      <c r="H3362" s="76"/>
      <c r="I3362" s="76"/>
    </row>
    <row r="3363" spans="1:9" ht="18.75" thickBot="1">
      <c r="A3363" s="103"/>
      <c r="B3363" s="104"/>
      <c r="C3363" s="105"/>
      <c r="D3363" s="105"/>
      <c r="E3363" s="91" t="s">
        <v>230</v>
      </c>
      <c r="F3363" s="92" t="s">
        <v>231</v>
      </c>
      <c r="G3363" s="76">
        <f t="shared" si="63"/>
        <v>0</v>
      </c>
      <c r="H3363" s="76"/>
      <c r="I3363" s="76"/>
    </row>
    <row r="3364" spans="1:9" ht="33">
      <c r="A3364" s="103"/>
      <c r="B3364" s="104"/>
      <c r="C3364" s="105"/>
      <c r="D3364" s="105"/>
      <c r="E3364" s="132" t="s">
        <v>232</v>
      </c>
      <c r="F3364" s="98" t="s">
        <v>194</v>
      </c>
      <c r="G3364" s="76">
        <f t="shared" si="63"/>
        <v>0</v>
      </c>
      <c r="H3364" s="76">
        <f>H3365+H3366+H3367+H3368+H3369+H3370+H3371+H3372</f>
        <v>0</v>
      </c>
      <c r="I3364" s="76"/>
    </row>
    <row r="3365" spans="1:9" ht="18">
      <c r="A3365" s="103"/>
      <c r="B3365" s="104"/>
      <c r="C3365" s="105"/>
      <c r="D3365" s="105"/>
      <c r="E3365" s="89" t="s">
        <v>233</v>
      </c>
      <c r="F3365" s="99" t="s">
        <v>234</v>
      </c>
      <c r="G3365" s="76">
        <f t="shared" si="63"/>
        <v>0</v>
      </c>
      <c r="H3365" s="76"/>
      <c r="I3365" s="76"/>
    </row>
    <row r="3366" spans="1:9" ht="18">
      <c r="A3366" s="103"/>
      <c r="B3366" s="104"/>
      <c r="C3366" s="105"/>
      <c r="D3366" s="105"/>
      <c r="E3366" s="89" t="s">
        <v>235</v>
      </c>
      <c r="F3366" s="90" t="s">
        <v>236</v>
      </c>
      <c r="G3366" s="76">
        <f t="shared" si="63"/>
        <v>0</v>
      </c>
      <c r="H3366" s="76"/>
      <c r="I3366" s="76"/>
    </row>
    <row r="3367" spans="1:9" ht="27">
      <c r="A3367" s="103"/>
      <c r="B3367" s="104"/>
      <c r="C3367" s="105"/>
      <c r="D3367" s="105"/>
      <c r="E3367" s="89" t="s">
        <v>237</v>
      </c>
      <c r="F3367" s="90" t="s">
        <v>238</v>
      </c>
      <c r="G3367" s="76">
        <f t="shared" si="63"/>
        <v>0</v>
      </c>
      <c r="H3367" s="76"/>
      <c r="I3367" s="76"/>
    </row>
    <row r="3368" spans="1:9" ht="18">
      <c r="A3368" s="103"/>
      <c r="B3368" s="104"/>
      <c r="C3368" s="105"/>
      <c r="D3368" s="105"/>
      <c r="E3368" s="89" t="s">
        <v>239</v>
      </c>
      <c r="F3368" s="90" t="s">
        <v>240</v>
      </c>
      <c r="G3368" s="76">
        <f t="shared" si="63"/>
        <v>0</v>
      </c>
      <c r="H3368" s="76"/>
      <c r="I3368" s="76"/>
    </row>
    <row r="3369" spans="1:9" ht="18">
      <c r="A3369" s="103"/>
      <c r="B3369" s="104"/>
      <c r="C3369" s="105"/>
      <c r="D3369" s="105"/>
      <c r="E3369" s="107" t="s">
        <v>241</v>
      </c>
      <c r="F3369" s="108">
        <v>423500</v>
      </c>
      <c r="G3369" s="76">
        <f t="shared" si="63"/>
        <v>0</v>
      </c>
      <c r="H3369" s="76"/>
      <c r="I3369" s="76"/>
    </row>
    <row r="3370" spans="1:9" ht="27">
      <c r="A3370" s="103"/>
      <c r="B3370" s="104"/>
      <c r="C3370" s="105"/>
      <c r="D3370" s="105"/>
      <c r="E3370" s="89" t="s">
        <v>242</v>
      </c>
      <c r="F3370" s="90" t="s">
        <v>243</v>
      </c>
      <c r="G3370" s="76">
        <f t="shared" si="63"/>
        <v>0</v>
      </c>
      <c r="H3370" s="76"/>
      <c r="I3370" s="76"/>
    </row>
    <row r="3371" spans="1:9" ht="18">
      <c r="A3371" s="103"/>
      <c r="B3371" s="104"/>
      <c r="C3371" s="105"/>
      <c r="D3371" s="105"/>
      <c r="E3371" s="89" t="s">
        <v>244</v>
      </c>
      <c r="F3371" s="90" t="s">
        <v>245</v>
      </c>
      <c r="G3371" s="76">
        <f t="shared" si="63"/>
        <v>0</v>
      </c>
      <c r="H3371" s="76"/>
      <c r="I3371" s="76"/>
    </row>
    <row r="3372" spans="1:9" ht="18.75" thickBot="1">
      <c r="A3372" s="103"/>
      <c r="B3372" s="104"/>
      <c r="C3372" s="105"/>
      <c r="D3372" s="105"/>
      <c r="E3372" s="91" t="s">
        <v>246</v>
      </c>
      <c r="F3372" s="92" t="s">
        <v>247</v>
      </c>
      <c r="G3372" s="76">
        <f t="shared" si="63"/>
        <v>0</v>
      </c>
      <c r="H3372" s="76"/>
      <c r="I3372" s="76"/>
    </row>
    <row r="3373" spans="1:9" ht="33">
      <c r="A3373" s="103"/>
      <c r="B3373" s="104"/>
      <c r="C3373" s="105"/>
      <c r="D3373" s="105"/>
      <c r="E3373" s="132" t="s">
        <v>248</v>
      </c>
      <c r="F3373" s="98" t="s">
        <v>194</v>
      </c>
      <c r="G3373" s="76">
        <f t="shared" si="63"/>
        <v>0</v>
      </c>
      <c r="H3373" s="76">
        <f>H3374</f>
        <v>0</v>
      </c>
      <c r="I3373" s="76"/>
    </row>
    <row r="3374" spans="1:9" ht="18.75" thickBot="1">
      <c r="A3374" s="103"/>
      <c r="B3374" s="104"/>
      <c r="C3374" s="105"/>
      <c r="D3374" s="105"/>
      <c r="E3374" s="91" t="s">
        <v>249</v>
      </c>
      <c r="F3374" s="92" t="s">
        <v>250</v>
      </c>
      <c r="G3374" s="76">
        <f t="shared" si="63"/>
        <v>0</v>
      </c>
      <c r="H3374" s="76"/>
      <c r="I3374" s="76"/>
    </row>
    <row r="3375" spans="1:9" ht="49.5">
      <c r="A3375" s="103"/>
      <c r="B3375" s="104"/>
      <c r="C3375" s="105"/>
      <c r="D3375" s="105"/>
      <c r="E3375" s="132" t="s">
        <v>251</v>
      </c>
      <c r="F3375" s="98" t="s">
        <v>194</v>
      </c>
      <c r="G3375" s="76">
        <f t="shared" si="63"/>
        <v>0</v>
      </c>
      <c r="H3375" s="76">
        <f>H3376+H3377</f>
        <v>0</v>
      </c>
      <c r="I3375" s="76"/>
    </row>
    <row r="3376" spans="1:9" ht="27">
      <c r="A3376" s="103"/>
      <c r="B3376" s="104"/>
      <c r="C3376" s="105"/>
      <c r="D3376" s="105"/>
      <c r="E3376" s="89" t="s">
        <v>252</v>
      </c>
      <c r="F3376" s="99" t="s">
        <v>253</v>
      </c>
      <c r="G3376" s="76">
        <f t="shared" si="63"/>
        <v>0</v>
      </c>
      <c r="H3376" s="76">
        <v>0</v>
      </c>
      <c r="I3376" s="76"/>
    </row>
    <row r="3377" spans="1:9" ht="27.75" thickBot="1">
      <c r="A3377" s="103"/>
      <c r="B3377" s="104"/>
      <c r="C3377" s="105"/>
      <c r="D3377" s="105"/>
      <c r="E3377" s="91" t="s">
        <v>254</v>
      </c>
      <c r="F3377" s="92" t="s">
        <v>255</v>
      </c>
      <c r="G3377" s="76">
        <f t="shared" si="63"/>
        <v>0</v>
      </c>
      <c r="H3377" s="76"/>
      <c r="I3377" s="76"/>
    </row>
    <row r="3378" spans="1:9" ht="18">
      <c r="A3378" s="103"/>
      <c r="B3378" s="104"/>
      <c r="C3378" s="105"/>
      <c r="D3378" s="105"/>
      <c r="E3378" s="132" t="s">
        <v>256</v>
      </c>
      <c r="F3378" s="98" t="s">
        <v>194</v>
      </c>
      <c r="G3378" s="76">
        <f t="shared" si="63"/>
        <v>0</v>
      </c>
      <c r="H3378" s="76">
        <f>H3379+H3380+H3381+H3382+H3383+H3384+H3385+H3386</f>
        <v>0</v>
      </c>
      <c r="I3378" s="76"/>
    </row>
    <row r="3379" spans="1:9" ht="18">
      <c r="A3379" s="103"/>
      <c r="B3379" s="104"/>
      <c r="C3379" s="105"/>
      <c r="D3379" s="105"/>
      <c r="E3379" s="89" t="s">
        <v>257</v>
      </c>
      <c r="F3379" s="99" t="s">
        <v>258</v>
      </c>
      <c r="G3379" s="76">
        <f t="shared" si="63"/>
        <v>0</v>
      </c>
      <c r="H3379" s="76"/>
      <c r="I3379" s="76"/>
    </row>
    <row r="3380" spans="1:9" ht="18">
      <c r="A3380" s="103"/>
      <c r="B3380" s="104"/>
      <c r="C3380" s="105"/>
      <c r="D3380" s="105"/>
      <c r="E3380" s="89" t="s">
        <v>259</v>
      </c>
      <c r="F3380" s="90" t="s">
        <v>260</v>
      </c>
      <c r="G3380" s="76">
        <f t="shared" si="63"/>
        <v>0</v>
      </c>
      <c r="H3380" s="76"/>
      <c r="I3380" s="76"/>
    </row>
    <row r="3381" spans="1:9" ht="18">
      <c r="A3381" s="103"/>
      <c r="B3381" s="104"/>
      <c r="C3381" s="105"/>
      <c r="D3381" s="105"/>
      <c r="E3381" s="89" t="s">
        <v>261</v>
      </c>
      <c r="F3381" s="90" t="s">
        <v>262</v>
      </c>
      <c r="G3381" s="76">
        <f t="shared" si="63"/>
        <v>0</v>
      </c>
      <c r="H3381" s="76"/>
      <c r="I3381" s="76"/>
    </row>
    <row r="3382" spans="1:9" ht="18">
      <c r="A3382" s="103"/>
      <c r="B3382" s="104"/>
      <c r="C3382" s="105"/>
      <c r="D3382" s="105"/>
      <c r="E3382" s="109" t="s">
        <v>263</v>
      </c>
      <c r="F3382" s="90" t="s">
        <v>264</v>
      </c>
      <c r="G3382" s="76">
        <f t="shared" si="63"/>
        <v>0</v>
      </c>
      <c r="H3382" s="76"/>
      <c r="I3382" s="76"/>
    </row>
    <row r="3383" spans="1:9" ht="27">
      <c r="A3383" s="103"/>
      <c r="B3383" s="104"/>
      <c r="C3383" s="105"/>
      <c r="D3383" s="105"/>
      <c r="E3383" s="110" t="s">
        <v>265</v>
      </c>
      <c r="F3383" s="90" t="s">
        <v>266</v>
      </c>
      <c r="G3383" s="76">
        <f t="shared" si="63"/>
        <v>0</v>
      </c>
      <c r="H3383" s="76"/>
      <c r="I3383" s="76"/>
    </row>
    <row r="3384" spans="1:9" ht="18">
      <c r="A3384" s="103"/>
      <c r="B3384" s="104"/>
      <c r="C3384" s="105"/>
      <c r="D3384" s="105"/>
      <c r="E3384" s="109" t="s">
        <v>267</v>
      </c>
      <c r="F3384" s="90" t="s">
        <v>268</v>
      </c>
      <c r="G3384" s="76">
        <f t="shared" si="63"/>
        <v>0</v>
      </c>
      <c r="H3384" s="76"/>
      <c r="I3384" s="76"/>
    </row>
    <row r="3385" spans="1:9" ht="18">
      <c r="A3385" s="103"/>
      <c r="B3385" s="104"/>
      <c r="C3385" s="105"/>
      <c r="D3385" s="105"/>
      <c r="E3385" s="109" t="s">
        <v>269</v>
      </c>
      <c r="F3385" s="90" t="s">
        <v>270</v>
      </c>
      <c r="G3385" s="76">
        <f t="shared" si="63"/>
        <v>0</v>
      </c>
      <c r="H3385" s="76"/>
      <c r="I3385" s="76"/>
    </row>
    <row r="3386" spans="1:9" ht="18.75" thickBot="1">
      <c r="A3386" s="103"/>
      <c r="B3386" s="104"/>
      <c r="C3386" s="105"/>
      <c r="D3386" s="105"/>
      <c r="E3386" s="111" t="s">
        <v>271</v>
      </c>
      <c r="F3386" s="92" t="s">
        <v>272</v>
      </c>
      <c r="G3386" s="76">
        <f t="shared" si="63"/>
        <v>0</v>
      </c>
      <c r="H3386" s="76"/>
      <c r="I3386" s="76"/>
    </row>
    <row r="3387" spans="1:9" ht="18">
      <c r="A3387" s="103"/>
      <c r="B3387" s="104"/>
      <c r="C3387" s="105"/>
      <c r="D3387" s="105"/>
      <c r="E3387" s="130" t="s">
        <v>273</v>
      </c>
      <c r="F3387" s="98" t="s">
        <v>194</v>
      </c>
      <c r="G3387" s="76">
        <f t="shared" si="63"/>
        <v>0</v>
      </c>
      <c r="H3387" s="76">
        <f>H3388+H3389+H3390+H3391</f>
        <v>0</v>
      </c>
      <c r="I3387" s="76"/>
    </row>
    <row r="3388" spans="1:9" ht="18">
      <c r="A3388" s="103"/>
      <c r="B3388" s="104"/>
      <c r="C3388" s="105"/>
      <c r="D3388" s="105"/>
      <c r="E3388" s="109" t="s">
        <v>274</v>
      </c>
      <c r="F3388" s="99" t="s">
        <v>275</v>
      </c>
      <c r="G3388" s="76">
        <f t="shared" si="63"/>
        <v>0</v>
      </c>
      <c r="H3388" s="76"/>
      <c r="I3388" s="76"/>
    </row>
    <row r="3389" spans="1:9" ht="18">
      <c r="A3389" s="103"/>
      <c r="B3389" s="104"/>
      <c r="C3389" s="105"/>
      <c r="D3389" s="105"/>
      <c r="E3389" s="109" t="s">
        <v>276</v>
      </c>
      <c r="F3389" s="90" t="s">
        <v>277</v>
      </c>
      <c r="G3389" s="76">
        <f t="shared" si="63"/>
        <v>0</v>
      </c>
      <c r="H3389" s="76"/>
      <c r="I3389" s="76"/>
    </row>
    <row r="3390" spans="1:9" ht="27">
      <c r="A3390" s="103"/>
      <c r="B3390" s="104"/>
      <c r="C3390" s="105"/>
      <c r="D3390" s="105"/>
      <c r="E3390" s="109" t="s">
        <v>278</v>
      </c>
      <c r="F3390" s="90" t="s">
        <v>279</v>
      </c>
      <c r="G3390" s="76">
        <f t="shared" si="63"/>
        <v>0</v>
      </c>
      <c r="H3390" s="76"/>
      <c r="I3390" s="76"/>
    </row>
    <row r="3391" spans="1:9" ht="18">
      <c r="A3391" s="103"/>
      <c r="B3391" s="104"/>
      <c r="C3391" s="105"/>
      <c r="D3391" s="105"/>
      <c r="E3391" s="113" t="s">
        <v>280</v>
      </c>
      <c r="F3391" s="114" t="s">
        <v>281</v>
      </c>
      <c r="G3391" s="76">
        <f t="shared" si="63"/>
        <v>0</v>
      </c>
      <c r="H3391" s="76"/>
      <c r="I3391" s="76"/>
    </row>
    <row r="3392" spans="1:9" ht="18">
      <c r="A3392" s="103"/>
      <c r="B3392" s="104"/>
      <c r="C3392" s="105"/>
      <c r="D3392" s="105"/>
      <c r="E3392" s="113" t="s">
        <v>282</v>
      </c>
      <c r="F3392" s="115" t="s">
        <v>194</v>
      </c>
      <c r="G3392" s="76">
        <f t="shared" si="63"/>
        <v>0</v>
      </c>
      <c r="H3392" s="76">
        <f>H3393+H3394+H3395</f>
        <v>0</v>
      </c>
      <c r="I3392" s="76"/>
    </row>
    <row r="3393" spans="1:9" ht="27">
      <c r="A3393" s="103"/>
      <c r="B3393" s="104"/>
      <c r="C3393" s="105"/>
      <c r="D3393" s="105"/>
      <c r="E3393" s="113" t="s">
        <v>283</v>
      </c>
      <c r="F3393" s="99" t="s">
        <v>284</v>
      </c>
      <c r="G3393" s="76">
        <f t="shared" si="63"/>
        <v>0</v>
      </c>
      <c r="H3393" s="76"/>
      <c r="I3393" s="76"/>
    </row>
    <row r="3394" spans="1:9" ht="18">
      <c r="A3394" s="103"/>
      <c r="B3394" s="104"/>
      <c r="C3394" s="105"/>
      <c r="D3394" s="105"/>
      <c r="E3394" s="109" t="s">
        <v>285</v>
      </c>
      <c r="F3394" s="90" t="s">
        <v>286</v>
      </c>
      <c r="G3394" s="76">
        <f t="shared" si="63"/>
        <v>0</v>
      </c>
      <c r="H3394" s="76"/>
      <c r="I3394" s="76"/>
    </row>
    <row r="3395" spans="1:9" ht="18.75" thickBot="1">
      <c r="A3395" s="103"/>
      <c r="B3395" s="104"/>
      <c r="C3395" s="105"/>
      <c r="D3395" s="105"/>
      <c r="E3395" s="111" t="s">
        <v>287</v>
      </c>
      <c r="F3395" s="92" t="s">
        <v>288</v>
      </c>
      <c r="G3395" s="76">
        <f t="shared" si="63"/>
        <v>0</v>
      </c>
      <c r="H3395" s="76"/>
      <c r="I3395" s="76"/>
    </row>
    <row r="3396" spans="1:9" ht="18">
      <c r="A3396" s="103"/>
      <c r="B3396" s="104"/>
      <c r="C3396" s="105"/>
      <c r="D3396" s="105"/>
      <c r="E3396" s="130" t="s">
        <v>289</v>
      </c>
      <c r="F3396" s="98" t="s">
        <v>194</v>
      </c>
      <c r="G3396" s="76">
        <f t="shared" si="63"/>
        <v>0</v>
      </c>
      <c r="H3396" s="76">
        <f>H3397+H3398+H3399+H3400</f>
        <v>0</v>
      </c>
      <c r="I3396" s="76"/>
    </row>
    <row r="3397" spans="1:9" ht="27">
      <c r="A3397" s="103"/>
      <c r="B3397" s="104"/>
      <c r="C3397" s="105"/>
      <c r="D3397" s="105"/>
      <c r="E3397" s="109" t="s">
        <v>290</v>
      </c>
      <c r="F3397" s="99" t="s">
        <v>291</v>
      </c>
      <c r="G3397" s="76">
        <f t="shared" si="63"/>
        <v>0</v>
      </c>
      <c r="H3397" s="76"/>
      <c r="I3397" s="76"/>
    </row>
    <row r="3398" spans="1:9" ht="27">
      <c r="A3398" s="103"/>
      <c r="B3398" s="104"/>
      <c r="C3398" s="105"/>
      <c r="D3398" s="105"/>
      <c r="E3398" s="109" t="s">
        <v>292</v>
      </c>
      <c r="F3398" s="90" t="s">
        <v>293</v>
      </c>
      <c r="G3398" s="76">
        <f t="shared" si="63"/>
        <v>0</v>
      </c>
      <c r="H3398" s="76"/>
      <c r="I3398" s="76"/>
    </row>
    <row r="3399" spans="1:9" ht="27">
      <c r="A3399" s="103"/>
      <c r="B3399" s="104"/>
      <c r="C3399" s="105"/>
      <c r="D3399" s="105"/>
      <c r="E3399" s="109" t="s">
        <v>294</v>
      </c>
      <c r="F3399" s="90" t="s">
        <v>295</v>
      </c>
      <c r="G3399" s="76">
        <f t="shared" si="63"/>
        <v>0</v>
      </c>
      <c r="H3399" s="76"/>
      <c r="I3399" s="76"/>
    </row>
    <row r="3400" spans="1:9" ht="27.75" thickBot="1">
      <c r="A3400" s="103"/>
      <c r="B3400" s="104"/>
      <c r="C3400" s="105"/>
      <c r="D3400" s="105"/>
      <c r="E3400" s="111" t="s">
        <v>296</v>
      </c>
      <c r="F3400" s="92" t="s">
        <v>297</v>
      </c>
      <c r="G3400" s="76">
        <f t="shared" si="63"/>
        <v>0</v>
      </c>
      <c r="H3400" s="76"/>
      <c r="I3400" s="76"/>
    </row>
    <row r="3401" spans="1:9" ht="18">
      <c r="A3401" s="103"/>
      <c r="B3401" s="104"/>
      <c r="C3401" s="105"/>
      <c r="D3401" s="105"/>
      <c r="E3401" s="116" t="s">
        <v>298</v>
      </c>
      <c r="F3401" s="117" t="s">
        <v>194</v>
      </c>
      <c r="G3401" s="76">
        <f t="shared" si="63"/>
        <v>0</v>
      </c>
      <c r="H3401" s="76"/>
      <c r="I3401" s="76"/>
    </row>
    <row r="3402" spans="1:9" ht="28.5">
      <c r="A3402" s="103"/>
      <c r="B3402" s="104"/>
      <c r="C3402" s="105"/>
      <c r="D3402" s="105"/>
      <c r="E3402" s="118" t="s">
        <v>299</v>
      </c>
      <c r="F3402" s="117" t="s">
        <v>194</v>
      </c>
      <c r="G3402" s="76">
        <f t="shared" si="63"/>
        <v>0</v>
      </c>
      <c r="H3402" s="76">
        <f>H3403+H3404</f>
        <v>0</v>
      </c>
      <c r="I3402" s="76"/>
    </row>
    <row r="3403" spans="1:9" ht="27">
      <c r="A3403" s="103"/>
      <c r="B3403" s="104"/>
      <c r="C3403" s="105"/>
      <c r="D3403" s="105"/>
      <c r="E3403" s="119" t="s">
        <v>300</v>
      </c>
      <c r="F3403" s="120">
        <v>461100</v>
      </c>
      <c r="G3403" s="76">
        <f t="shared" si="63"/>
        <v>0</v>
      </c>
      <c r="H3403" s="76"/>
      <c r="I3403" s="76"/>
    </row>
    <row r="3404" spans="1:9" ht="27">
      <c r="A3404" s="103"/>
      <c r="B3404" s="104"/>
      <c r="C3404" s="105"/>
      <c r="D3404" s="105"/>
      <c r="E3404" s="119" t="s">
        <v>301</v>
      </c>
      <c r="F3404" s="120">
        <v>461200</v>
      </c>
      <c r="G3404" s="76">
        <f t="shared" si="63"/>
        <v>0</v>
      </c>
      <c r="H3404" s="76"/>
      <c r="I3404" s="76"/>
    </row>
    <row r="3405" spans="1:9" ht="28.5">
      <c r="A3405" s="103"/>
      <c r="B3405" s="104"/>
      <c r="C3405" s="105"/>
      <c r="D3405" s="105"/>
      <c r="E3405" s="121" t="s">
        <v>302</v>
      </c>
      <c r="F3405" s="122" t="s">
        <v>194</v>
      </c>
      <c r="G3405" s="76">
        <f t="shared" si="63"/>
        <v>0</v>
      </c>
      <c r="H3405" s="76">
        <f>H3406+H3407</f>
        <v>0</v>
      </c>
      <c r="I3405" s="76"/>
    </row>
    <row r="3406" spans="1:9" ht="27">
      <c r="A3406" s="103"/>
      <c r="B3406" s="104"/>
      <c r="C3406" s="105"/>
      <c r="D3406" s="105"/>
      <c r="E3406" s="123" t="s">
        <v>303</v>
      </c>
      <c r="F3406" s="120">
        <v>462100</v>
      </c>
      <c r="G3406" s="76">
        <f t="shared" si="63"/>
        <v>0</v>
      </c>
      <c r="H3406" s="76"/>
      <c r="I3406" s="76"/>
    </row>
    <row r="3407" spans="1:9" ht="27.75" thickBot="1">
      <c r="A3407" s="103"/>
      <c r="B3407" s="104"/>
      <c r="C3407" s="105"/>
      <c r="D3407" s="105"/>
      <c r="E3407" s="124" t="s">
        <v>304</v>
      </c>
      <c r="F3407" s="125">
        <v>462200</v>
      </c>
      <c r="G3407" s="76">
        <f t="shared" si="63"/>
        <v>0</v>
      </c>
      <c r="H3407" s="76"/>
      <c r="I3407" s="76"/>
    </row>
    <row r="3408" spans="1:9" ht="28.5">
      <c r="A3408" s="103"/>
      <c r="B3408" s="104"/>
      <c r="C3408" s="105"/>
      <c r="D3408" s="105"/>
      <c r="E3408" s="126" t="s">
        <v>305</v>
      </c>
      <c r="F3408" s="117" t="s">
        <v>194</v>
      </c>
      <c r="G3408" s="76">
        <f t="shared" ref="G3408:G3459" si="64">H3408</f>
        <v>0</v>
      </c>
      <c r="H3408" s="76">
        <f>H3409+H3410+H3411+H3412+H3413+H3414+H3415+H3416</f>
        <v>0</v>
      </c>
      <c r="I3408" s="76"/>
    </row>
    <row r="3409" spans="1:9" ht="27">
      <c r="A3409" s="103"/>
      <c r="B3409" s="104"/>
      <c r="C3409" s="105"/>
      <c r="D3409" s="105"/>
      <c r="E3409" s="123" t="s">
        <v>306</v>
      </c>
      <c r="F3409" s="120">
        <v>463100</v>
      </c>
      <c r="G3409" s="76">
        <f t="shared" si="64"/>
        <v>0</v>
      </c>
      <c r="H3409" s="76"/>
      <c r="I3409" s="76"/>
    </row>
    <row r="3410" spans="1:9" ht="18">
      <c r="A3410" s="103"/>
      <c r="B3410" s="104"/>
      <c r="C3410" s="105"/>
      <c r="D3410" s="105"/>
      <c r="E3410" s="123" t="s">
        <v>307</v>
      </c>
      <c r="F3410" s="120">
        <v>463200</v>
      </c>
      <c r="G3410" s="76">
        <f t="shared" si="64"/>
        <v>0</v>
      </c>
      <c r="H3410" s="76"/>
      <c r="I3410" s="76"/>
    </row>
    <row r="3411" spans="1:9" ht="40.5">
      <c r="A3411" s="103"/>
      <c r="B3411" s="104"/>
      <c r="C3411" s="105"/>
      <c r="D3411" s="105"/>
      <c r="E3411" s="123" t="s">
        <v>308</v>
      </c>
      <c r="F3411" s="120">
        <v>463300</v>
      </c>
      <c r="G3411" s="76">
        <f t="shared" si="64"/>
        <v>0</v>
      </c>
      <c r="H3411" s="76"/>
      <c r="I3411" s="76"/>
    </row>
    <row r="3412" spans="1:9" ht="40.5">
      <c r="A3412" s="103"/>
      <c r="B3412" s="104"/>
      <c r="C3412" s="105"/>
      <c r="D3412" s="105"/>
      <c r="E3412" s="123" t="s">
        <v>309</v>
      </c>
      <c r="F3412" s="120">
        <v>463400</v>
      </c>
      <c r="G3412" s="76">
        <f t="shared" si="64"/>
        <v>0</v>
      </c>
      <c r="H3412" s="76"/>
      <c r="I3412" s="76"/>
    </row>
    <row r="3413" spans="1:9" ht="18">
      <c r="A3413" s="103"/>
      <c r="B3413" s="104"/>
      <c r="C3413" s="105"/>
      <c r="D3413" s="105"/>
      <c r="E3413" s="127" t="s">
        <v>310</v>
      </c>
      <c r="F3413" s="120">
        <v>463500</v>
      </c>
      <c r="G3413" s="76">
        <f t="shared" si="64"/>
        <v>0</v>
      </c>
      <c r="H3413" s="76"/>
      <c r="I3413" s="76"/>
    </row>
    <row r="3414" spans="1:9" ht="40.5">
      <c r="A3414" s="103"/>
      <c r="B3414" s="104"/>
      <c r="C3414" s="105"/>
      <c r="D3414" s="105"/>
      <c r="E3414" s="127" t="s">
        <v>311</v>
      </c>
      <c r="F3414" s="120">
        <v>463700</v>
      </c>
      <c r="G3414" s="76">
        <f t="shared" si="64"/>
        <v>0</v>
      </c>
      <c r="H3414" s="76"/>
      <c r="I3414" s="76"/>
    </row>
    <row r="3415" spans="1:9" ht="40.5">
      <c r="A3415" s="103"/>
      <c r="B3415" s="104"/>
      <c r="C3415" s="105"/>
      <c r="D3415" s="105"/>
      <c r="E3415" s="127" t="s">
        <v>312</v>
      </c>
      <c r="F3415" s="120">
        <v>463800</v>
      </c>
      <c r="G3415" s="76">
        <f t="shared" si="64"/>
        <v>0</v>
      </c>
      <c r="H3415" s="76"/>
      <c r="I3415" s="76"/>
    </row>
    <row r="3416" spans="1:9" ht="18">
      <c r="A3416" s="103"/>
      <c r="B3416" s="104"/>
      <c r="C3416" s="105"/>
      <c r="D3416" s="105"/>
      <c r="E3416" s="127" t="s">
        <v>313</v>
      </c>
      <c r="F3416" s="120">
        <v>463900</v>
      </c>
      <c r="G3416" s="76">
        <f t="shared" si="64"/>
        <v>0</v>
      </c>
      <c r="H3416" s="76"/>
      <c r="I3416" s="76"/>
    </row>
    <row r="3417" spans="1:9" ht="28.5">
      <c r="A3417" s="103"/>
      <c r="B3417" s="104"/>
      <c r="C3417" s="105"/>
      <c r="D3417" s="105"/>
      <c r="E3417" s="128" t="s">
        <v>314</v>
      </c>
      <c r="F3417" s="122" t="s">
        <v>194</v>
      </c>
      <c r="G3417" s="76">
        <f t="shared" si="64"/>
        <v>0</v>
      </c>
      <c r="H3417" s="76">
        <f>H3418+H3419+H3420+H3421+H3422</f>
        <v>0</v>
      </c>
      <c r="I3417" s="76"/>
    </row>
    <row r="3418" spans="1:9" ht="27">
      <c r="A3418" s="103"/>
      <c r="B3418" s="104"/>
      <c r="C3418" s="105"/>
      <c r="D3418" s="105"/>
      <c r="E3418" s="127" t="s">
        <v>315</v>
      </c>
      <c r="F3418" s="120">
        <v>465100</v>
      </c>
      <c r="G3418" s="76">
        <f t="shared" si="64"/>
        <v>0</v>
      </c>
      <c r="H3418" s="76"/>
      <c r="I3418" s="76"/>
    </row>
    <row r="3419" spans="1:9" ht="18">
      <c r="A3419" s="103"/>
      <c r="B3419" s="104"/>
      <c r="C3419" s="105"/>
      <c r="D3419" s="105"/>
      <c r="E3419" s="127" t="s">
        <v>316</v>
      </c>
      <c r="F3419" s="120">
        <v>465200</v>
      </c>
      <c r="G3419" s="76">
        <f t="shared" si="64"/>
        <v>0</v>
      </c>
      <c r="H3419" s="76"/>
      <c r="I3419" s="76"/>
    </row>
    <row r="3420" spans="1:9" ht="18">
      <c r="A3420" s="103"/>
      <c r="B3420" s="104"/>
      <c r="C3420" s="105"/>
      <c r="D3420" s="105"/>
      <c r="E3420" s="127" t="s">
        <v>317</v>
      </c>
      <c r="F3420" s="120">
        <v>465300</v>
      </c>
      <c r="G3420" s="76">
        <f t="shared" si="64"/>
        <v>0</v>
      </c>
      <c r="H3420" s="76"/>
      <c r="I3420" s="76"/>
    </row>
    <row r="3421" spans="1:9" ht="40.5">
      <c r="A3421" s="103"/>
      <c r="B3421" s="104"/>
      <c r="C3421" s="105"/>
      <c r="D3421" s="105"/>
      <c r="E3421" s="127" t="s">
        <v>318</v>
      </c>
      <c r="F3421" s="120">
        <v>465500</v>
      </c>
      <c r="G3421" s="76">
        <f t="shared" si="64"/>
        <v>0</v>
      </c>
      <c r="H3421" s="76"/>
      <c r="I3421" s="76"/>
    </row>
    <row r="3422" spans="1:9" ht="40.5">
      <c r="A3422" s="103"/>
      <c r="B3422" s="104"/>
      <c r="C3422" s="105"/>
      <c r="D3422" s="105"/>
      <c r="E3422" s="127" t="s">
        <v>319</v>
      </c>
      <c r="F3422" s="120">
        <v>465600</v>
      </c>
      <c r="G3422" s="76">
        <f t="shared" si="64"/>
        <v>0</v>
      </c>
      <c r="H3422" s="76"/>
      <c r="I3422" s="76"/>
    </row>
    <row r="3423" spans="1:9" ht="18.75" thickBot="1">
      <c r="A3423" s="103"/>
      <c r="B3423" s="104"/>
      <c r="C3423" s="105"/>
      <c r="D3423" s="105"/>
      <c r="E3423" s="129" t="s">
        <v>320</v>
      </c>
      <c r="F3423" s="92" t="s">
        <v>321</v>
      </c>
      <c r="G3423" s="76">
        <f t="shared" si="64"/>
        <v>0</v>
      </c>
      <c r="H3423" s="76"/>
      <c r="I3423" s="76"/>
    </row>
    <row r="3424" spans="1:9" ht="33">
      <c r="A3424" s="103"/>
      <c r="B3424" s="104"/>
      <c r="C3424" s="105"/>
      <c r="D3424" s="105"/>
      <c r="E3424" s="130" t="s">
        <v>322</v>
      </c>
      <c r="F3424" s="98" t="s">
        <v>194</v>
      </c>
      <c r="G3424" s="76">
        <f t="shared" si="64"/>
        <v>0</v>
      </c>
      <c r="H3424" s="76">
        <f>H3425+H3428+H3438</f>
        <v>0</v>
      </c>
      <c r="I3424" s="76"/>
    </row>
    <row r="3425" spans="1:9" ht="28.5">
      <c r="A3425" s="103"/>
      <c r="B3425" s="104"/>
      <c r="C3425" s="105"/>
      <c r="D3425" s="105"/>
      <c r="E3425" s="131" t="s">
        <v>323</v>
      </c>
      <c r="F3425" s="122" t="s">
        <v>194</v>
      </c>
      <c r="G3425" s="76">
        <f t="shared" si="64"/>
        <v>0</v>
      </c>
      <c r="H3425" s="76">
        <f>H3426+H3427</f>
        <v>0</v>
      </c>
      <c r="I3425" s="76"/>
    </row>
    <row r="3426" spans="1:9" ht="40.5">
      <c r="A3426" s="103"/>
      <c r="B3426" s="104"/>
      <c r="C3426" s="105"/>
      <c r="D3426" s="105"/>
      <c r="E3426" s="89" t="s">
        <v>324</v>
      </c>
      <c r="F3426" s="108">
        <v>471100</v>
      </c>
      <c r="G3426" s="76">
        <f t="shared" si="64"/>
        <v>0</v>
      </c>
      <c r="H3426" s="76"/>
      <c r="I3426" s="76"/>
    </row>
    <row r="3427" spans="1:9" ht="27">
      <c r="A3427" s="103"/>
      <c r="B3427" s="104"/>
      <c r="C3427" s="105"/>
      <c r="D3427" s="105"/>
      <c r="E3427" s="109" t="s">
        <v>325</v>
      </c>
      <c r="F3427" s="108">
        <v>471200</v>
      </c>
      <c r="G3427" s="76">
        <f t="shared" si="64"/>
        <v>0</v>
      </c>
      <c r="H3427" s="76"/>
      <c r="I3427" s="76"/>
    </row>
    <row r="3428" spans="1:9" ht="42.75">
      <c r="A3428" s="103"/>
      <c r="B3428" s="104"/>
      <c r="C3428" s="105"/>
      <c r="D3428" s="105"/>
      <c r="E3428" s="131" t="s">
        <v>326</v>
      </c>
      <c r="F3428" s="122" t="s">
        <v>194</v>
      </c>
      <c r="G3428" s="76">
        <f t="shared" si="64"/>
        <v>0</v>
      </c>
      <c r="H3428" s="76">
        <f>H3429+H3430+H3431+H3432+H3433+H3434+H3435+H3436+H3437</f>
        <v>0</v>
      </c>
      <c r="I3428" s="76"/>
    </row>
    <row r="3429" spans="1:9" ht="27">
      <c r="A3429" s="103"/>
      <c r="B3429" s="104"/>
      <c r="C3429" s="105"/>
      <c r="D3429" s="105"/>
      <c r="E3429" s="109" t="s">
        <v>327</v>
      </c>
      <c r="F3429" s="90" t="s">
        <v>328</v>
      </c>
      <c r="G3429" s="76">
        <f t="shared" si="64"/>
        <v>0</v>
      </c>
      <c r="H3429" s="76"/>
      <c r="I3429" s="76"/>
    </row>
    <row r="3430" spans="1:9" ht="18">
      <c r="A3430" s="103"/>
      <c r="B3430" s="104"/>
      <c r="C3430" s="105"/>
      <c r="D3430" s="105"/>
      <c r="E3430" s="109" t="s">
        <v>329</v>
      </c>
      <c r="F3430" s="90" t="s">
        <v>330</v>
      </c>
      <c r="G3430" s="76">
        <f t="shared" si="64"/>
        <v>0</v>
      </c>
      <c r="H3430" s="76"/>
      <c r="I3430" s="76"/>
    </row>
    <row r="3431" spans="1:9" ht="27">
      <c r="A3431" s="103"/>
      <c r="B3431" s="104"/>
      <c r="C3431" s="105"/>
      <c r="D3431" s="105"/>
      <c r="E3431" s="109" t="s">
        <v>331</v>
      </c>
      <c r="F3431" s="90" t="s">
        <v>332</v>
      </c>
      <c r="G3431" s="76">
        <f t="shared" si="64"/>
        <v>0</v>
      </c>
      <c r="H3431" s="76"/>
      <c r="I3431" s="76"/>
    </row>
    <row r="3432" spans="1:9" ht="18">
      <c r="A3432" s="103"/>
      <c r="B3432" s="104"/>
      <c r="C3432" s="105"/>
      <c r="D3432" s="105"/>
      <c r="E3432" s="109" t="s">
        <v>333</v>
      </c>
      <c r="F3432" s="90" t="s">
        <v>334</v>
      </c>
      <c r="G3432" s="76">
        <f t="shared" si="64"/>
        <v>0</v>
      </c>
      <c r="H3432" s="76"/>
      <c r="I3432" s="76"/>
    </row>
    <row r="3433" spans="1:9" ht="27">
      <c r="A3433" s="103"/>
      <c r="B3433" s="104"/>
      <c r="C3433" s="105"/>
      <c r="D3433" s="105"/>
      <c r="E3433" s="109" t="s">
        <v>335</v>
      </c>
      <c r="F3433" s="90" t="s">
        <v>336</v>
      </c>
      <c r="G3433" s="76">
        <f t="shared" si="64"/>
        <v>0</v>
      </c>
      <c r="H3433" s="76"/>
      <c r="I3433" s="76"/>
    </row>
    <row r="3434" spans="1:9" ht="18">
      <c r="A3434" s="103"/>
      <c r="B3434" s="104"/>
      <c r="C3434" s="105"/>
      <c r="D3434" s="105"/>
      <c r="E3434" s="109" t="s">
        <v>337</v>
      </c>
      <c r="F3434" s="90" t="s">
        <v>338</v>
      </c>
      <c r="G3434" s="76">
        <f t="shared" si="64"/>
        <v>0</v>
      </c>
      <c r="H3434" s="76"/>
      <c r="I3434" s="76"/>
    </row>
    <row r="3435" spans="1:9" ht="27">
      <c r="A3435" s="103"/>
      <c r="B3435" s="104"/>
      <c r="C3435" s="105"/>
      <c r="D3435" s="105"/>
      <c r="E3435" s="89" t="s">
        <v>339</v>
      </c>
      <c r="F3435" s="90" t="s">
        <v>340</v>
      </c>
      <c r="G3435" s="76">
        <f t="shared" si="64"/>
        <v>0</v>
      </c>
      <c r="H3435" s="76"/>
      <c r="I3435" s="76"/>
    </row>
    <row r="3436" spans="1:9" ht="18">
      <c r="A3436" s="103"/>
      <c r="B3436" s="104"/>
      <c r="C3436" s="105"/>
      <c r="D3436" s="105"/>
      <c r="E3436" s="109" t="s">
        <v>341</v>
      </c>
      <c r="F3436" s="90" t="s">
        <v>342</v>
      </c>
      <c r="G3436" s="76">
        <f t="shared" si="64"/>
        <v>0</v>
      </c>
      <c r="H3436" s="76"/>
      <c r="I3436" s="76"/>
    </row>
    <row r="3437" spans="1:9" ht="18">
      <c r="A3437" s="103"/>
      <c r="B3437" s="104"/>
      <c r="C3437" s="105"/>
      <c r="D3437" s="105"/>
      <c r="E3437" s="109" t="s">
        <v>343</v>
      </c>
      <c r="F3437" s="90" t="s">
        <v>344</v>
      </c>
      <c r="G3437" s="76">
        <f t="shared" si="64"/>
        <v>0</v>
      </c>
      <c r="H3437" s="76"/>
      <c r="I3437" s="76"/>
    </row>
    <row r="3438" spans="1:9" ht="18">
      <c r="A3438" s="103"/>
      <c r="B3438" s="104"/>
      <c r="C3438" s="105"/>
      <c r="D3438" s="105"/>
      <c r="E3438" s="131" t="s">
        <v>345</v>
      </c>
      <c r="F3438" s="122" t="s">
        <v>194</v>
      </c>
      <c r="G3438" s="76">
        <f t="shared" si="64"/>
        <v>0</v>
      </c>
      <c r="H3438" s="76"/>
      <c r="I3438" s="76"/>
    </row>
    <row r="3439" spans="1:9" ht="18.75" thickBot="1">
      <c r="A3439" s="103"/>
      <c r="B3439" s="104"/>
      <c r="C3439" s="105"/>
      <c r="D3439" s="105"/>
      <c r="E3439" s="111" t="s">
        <v>346</v>
      </c>
      <c r="F3439" s="92" t="s">
        <v>347</v>
      </c>
      <c r="G3439" s="76">
        <f t="shared" si="64"/>
        <v>0</v>
      </c>
      <c r="H3439" s="76"/>
      <c r="I3439" s="76"/>
    </row>
    <row r="3440" spans="1:9" ht="18">
      <c r="A3440" s="103"/>
      <c r="B3440" s="104"/>
      <c r="C3440" s="105"/>
      <c r="D3440" s="105"/>
      <c r="E3440" s="132" t="s">
        <v>348</v>
      </c>
      <c r="F3440" s="98" t="s">
        <v>194</v>
      </c>
      <c r="G3440" s="76">
        <f t="shared" si="64"/>
        <v>0</v>
      </c>
      <c r="H3440" s="76"/>
      <c r="I3440" s="76"/>
    </row>
    <row r="3441" spans="1:9" ht="42.75">
      <c r="A3441" s="103"/>
      <c r="B3441" s="104"/>
      <c r="C3441" s="105"/>
      <c r="D3441" s="105"/>
      <c r="E3441" s="133" t="s">
        <v>349</v>
      </c>
      <c r="F3441" s="117" t="s">
        <v>194</v>
      </c>
      <c r="G3441" s="76">
        <f t="shared" si="64"/>
        <v>0</v>
      </c>
      <c r="H3441" s="76">
        <f>H3442+H3443</f>
        <v>0</v>
      </c>
      <c r="I3441" s="76"/>
    </row>
    <row r="3442" spans="1:9" ht="54">
      <c r="A3442" s="103"/>
      <c r="B3442" s="104"/>
      <c r="C3442" s="105"/>
      <c r="D3442" s="105"/>
      <c r="E3442" s="89" t="s">
        <v>350</v>
      </c>
      <c r="F3442" s="99" t="s">
        <v>351</v>
      </c>
      <c r="G3442" s="76">
        <f t="shared" si="64"/>
        <v>0</v>
      </c>
      <c r="H3442" s="76"/>
      <c r="I3442" s="76"/>
    </row>
    <row r="3443" spans="1:9" ht="27">
      <c r="A3443" s="103"/>
      <c r="B3443" s="104"/>
      <c r="C3443" s="105"/>
      <c r="D3443" s="105"/>
      <c r="E3443" s="109" t="s">
        <v>352</v>
      </c>
      <c r="F3443" s="134" t="s">
        <v>353</v>
      </c>
      <c r="G3443" s="76">
        <f t="shared" si="64"/>
        <v>0</v>
      </c>
      <c r="H3443" s="76"/>
      <c r="I3443" s="76"/>
    </row>
    <row r="3444" spans="1:9" ht="57">
      <c r="A3444" s="103"/>
      <c r="B3444" s="104"/>
      <c r="C3444" s="105"/>
      <c r="D3444" s="105"/>
      <c r="E3444" s="135" t="s">
        <v>354</v>
      </c>
      <c r="F3444" s="122" t="s">
        <v>194</v>
      </c>
      <c r="G3444" s="76">
        <f t="shared" si="64"/>
        <v>0</v>
      </c>
      <c r="H3444" s="76">
        <f>H3445+H3446+H3447+H3448</f>
        <v>0</v>
      </c>
      <c r="I3444" s="76"/>
    </row>
    <row r="3445" spans="1:9" ht="18">
      <c r="A3445" s="103"/>
      <c r="B3445" s="104"/>
      <c r="C3445" s="105"/>
      <c r="D3445" s="105"/>
      <c r="E3445" s="109" t="s">
        <v>355</v>
      </c>
      <c r="F3445" s="99" t="s">
        <v>356</v>
      </c>
      <c r="G3445" s="76">
        <f t="shared" si="64"/>
        <v>0</v>
      </c>
      <c r="H3445" s="76"/>
      <c r="I3445" s="76"/>
    </row>
    <row r="3446" spans="1:9" ht="18">
      <c r="A3446" s="103"/>
      <c r="B3446" s="104"/>
      <c r="C3446" s="105"/>
      <c r="D3446" s="105"/>
      <c r="E3446" s="109" t="s">
        <v>357</v>
      </c>
      <c r="F3446" s="136">
        <v>482200</v>
      </c>
      <c r="G3446" s="76">
        <f t="shared" si="64"/>
        <v>0</v>
      </c>
      <c r="H3446" s="76"/>
      <c r="I3446" s="76"/>
    </row>
    <row r="3447" spans="1:9" ht="18">
      <c r="A3447" s="103"/>
      <c r="B3447" s="104"/>
      <c r="C3447" s="105"/>
      <c r="D3447" s="105"/>
      <c r="E3447" s="109" t="s">
        <v>358</v>
      </c>
      <c r="F3447" s="90" t="s">
        <v>359</v>
      </c>
      <c r="G3447" s="76">
        <f t="shared" si="64"/>
        <v>0</v>
      </c>
      <c r="H3447" s="76"/>
      <c r="I3447" s="76"/>
    </row>
    <row r="3448" spans="1:9" ht="40.5">
      <c r="A3448" s="103"/>
      <c r="B3448" s="104"/>
      <c r="C3448" s="105"/>
      <c r="D3448" s="105"/>
      <c r="E3448" s="137" t="s">
        <v>360</v>
      </c>
      <c r="F3448" s="90" t="s">
        <v>361</v>
      </c>
      <c r="G3448" s="76">
        <f t="shared" si="64"/>
        <v>0</v>
      </c>
      <c r="H3448" s="76"/>
      <c r="I3448" s="76"/>
    </row>
    <row r="3449" spans="1:9" ht="28.5">
      <c r="A3449" s="103"/>
      <c r="B3449" s="104"/>
      <c r="C3449" s="105"/>
      <c r="D3449" s="105"/>
      <c r="E3449" s="135" t="s">
        <v>362</v>
      </c>
      <c r="F3449" s="122" t="s">
        <v>194</v>
      </c>
      <c r="G3449" s="76">
        <f t="shared" si="64"/>
        <v>0</v>
      </c>
      <c r="H3449" s="76">
        <f>H3450</f>
        <v>0</v>
      </c>
      <c r="I3449" s="76"/>
    </row>
    <row r="3450" spans="1:9" ht="27">
      <c r="A3450" s="103"/>
      <c r="B3450" s="104"/>
      <c r="C3450" s="105"/>
      <c r="D3450" s="105"/>
      <c r="E3450" s="137" t="s">
        <v>363</v>
      </c>
      <c r="F3450" s="90" t="s">
        <v>364</v>
      </c>
      <c r="G3450" s="76">
        <f t="shared" si="64"/>
        <v>0</v>
      </c>
      <c r="H3450" s="76"/>
      <c r="I3450" s="76"/>
    </row>
    <row r="3451" spans="1:9" ht="57">
      <c r="A3451" s="103"/>
      <c r="B3451" s="104"/>
      <c r="C3451" s="105"/>
      <c r="D3451" s="105"/>
      <c r="E3451" s="135" t="s">
        <v>365</v>
      </c>
      <c r="F3451" s="122" t="s">
        <v>194</v>
      </c>
      <c r="G3451" s="76">
        <f t="shared" si="64"/>
        <v>0</v>
      </c>
      <c r="H3451" s="76">
        <f>H3452+H3453</f>
        <v>0</v>
      </c>
      <c r="I3451" s="76"/>
    </row>
    <row r="3452" spans="1:9" ht="27">
      <c r="A3452" s="103"/>
      <c r="B3452" s="104"/>
      <c r="C3452" s="105"/>
      <c r="D3452" s="105"/>
      <c r="E3452" s="137" t="s">
        <v>366</v>
      </c>
      <c r="F3452" s="90" t="s">
        <v>367</v>
      </c>
      <c r="G3452" s="76">
        <f t="shared" si="64"/>
        <v>0</v>
      </c>
      <c r="H3452" s="76"/>
      <c r="I3452" s="76"/>
    </row>
    <row r="3453" spans="1:9" ht="27">
      <c r="A3453" s="103"/>
      <c r="B3453" s="104"/>
      <c r="C3453" s="105"/>
      <c r="D3453" s="105"/>
      <c r="E3453" s="137" t="s">
        <v>368</v>
      </c>
      <c r="F3453" s="90" t="s">
        <v>369</v>
      </c>
      <c r="G3453" s="76">
        <f t="shared" si="64"/>
        <v>0</v>
      </c>
      <c r="H3453" s="76"/>
      <c r="I3453" s="76"/>
    </row>
    <row r="3454" spans="1:9" ht="57">
      <c r="A3454" s="103"/>
      <c r="B3454" s="104"/>
      <c r="C3454" s="105"/>
      <c r="D3454" s="105"/>
      <c r="E3454" s="135" t="s">
        <v>370</v>
      </c>
      <c r="F3454" s="122" t="s">
        <v>194</v>
      </c>
      <c r="G3454" s="76">
        <f t="shared" si="64"/>
        <v>0</v>
      </c>
      <c r="H3454" s="76">
        <f>H3455</f>
        <v>0</v>
      </c>
      <c r="I3454" s="76"/>
    </row>
    <row r="3455" spans="1:9" ht="40.5">
      <c r="A3455" s="103"/>
      <c r="B3455" s="104"/>
      <c r="C3455" s="105"/>
      <c r="D3455" s="105"/>
      <c r="E3455" s="137" t="s">
        <v>371</v>
      </c>
      <c r="F3455" s="90" t="s">
        <v>372</v>
      </c>
      <c r="G3455" s="76">
        <f t="shared" si="64"/>
        <v>0</v>
      </c>
      <c r="H3455" s="76"/>
      <c r="I3455" s="76"/>
    </row>
    <row r="3456" spans="1:9" ht="18">
      <c r="A3456" s="103"/>
      <c r="B3456" s="104"/>
      <c r="C3456" s="105"/>
      <c r="D3456" s="105"/>
      <c r="E3456" s="135" t="s">
        <v>373</v>
      </c>
      <c r="F3456" s="122" t="s">
        <v>194</v>
      </c>
      <c r="G3456" s="76">
        <f t="shared" si="64"/>
        <v>0</v>
      </c>
      <c r="H3456" s="76">
        <f>H3457</f>
        <v>0</v>
      </c>
      <c r="I3456" s="76"/>
    </row>
    <row r="3457" spans="1:9" ht="18">
      <c r="A3457" s="103"/>
      <c r="B3457" s="104"/>
      <c r="C3457" s="105"/>
      <c r="D3457" s="105"/>
      <c r="E3457" s="137" t="s">
        <v>374</v>
      </c>
      <c r="F3457" s="90" t="s">
        <v>375</v>
      </c>
      <c r="G3457" s="76">
        <f t="shared" si="64"/>
        <v>0</v>
      </c>
      <c r="H3457" s="76"/>
      <c r="I3457" s="76"/>
    </row>
    <row r="3458" spans="1:9" ht="18">
      <c r="A3458" s="103"/>
      <c r="B3458" s="104"/>
      <c r="C3458" s="105"/>
      <c r="D3458" s="105"/>
      <c r="E3458" s="135" t="s">
        <v>376</v>
      </c>
      <c r="F3458" s="122" t="s">
        <v>194</v>
      </c>
      <c r="G3458" s="76">
        <f t="shared" si="64"/>
        <v>0</v>
      </c>
      <c r="H3458" s="76">
        <f>H3459</f>
        <v>0</v>
      </c>
      <c r="I3458" s="76"/>
    </row>
    <row r="3459" spans="1:9" ht="18.75" thickBot="1">
      <c r="A3459" s="103"/>
      <c r="B3459" s="104"/>
      <c r="C3459" s="105"/>
      <c r="D3459" s="105"/>
      <c r="E3459" s="138" t="s">
        <v>377</v>
      </c>
      <c r="F3459" s="92" t="s">
        <v>378</v>
      </c>
      <c r="G3459" s="76">
        <f t="shared" si="64"/>
        <v>0</v>
      </c>
      <c r="H3459" s="76"/>
      <c r="I3459" s="76"/>
    </row>
    <row r="3460" spans="1:9" ht="33.75" thickBot="1">
      <c r="A3460" s="103"/>
      <c r="B3460" s="104"/>
      <c r="C3460" s="105"/>
      <c r="D3460" s="105"/>
      <c r="E3460" s="139" t="s">
        <v>379</v>
      </c>
      <c r="F3460" s="140" t="s">
        <v>194</v>
      </c>
      <c r="G3460" s="76">
        <f>I3460</f>
        <v>30000</v>
      </c>
      <c r="H3460" s="76"/>
      <c r="I3460" s="76">
        <f>I3461+I3472+I3477+I3479</f>
        <v>30000</v>
      </c>
    </row>
    <row r="3461" spans="1:9" ht="18">
      <c r="A3461" s="103"/>
      <c r="B3461" s="104"/>
      <c r="C3461" s="105"/>
      <c r="D3461" s="105"/>
      <c r="E3461" s="141" t="s">
        <v>380</v>
      </c>
      <c r="F3461" s="117" t="s">
        <v>194</v>
      </c>
      <c r="G3461" s="76">
        <f t="shared" ref="G3461:G3483" si="65">I3461</f>
        <v>30000</v>
      </c>
      <c r="H3461" s="76"/>
      <c r="I3461" s="76">
        <f>I3462+I3463+I3464+I3465+I3466+I3467+I3468+I3469+I3470+I3471</f>
        <v>30000</v>
      </c>
    </row>
    <row r="3462" spans="1:9" ht="18">
      <c r="A3462" s="103"/>
      <c r="B3462" s="104"/>
      <c r="C3462" s="105"/>
      <c r="D3462" s="105"/>
      <c r="E3462" s="137" t="s">
        <v>381</v>
      </c>
      <c r="F3462" s="142" t="s">
        <v>382</v>
      </c>
      <c r="G3462" s="76">
        <f t="shared" si="65"/>
        <v>0</v>
      </c>
      <c r="H3462" s="76"/>
      <c r="I3462" s="76"/>
    </row>
    <row r="3463" spans="1:9" ht="18">
      <c r="A3463" s="103"/>
      <c r="B3463" s="104"/>
      <c r="C3463" s="105"/>
      <c r="D3463" s="105"/>
      <c r="E3463" s="137" t="s">
        <v>383</v>
      </c>
      <c r="F3463" s="142" t="s">
        <v>384</v>
      </c>
      <c r="G3463" s="76">
        <f t="shared" si="65"/>
        <v>0</v>
      </c>
      <c r="H3463" s="76"/>
      <c r="I3463" s="76"/>
    </row>
    <row r="3464" spans="1:9" ht="27">
      <c r="A3464" s="103"/>
      <c r="B3464" s="104"/>
      <c r="C3464" s="105"/>
      <c r="D3464" s="105"/>
      <c r="E3464" s="137" t="s">
        <v>385</v>
      </c>
      <c r="F3464" s="142" t="s">
        <v>386</v>
      </c>
      <c r="G3464" s="152">
        <f t="shared" si="65"/>
        <v>30000</v>
      </c>
      <c r="H3464" s="76"/>
      <c r="I3464" s="152">
        <v>30000</v>
      </c>
    </row>
    <row r="3465" spans="1:9" ht="18">
      <c r="A3465" s="103"/>
      <c r="B3465" s="104"/>
      <c r="C3465" s="105"/>
      <c r="D3465" s="105"/>
      <c r="E3465" s="137" t="s">
        <v>387</v>
      </c>
      <c r="F3465" s="142" t="s">
        <v>388</v>
      </c>
      <c r="G3465" s="76">
        <f t="shared" si="65"/>
        <v>0</v>
      </c>
      <c r="H3465" s="76"/>
      <c r="I3465" s="76"/>
    </row>
    <row r="3466" spans="1:9" ht="18">
      <c r="A3466" s="103"/>
      <c r="B3466" s="104"/>
      <c r="C3466" s="105"/>
      <c r="D3466" s="105"/>
      <c r="E3466" s="137" t="s">
        <v>389</v>
      </c>
      <c r="F3466" s="142" t="s">
        <v>390</v>
      </c>
      <c r="G3466" s="76">
        <f t="shared" si="65"/>
        <v>0</v>
      </c>
      <c r="H3466" s="76"/>
      <c r="I3466" s="76"/>
    </row>
    <row r="3467" spans="1:9" ht="18">
      <c r="A3467" s="103"/>
      <c r="B3467" s="104"/>
      <c r="C3467" s="105"/>
      <c r="D3467" s="105"/>
      <c r="E3467" s="137" t="s">
        <v>391</v>
      </c>
      <c r="F3467" s="142" t="s">
        <v>392</v>
      </c>
      <c r="G3467" s="76">
        <f t="shared" si="65"/>
        <v>0</v>
      </c>
      <c r="H3467" s="76"/>
      <c r="I3467" s="76"/>
    </row>
    <row r="3468" spans="1:9" ht="18">
      <c r="A3468" s="103"/>
      <c r="B3468" s="104"/>
      <c r="C3468" s="105"/>
      <c r="D3468" s="105"/>
      <c r="E3468" s="137" t="s">
        <v>393</v>
      </c>
      <c r="F3468" s="142" t="s">
        <v>394</v>
      </c>
      <c r="G3468" s="76">
        <f t="shared" si="65"/>
        <v>0</v>
      </c>
      <c r="H3468" s="76"/>
      <c r="I3468" s="76"/>
    </row>
    <row r="3469" spans="1:9" ht="18">
      <c r="A3469" s="103"/>
      <c r="B3469" s="104"/>
      <c r="C3469" s="105"/>
      <c r="D3469" s="105"/>
      <c r="E3469" s="143" t="s">
        <v>395</v>
      </c>
      <c r="F3469" s="144" t="s">
        <v>396</v>
      </c>
      <c r="G3469" s="76">
        <f t="shared" si="65"/>
        <v>0</v>
      </c>
      <c r="H3469" s="76"/>
      <c r="I3469" s="76"/>
    </row>
    <row r="3470" spans="1:9" ht="18">
      <c r="A3470" s="103"/>
      <c r="B3470" s="104"/>
      <c r="C3470" s="105"/>
      <c r="D3470" s="105"/>
      <c r="E3470" s="143" t="s">
        <v>397</v>
      </c>
      <c r="F3470" s="120">
        <v>513300</v>
      </c>
      <c r="G3470" s="76">
        <f t="shared" si="65"/>
        <v>0</v>
      </c>
      <c r="H3470" s="76"/>
      <c r="I3470" s="76"/>
    </row>
    <row r="3471" spans="1:9" ht="18">
      <c r="A3471" s="103"/>
      <c r="B3471" s="104"/>
      <c r="C3471" s="105"/>
      <c r="D3471" s="105"/>
      <c r="E3471" s="109" t="s">
        <v>398</v>
      </c>
      <c r="F3471" s="120">
        <v>513400</v>
      </c>
      <c r="G3471" s="76">
        <f t="shared" si="65"/>
        <v>0</v>
      </c>
      <c r="H3471" s="76"/>
      <c r="I3471" s="76"/>
    </row>
    <row r="3472" spans="1:9" ht="18">
      <c r="A3472" s="103"/>
      <c r="B3472" s="104"/>
      <c r="C3472" s="105"/>
      <c r="D3472" s="105"/>
      <c r="E3472" s="130" t="s">
        <v>399</v>
      </c>
      <c r="F3472" s="117" t="s">
        <v>194</v>
      </c>
      <c r="G3472" s="76">
        <f t="shared" si="65"/>
        <v>0</v>
      </c>
      <c r="H3472" s="76"/>
      <c r="I3472" s="76">
        <f>I3473+I3474+I3475+I3476</f>
        <v>0</v>
      </c>
    </row>
    <row r="3473" spans="1:9" ht="18">
      <c r="A3473" s="103"/>
      <c r="B3473" s="104"/>
      <c r="C3473" s="105"/>
      <c r="D3473" s="105"/>
      <c r="E3473" s="137" t="s">
        <v>400</v>
      </c>
      <c r="F3473" s="142" t="s">
        <v>401</v>
      </c>
      <c r="G3473" s="76">
        <f t="shared" si="65"/>
        <v>0</v>
      </c>
      <c r="H3473" s="76"/>
      <c r="I3473" s="76"/>
    </row>
    <row r="3474" spans="1:9" ht="18">
      <c r="A3474" s="103"/>
      <c r="B3474" s="104"/>
      <c r="C3474" s="105"/>
      <c r="D3474" s="105"/>
      <c r="E3474" s="137" t="s">
        <v>402</v>
      </c>
      <c r="F3474" s="142" t="s">
        <v>403</v>
      </c>
      <c r="G3474" s="76">
        <f t="shared" si="65"/>
        <v>0</v>
      </c>
      <c r="H3474" s="76"/>
      <c r="I3474" s="76"/>
    </row>
    <row r="3475" spans="1:9" ht="27">
      <c r="A3475" s="103"/>
      <c r="B3475" s="104"/>
      <c r="C3475" s="105"/>
      <c r="D3475" s="105"/>
      <c r="E3475" s="137" t="s">
        <v>404</v>
      </c>
      <c r="F3475" s="142" t="s">
        <v>405</v>
      </c>
      <c r="G3475" s="76">
        <f t="shared" si="65"/>
        <v>0</v>
      </c>
      <c r="H3475" s="76"/>
      <c r="I3475" s="76"/>
    </row>
    <row r="3476" spans="1:9" ht="18">
      <c r="A3476" s="103"/>
      <c r="B3476" s="104"/>
      <c r="C3476" s="105"/>
      <c r="D3476" s="105"/>
      <c r="E3476" s="137" t="s">
        <v>406</v>
      </c>
      <c r="F3476" s="142" t="s">
        <v>407</v>
      </c>
      <c r="G3476" s="76">
        <f t="shared" si="65"/>
        <v>0</v>
      </c>
      <c r="H3476" s="76"/>
      <c r="I3476" s="76"/>
    </row>
    <row r="3477" spans="1:9" ht="18">
      <c r="A3477" s="103"/>
      <c r="B3477" s="104"/>
      <c r="C3477" s="105"/>
      <c r="D3477" s="105"/>
      <c r="E3477" s="145" t="s">
        <v>408</v>
      </c>
      <c r="F3477" s="122" t="s">
        <v>194</v>
      </c>
      <c r="G3477" s="76">
        <f t="shared" si="65"/>
        <v>0</v>
      </c>
      <c r="H3477" s="76"/>
      <c r="I3477" s="76">
        <f>I3478</f>
        <v>0</v>
      </c>
    </row>
    <row r="3478" spans="1:9" ht="18">
      <c r="A3478" s="103"/>
      <c r="B3478" s="104"/>
      <c r="C3478" s="105"/>
      <c r="D3478" s="105"/>
      <c r="E3478" s="137" t="s">
        <v>409</v>
      </c>
      <c r="F3478" s="142" t="s">
        <v>410</v>
      </c>
      <c r="G3478" s="76">
        <f t="shared" si="65"/>
        <v>0</v>
      </c>
      <c r="H3478" s="76"/>
      <c r="I3478" s="76"/>
    </row>
    <row r="3479" spans="1:9" ht="18">
      <c r="A3479" s="103"/>
      <c r="B3479" s="104"/>
      <c r="C3479" s="105"/>
      <c r="D3479" s="105"/>
      <c r="E3479" s="145" t="s">
        <v>411</v>
      </c>
      <c r="F3479" s="122" t="s">
        <v>194</v>
      </c>
      <c r="G3479" s="76">
        <f t="shared" si="65"/>
        <v>0</v>
      </c>
      <c r="H3479" s="76"/>
      <c r="I3479" s="76">
        <f>I3480+I3481+I3482+I3483</f>
        <v>0</v>
      </c>
    </row>
    <row r="3480" spans="1:9" ht="18">
      <c r="A3480" s="103"/>
      <c r="B3480" s="104"/>
      <c r="C3480" s="105"/>
      <c r="D3480" s="105"/>
      <c r="E3480" s="137" t="s">
        <v>412</v>
      </c>
      <c r="F3480" s="142" t="s">
        <v>413</v>
      </c>
      <c r="G3480" s="76">
        <f t="shared" si="65"/>
        <v>0</v>
      </c>
      <c r="H3480" s="76"/>
      <c r="I3480" s="76"/>
    </row>
    <row r="3481" spans="1:9" ht="18">
      <c r="A3481" s="103"/>
      <c r="B3481" s="104"/>
      <c r="C3481" s="105"/>
      <c r="D3481" s="105"/>
      <c r="E3481" s="137" t="s">
        <v>414</v>
      </c>
      <c r="F3481" s="142" t="s">
        <v>415</v>
      </c>
      <c r="G3481" s="76">
        <f t="shared" si="65"/>
        <v>0</v>
      </c>
      <c r="H3481" s="76"/>
      <c r="I3481" s="76"/>
    </row>
    <row r="3482" spans="1:9" ht="18">
      <c r="A3482" s="103"/>
      <c r="B3482" s="104"/>
      <c r="C3482" s="105"/>
      <c r="D3482" s="105"/>
      <c r="E3482" s="137" t="s">
        <v>416</v>
      </c>
      <c r="F3482" s="142" t="s">
        <v>417</v>
      </c>
      <c r="G3482" s="76">
        <f t="shared" si="65"/>
        <v>0</v>
      </c>
      <c r="H3482" s="76"/>
      <c r="I3482" s="76"/>
    </row>
    <row r="3483" spans="1:9" ht="18.75" thickBot="1">
      <c r="A3483" s="103"/>
      <c r="B3483" s="104"/>
      <c r="C3483" s="105"/>
      <c r="D3483" s="105"/>
      <c r="E3483" s="146" t="s">
        <v>418</v>
      </c>
      <c r="F3483" s="147" t="s">
        <v>419</v>
      </c>
      <c r="G3483" s="76">
        <f t="shared" si="65"/>
        <v>0</v>
      </c>
      <c r="H3483" s="76"/>
      <c r="I3483" s="76"/>
    </row>
    <row r="3484" spans="1:9" ht="75">
      <c r="A3484" s="103"/>
      <c r="B3484" s="104" t="s">
        <v>556</v>
      </c>
      <c r="C3484" s="105">
        <v>3</v>
      </c>
      <c r="D3484" s="105">
        <v>0</v>
      </c>
      <c r="E3484" s="180" t="s">
        <v>569</v>
      </c>
      <c r="F3484" s="153"/>
      <c r="G3484" s="76">
        <f>G3486+G3629</f>
        <v>1880</v>
      </c>
      <c r="H3484" s="76">
        <f>H3486+H3629</f>
        <v>1880</v>
      </c>
      <c r="I3484" s="76">
        <f>I3486+I3629</f>
        <v>0</v>
      </c>
    </row>
    <row r="3485" spans="1:9" ht="18">
      <c r="A3485" s="103">
        <v>2830</v>
      </c>
      <c r="B3485" s="104"/>
      <c r="C3485" s="105"/>
      <c r="D3485" s="105"/>
      <c r="E3485" s="155" t="s">
        <v>190</v>
      </c>
      <c r="F3485" s="154"/>
      <c r="G3485" s="76"/>
      <c r="H3485" s="76"/>
      <c r="I3485" s="76"/>
    </row>
    <row r="3486" spans="1:9" ht="18">
      <c r="A3486" s="103"/>
      <c r="B3486" s="104" t="s">
        <v>556</v>
      </c>
      <c r="C3486" s="105">
        <v>3</v>
      </c>
      <c r="D3486" s="105">
        <v>1</v>
      </c>
      <c r="E3486" s="155" t="s">
        <v>570</v>
      </c>
      <c r="F3486" s="154"/>
      <c r="G3486" s="76">
        <f>G3488+G3496+G3532+G3541+G3546+G3569+G3585+G3605</f>
        <v>880</v>
      </c>
      <c r="H3486" s="76">
        <f>H3488+H3496+H3532+H3541+H3546+H3569+H3585+H3605</f>
        <v>880</v>
      </c>
      <c r="I3486" s="76">
        <f>I3488+I3496+I3532+I3541+I3546+I3569+I3585+I3605</f>
        <v>0</v>
      </c>
    </row>
    <row r="3487" spans="1:9" ht="72">
      <c r="A3487" s="103">
        <v>2831</v>
      </c>
      <c r="B3487" s="104"/>
      <c r="C3487" s="105"/>
      <c r="D3487" s="105"/>
      <c r="E3487" s="155" t="s">
        <v>192</v>
      </c>
      <c r="F3487" s="154"/>
      <c r="G3487" s="76"/>
      <c r="H3487" s="76"/>
      <c r="I3487" s="76"/>
    </row>
    <row r="3488" spans="1:9" ht="18">
      <c r="A3488" s="103"/>
      <c r="B3488" s="104"/>
      <c r="C3488" s="105"/>
      <c r="D3488" s="105"/>
      <c r="E3488" s="85" t="s">
        <v>193</v>
      </c>
      <c r="F3488" s="117" t="s">
        <v>194</v>
      </c>
      <c r="G3488" s="76">
        <f>H3488</f>
        <v>0</v>
      </c>
      <c r="H3488" s="76">
        <f>H3489+H3490+H3491+H3492+H3494+H3493+H3495</f>
        <v>0</v>
      </c>
      <c r="I3488" s="76"/>
    </row>
    <row r="3489" spans="1:9" ht="27">
      <c r="A3489" s="103"/>
      <c r="B3489" s="104"/>
      <c r="C3489" s="105"/>
      <c r="D3489" s="105"/>
      <c r="E3489" s="149" t="s">
        <v>195</v>
      </c>
      <c r="F3489" s="99" t="s">
        <v>196</v>
      </c>
      <c r="G3489" s="76">
        <f t="shared" ref="G3489:G3552" si="66">H3489</f>
        <v>0</v>
      </c>
      <c r="H3489" s="76"/>
      <c r="I3489" s="76"/>
    </row>
    <row r="3490" spans="1:9" ht="27">
      <c r="A3490" s="103"/>
      <c r="B3490" s="104"/>
      <c r="C3490" s="105"/>
      <c r="D3490" s="105"/>
      <c r="E3490" s="89" t="s">
        <v>197</v>
      </c>
      <c r="F3490" s="90" t="s">
        <v>198</v>
      </c>
      <c r="G3490" s="76">
        <f t="shared" si="66"/>
        <v>0</v>
      </c>
      <c r="H3490" s="76"/>
      <c r="I3490" s="76"/>
    </row>
    <row r="3491" spans="1:9" ht="27">
      <c r="A3491" s="103"/>
      <c r="B3491" s="104"/>
      <c r="C3491" s="105"/>
      <c r="D3491" s="105"/>
      <c r="E3491" s="89" t="s">
        <v>199</v>
      </c>
      <c r="F3491" s="90" t="s">
        <v>200</v>
      </c>
      <c r="G3491" s="76">
        <f t="shared" si="66"/>
        <v>0</v>
      </c>
      <c r="H3491" s="76"/>
      <c r="I3491" s="76"/>
    </row>
    <row r="3492" spans="1:9" ht="27">
      <c r="A3492" s="103"/>
      <c r="B3492" s="104"/>
      <c r="C3492" s="105"/>
      <c r="D3492" s="105"/>
      <c r="E3492" s="89" t="s">
        <v>201</v>
      </c>
      <c r="F3492" s="90" t="s">
        <v>202</v>
      </c>
      <c r="G3492" s="76">
        <f t="shared" si="66"/>
        <v>0</v>
      </c>
      <c r="H3492" s="76"/>
      <c r="I3492" s="76"/>
    </row>
    <row r="3493" spans="1:9" ht="18">
      <c r="A3493" s="103"/>
      <c r="B3493" s="104"/>
      <c r="C3493" s="105"/>
      <c r="D3493" s="105"/>
      <c r="E3493" s="89" t="s">
        <v>203</v>
      </c>
      <c r="F3493" s="90" t="s">
        <v>204</v>
      </c>
      <c r="G3493" s="76">
        <f t="shared" si="66"/>
        <v>0</v>
      </c>
      <c r="H3493" s="76"/>
      <c r="I3493" s="76"/>
    </row>
    <row r="3494" spans="1:9" ht="18">
      <c r="A3494" s="103"/>
      <c r="B3494" s="104"/>
      <c r="C3494" s="105"/>
      <c r="D3494" s="105"/>
      <c r="E3494" s="89" t="s">
        <v>205</v>
      </c>
      <c r="F3494" s="90" t="s">
        <v>206</v>
      </c>
      <c r="G3494" s="76">
        <f t="shared" si="66"/>
        <v>0</v>
      </c>
      <c r="H3494" s="76"/>
      <c r="I3494" s="76"/>
    </row>
    <row r="3495" spans="1:9" ht="18.75" thickBot="1">
      <c r="A3495" s="103"/>
      <c r="B3495" s="104"/>
      <c r="C3495" s="105"/>
      <c r="D3495" s="105"/>
      <c r="E3495" s="91" t="s">
        <v>207</v>
      </c>
      <c r="F3495" s="92" t="s">
        <v>208</v>
      </c>
      <c r="G3495" s="76">
        <f t="shared" si="66"/>
        <v>0</v>
      </c>
      <c r="H3495" s="76"/>
      <c r="I3495" s="76"/>
    </row>
    <row r="3496" spans="1:9" ht="33.75" thickBot="1">
      <c r="A3496" s="103"/>
      <c r="B3496" s="104"/>
      <c r="C3496" s="105"/>
      <c r="D3496" s="105"/>
      <c r="E3496" s="93" t="s">
        <v>209</v>
      </c>
      <c r="F3496" s="94" t="s">
        <v>194</v>
      </c>
      <c r="G3496" s="76">
        <f t="shared" si="66"/>
        <v>880</v>
      </c>
      <c r="H3496" s="76">
        <f>H3497+H3505+H3509+H3518+H3520+H3523</f>
        <v>880</v>
      </c>
      <c r="I3496" s="76"/>
    </row>
    <row r="3497" spans="1:9" ht="18">
      <c r="A3497" s="103"/>
      <c r="B3497" s="104"/>
      <c r="C3497" s="105"/>
      <c r="D3497" s="105"/>
      <c r="E3497" s="95" t="s">
        <v>210</v>
      </c>
      <c r="F3497" s="96"/>
      <c r="G3497" s="76">
        <f t="shared" si="66"/>
        <v>0</v>
      </c>
      <c r="H3497" s="76">
        <f>H3498+H3499+H3500+H3501+H3502+H3503+H3504</f>
        <v>0</v>
      </c>
      <c r="I3497" s="76"/>
    </row>
    <row r="3498" spans="1:9" ht="27">
      <c r="A3498" s="103"/>
      <c r="B3498" s="104"/>
      <c r="C3498" s="105"/>
      <c r="D3498" s="105"/>
      <c r="E3498" s="89" t="s">
        <v>211</v>
      </c>
      <c r="F3498" s="90" t="s">
        <v>212</v>
      </c>
      <c r="G3498" s="76">
        <f t="shared" si="66"/>
        <v>0</v>
      </c>
      <c r="H3498" s="76"/>
      <c r="I3498" s="76"/>
    </row>
    <row r="3499" spans="1:9" ht="18">
      <c r="A3499" s="103"/>
      <c r="B3499" s="104"/>
      <c r="C3499" s="105"/>
      <c r="D3499" s="105"/>
      <c r="E3499" s="89" t="s">
        <v>213</v>
      </c>
      <c r="F3499" s="90" t="s">
        <v>214</v>
      </c>
      <c r="G3499" s="76">
        <f t="shared" si="66"/>
        <v>0</v>
      </c>
      <c r="H3499" s="76"/>
      <c r="I3499" s="76"/>
    </row>
    <row r="3500" spans="1:9" ht="18">
      <c r="A3500" s="103"/>
      <c r="B3500" s="104"/>
      <c r="C3500" s="105"/>
      <c r="D3500" s="105"/>
      <c r="E3500" s="89" t="s">
        <v>215</v>
      </c>
      <c r="F3500" s="90" t="s">
        <v>216</v>
      </c>
      <c r="G3500" s="76">
        <f t="shared" si="66"/>
        <v>0</v>
      </c>
      <c r="H3500" s="76"/>
      <c r="I3500" s="76"/>
    </row>
    <row r="3501" spans="1:9" ht="18">
      <c r="A3501" s="103"/>
      <c r="B3501" s="104"/>
      <c r="C3501" s="105"/>
      <c r="D3501" s="105"/>
      <c r="E3501" s="89" t="s">
        <v>217</v>
      </c>
      <c r="F3501" s="90" t="s">
        <v>218</v>
      </c>
      <c r="G3501" s="76">
        <f t="shared" si="66"/>
        <v>0</v>
      </c>
      <c r="H3501" s="76"/>
      <c r="I3501" s="76"/>
    </row>
    <row r="3502" spans="1:9" ht="18">
      <c r="A3502" s="103"/>
      <c r="B3502" s="104"/>
      <c r="C3502" s="105"/>
      <c r="D3502" s="105"/>
      <c r="E3502" s="89" t="s">
        <v>219</v>
      </c>
      <c r="F3502" s="90" t="s">
        <v>220</v>
      </c>
      <c r="G3502" s="76">
        <f t="shared" si="66"/>
        <v>0</v>
      </c>
      <c r="H3502" s="76"/>
      <c r="I3502" s="76"/>
    </row>
    <row r="3503" spans="1:9" ht="18">
      <c r="A3503" s="103"/>
      <c r="B3503" s="104"/>
      <c r="C3503" s="105"/>
      <c r="D3503" s="105"/>
      <c r="E3503" s="89" t="s">
        <v>221</v>
      </c>
      <c r="F3503" s="90" t="s">
        <v>222</v>
      </c>
      <c r="G3503" s="76">
        <f t="shared" si="66"/>
        <v>0</v>
      </c>
      <c r="H3503" s="76"/>
      <c r="I3503" s="76"/>
    </row>
    <row r="3504" spans="1:9" ht="18.75" thickBot="1">
      <c r="A3504" s="103"/>
      <c r="B3504" s="104"/>
      <c r="C3504" s="105"/>
      <c r="D3504" s="105"/>
      <c r="E3504" s="91" t="s">
        <v>223</v>
      </c>
      <c r="F3504" s="92" t="s">
        <v>224</v>
      </c>
      <c r="G3504" s="76">
        <f t="shared" si="66"/>
        <v>0</v>
      </c>
      <c r="H3504" s="76"/>
      <c r="I3504" s="76"/>
    </row>
    <row r="3505" spans="1:9" ht="33">
      <c r="A3505" s="103"/>
      <c r="B3505" s="104"/>
      <c r="C3505" s="105"/>
      <c r="D3505" s="105"/>
      <c r="E3505" s="132" t="s">
        <v>225</v>
      </c>
      <c r="F3505" s="98" t="s">
        <v>194</v>
      </c>
      <c r="G3505" s="76">
        <f t="shared" si="66"/>
        <v>0</v>
      </c>
      <c r="H3505" s="76">
        <f>H3506+H3507+H3508</f>
        <v>0</v>
      </c>
      <c r="I3505" s="76"/>
    </row>
    <row r="3506" spans="1:9" ht="18">
      <c r="A3506" s="103"/>
      <c r="B3506" s="104"/>
      <c r="C3506" s="105"/>
      <c r="D3506" s="105"/>
      <c r="E3506" s="89" t="s">
        <v>226</v>
      </c>
      <c r="F3506" s="99" t="s">
        <v>227</v>
      </c>
      <c r="G3506" s="76">
        <f t="shared" si="66"/>
        <v>0</v>
      </c>
      <c r="H3506" s="76"/>
      <c r="I3506" s="76"/>
    </row>
    <row r="3507" spans="1:9" ht="27">
      <c r="A3507" s="103"/>
      <c r="B3507" s="104"/>
      <c r="C3507" s="105"/>
      <c r="D3507" s="105"/>
      <c r="E3507" s="89" t="s">
        <v>228</v>
      </c>
      <c r="F3507" s="90" t="s">
        <v>229</v>
      </c>
      <c r="G3507" s="76">
        <f t="shared" si="66"/>
        <v>0</v>
      </c>
      <c r="H3507" s="76"/>
      <c r="I3507" s="76"/>
    </row>
    <row r="3508" spans="1:9" ht="18.75" thickBot="1">
      <c r="A3508" s="103"/>
      <c r="B3508" s="104"/>
      <c r="C3508" s="105"/>
      <c r="D3508" s="105"/>
      <c r="E3508" s="91" t="s">
        <v>230</v>
      </c>
      <c r="F3508" s="92" t="s">
        <v>231</v>
      </c>
      <c r="G3508" s="76">
        <f t="shared" si="66"/>
        <v>0</v>
      </c>
      <c r="H3508" s="76"/>
      <c r="I3508" s="76"/>
    </row>
    <row r="3509" spans="1:9" ht="33">
      <c r="A3509" s="103"/>
      <c r="B3509" s="104"/>
      <c r="C3509" s="105"/>
      <c r="D3509" s="105"/>
      <c r="E3509" s="132" t="s">
        <v>232</v>
      </c>
      <c r="F3509" s="98" t="s">
        <v>194</v>
      </c>
      <c r="G3509" s="76">
        <f t="shared" si="66"/>
        <v>880</v>
      </c>
      <c r="H3509" s="76">
        <f>H3510+H3511+H3512+H3513+H3514+H3515+H3516+H3517</f>
        <v>880</v>
      </c>
      <c r="I3509" s="76"/>
    </row>
    <row r="3510" spans="1:9" ht="18">
      <c r="A3510" s="103"/>
      <c r="B3510" s="104"/>
      <c r="C3510" s="105"/>
      <c r="D3510" s="105"/>
      <c r="E3510" s="89" t="s">
        <v>233</v>
      </c>
      <c r="F3510" s="99" t="s">
        <v>234</v>
      </c>
      <c r="G3510" s="76">
        <f t="shared" si="66"/>
        <v>0</v>
      </c>
      <c r="H3510" s="76"/>
      <c r="I3510" s="76"/>
    </row>
    <row r="3511" spans="1:9" ht="18">
      <c r="A3511" s="103"/>
      <c r="B3511" s="104"/>
      <c r="C3511" s="105"/>
      <c r="D3511" s="105"/>
      <c r="E3511" s="89" t="s">
        <v>235</v>
      </c>
      <c r="F3511" s="90" t="s">
        <v>236</v>
      </c>
      <c r="G3511" s="76">
        <f t="shared" si="66"/>
        <v>0</v>
      </c>
      <c r="H3511" s="76"/>
      <c r="I3511" s="76"/>
    </row>
    <row r="3512" spans="1:9" ht="27">
      <c r="A3512" s="103"/>
      <c r="B3512" s="104"/>
      <c r="C3512" s="105"/>
      <c r="D3512" s="105"/>
      <c r="E3512" s="89" t="s">
        <v>237</v>
      </c>
      <c r="F3512" s="90" t="s">
        <v>238</v>
      </c>
      <c r="G3512" s="76">
        <f t="shared" si="66"/>
        <v>0</v>
      </c>
      <c r="H3512" s="76"/>
      <c r="I3512" s="76"/>
    </row>
    <row r="3513" spans="1:9" ht="18">
      <c r="A3513" s="103"/>
      <c r="B3513" s="104"/>
      <c r="C3513" s="105"/>
      <c r="D3513" s="105"/>
      <c r="E3513" s="89" t="s">
        <v>239</v>
      </c>
      <c r="F3513" s="90" t="s">
        <v>240</v>
      </c>
      <c r="G3513" s="76">
        <f t="shared" si="66"/>
        <v>880</v>
      </c>
      <c r="H3513" s="76">
        <v>880</v>
      </c>
      <c r="I3513" s="76"/>
    </row>
    <row r="3514" spans="1:9" ht="18">
      <c r="A3514" s="103"/>
      <c r="B3514" s="104"/>
      <c r="C3514" s="105"/>
      <c r="D3514" s="105"/>
      <c r="E3514" s="107" t="s">
        <v>241</v>
      </c>
      <c r="F3514" s="108">
        <v>423500</v>
      </c>
      <c r="G3514" s="76">
        <f t="shared" si="66"/>
        <v>0</v>
      </c>
      <c r="H3514" s="76"/>
      <c r="I3514" s="76"/>
    </row>
    <row r="3515" spans="1:9" ht="27">
      <c r="A3515" s="103"/>
      <c r="B3515" s="104"/>
      <c r="C3515" s="105"/>
      <c r="D3515" s="105"/>
      <c r="E3515" s="89" t="s">
        <v>242</v>
      </c>
      <c r="F3515" s="90" t="s">
        <v>243</v>
      </c>
      <c r="G3515" s="76">
        <f t="shared" si="66"/>
        <v>0</v>
      </c>
      <c r="H3515" s="76"/>
      <c r="I3515" s="76"/>
    </row>
    <row r="3516" spans="1:9" ht="18">
      <c r="A3516" s="103"/>
      <c r="B3516" s="104"/>
      <c r="C3516" s="105"/>
      <c r="D3516" s="105"/>
      <c r="E3516" s="89" t="s">
        <v>244</v>
      </c>
      <c r="F3516" s="90" t="s">
        <v>245</v>
      </c>
      <c r="G3516" s="76">
        <f t="shared" si="66"/>
        <v>0</v>
      </c>
      <c r="H3516" s="76"/>
      <c r="I3516" s="76"/>
    </row>
    <row r="3517" spans="1:9" ht="18.75" thickBot="1">
      <c r="A3517" s="103"/>
      <c r="B3517" s="104"/>
      <c r="C3517" s="105"/>
      <c r="D3517" s="105"/>
      <c r="E3517" s="91" t="s">
        <v>246</v>
      </c>
      <c r="F3517" s="92" t="s">
        <v>247</v>
      </c>
      <c r="G3517" s="76">
        <f t="shared" si="66"/>
        <v>0</v>
      </c>
      <c r="H3517" s="76"/>
      <c r="I3517" s="76"/>
    </row>
    <row r="3518" spans="1:9" ht="33">
      <c r="A3518" s="103"/>
      <c r="B3518" s="104"/>
      <c r="C3518" s="105"/>
      <c r="D3518" s="105"/>
      <c r="E3518" s="132" t="s">
        <v>248</v>
      </c>
      <c r="F3518" s="98" t="s">
        <v>194</v>
      </c>
      <c r="G3518" s="76">
        <f t="shared" si="66"/>
        <v>0</v>
      </c>
      <c r="H3518" s="76">
        <f>H3519</f>
        <v>0</v>
      </c>
      <c r="I3518" s="76"/>
    </row>
    <row r="3519" spans="1:9" ht="18.75" thickBot="1">
      <c r="A3519" s="103"/>
      <c r="B3519" s="104"/>
      <c r="C3519" s="105"/>
      <c r="D3519" s="105"/>
      <c r="E3519" s="91" t="s">
        <v>249</v>
      </c>
      <c r="F3519" s="92" t="s">
        <v>250</v>
      </c>
      <c r="G3519" s="76">
        <f t="shared" si="66"/>
        <v>0</v>
      </c>
      <c r="H3519" s="76"/>
      <c r="I3519" s="76"/>
    </row>
    <row r="3520" spans="1:9" ht="49.5">
      <c r="A3520" s="103"/>
      <c r="B3520" s="104"/>
      <c r="C3520" s="105"/>
      <c r="D3520" s="105"/>
      <c r="E3520" s="132" t="s">
        <v>251</v>
      </c>
      <c r="F3520" s="98" t="s">
        <v>194</v>
      </c>
      <c r="G3520" s="76">
        <f t="shared" si="66"/>
        <v>0</v>
      </c>
      <c r="H3520" s="76">
        <f>H3521+H3522</f>
        <v>0</v>
      </c>
      <c r="I3520" s="76"/>
    </row>
    <row r="3521" spans="1:9" ht="27">
      <c r="A3521" s="103"/>
      <c r="B3521" s="104"/>
      <c r="C3521" s="105"/>
      <c r="D3521" s="105"/>
      <c r="E3521" s="89" t="s">
        <v>252</v>
      </c>
      <c r="F3521" s="99" t="s">
        <v>253</v>
      </c>
      <c r="G3521" s="76">
        <f t="shared" si="66"/>
        <v>0</v>
      </c>
      <c r="H3521" s="76"/>
      <c r="I3521" s="76"/>
    </row>
    <row r="3522" spans="1:9" ht="27.75" thickBot="1">
      <c r="A3522" s="103"/>
      <c r="B3522" s="104"/>
      <c r="C3522" s="105"/>
      <c r="D3522" s="105"/>
      <c r="E3522" s="91" t="s">
        <v>254</v>
      </c>
      <c r="F3522" s="92" t="s">
        <v>255</v>
      </c>
      <c r="G3522" s="76">
        <f t="shared" si="66"/>
        <v>0</v>
      </c>
      <c r="H3522" s="76"/>
      <c r="I3522" s="76"/>
    </row>
    <row r="3523" spans="1:9" ht="18">
      <c r="A3523" s="103"/>
      <c r="B3523" s="104"/>
      <c r="C3523" s="105"/>
      <c r="D3523" s="105"/>
      <c r="E3523" s="132" t="s">
        <v>256</v>
      </c>
      <c r="F3523" s="98" t="s">
        <v>194</v>
      </c>
      <c r="G3523" s="76">
        <f t="shared" si="66"/>
        <v>0</v>
      </c>
      <c r="H3523" s="76">
        <f>H3524+H3525+H3526+H3527+H3528+H3529+H3530+H3531</f>
        <v>0</v>
      </c>
      <c r="I3523" s="76"/>
    </row>
    <row r="3524" spans="1:9" ht="18">
      <c r="A3524" s="103"/>
      <c r="B3524" s="104"/>
      <c r="C3524" s="105"/>
      <c r="D3524" s="105"/>
      <c r="E3524" s="89" t="s">
        <v>257</v>
      </c>
      <c r="F3524" s="99" t="s">
        <v>258</v>
      </c>
      <c r="G3524" s="76">
        <f t="shared" si="66"/>
        <v>0</v>
      </c>
      <c r="H3524" s="76"/>
      <c r="I3524" s="76"/>
    </row>
    <row r="3525" spans="1:9" ht="18">
      <c r="A3525" s="103"/>
      <c r="B3525" s="104"/>
      <c r="C3525" s="105"/>
      <c r="D3525" s="105"/>
      <c r="E3525" s="89" t="s">
        <v>259</v>
      </c>
      <c r="F3525" s="90" t="s">
        <v>260</v>
      </c>
      <c r="G3525" s="76">
        <f t="shared" si="66"/>
        <v>0</v>
      </c>
      <c r="H3525" s="76"/>
      <c r="I3525" s="76"/>
    </row>
    <row r="3526" spans="1:9" ht="18">
      <c r="A3526" s="103"/>
      <c r="B3526" s="104"/>
      <c r="C3526" s="105"/>
      <c r="D3526" s="105"/>
      <c r="E3526" s="89" t="s">
        <v>261</v>
      </c>
      <c r="F3526" s="90" t="s">
        <v>262</v>
      </c>
      <c r="G3526" s="76">
        <f t="shared" si="66"/>
        <v>0</v>
      </c>
      <c r="H3526" s="76"/>
      <c r="I3526" s="76"/>
    </row>
    <row r="3527" spans="1:9" ht="18">
      <c r="A3527" s="103"/>
      <c r="B3527" s="104"/>
      <c r="C3527" s="105"/>
      <c r="D3527" s="105"/>
      <c r="E3527" s="109" t="s">
        <v>263</v>
      </c>
      <c r="F3527" s="90" t="s">
        <v>264</v>
      </c>
      <c r="G3527" s="76">
        <f t="shared" si="66"/>
        <v>0</v>
      </c>
      <c r="H3527" s="76"/>
      <c r="I3527" s="76"/>
    </row>
    <row r="3528" spans="1:9" ht="27">
      <c r="A3528" s="103"/>
      <c r="B3528" s="104"/>
      <c r="C3528" s="105"/>
      <c r="D3528" s="105"/>
      <c r="E3528" s="110" t="s">
        <v>265</v>
      </c>
      <c r="F3528" s="90" t="s">
        <v>266</v>
      </c>
      <c r="G3528" s="76">
        <f t="shared" si="66"/>
        <v>0</v>
      </c>
      <c r="H3528" s="76"/>
      <c r="I3528" s="76"/>
    </row>
    <row r="3529" spans="1:9" ht="18">
      <c r="A3529" s="103"/>
      <c r="B3529" s="104"/>
      <c r="C3529" s="105"/>
      <c r="D3529" s="105"/>
      <c r="E3529" s="109" t="s">
        <v>267</v>
      </c>
      <c r="F3529" s="90" t="s">
        <v>268</v>
      </c>
      <c r="G3529" s="76">
        <f t="shared" si="66"/>
        <v>0</v>
      </c>
      <c r="H3529" s="76"/>
      <c r="I3529" s="76"/>
    </row>
    <row r="3530" spans="1:9" ht="18">
      <c r="A3530" s="103"/>
      <c r="B3530" s="104"/>
      <c r="C3530" s="105"/>
      <c r="D3530" s="105"/>
      <c r="E3530" s="109" t="s">
        <v>269</v>
      </c>
      <c r="F3530" s="90" t="s">
        <v>270</v>
      </c>
      <c r="G3530" s="76">
        <f t="shared" si="66"/>
        <v>0</v>
      </c>
      <c r="H3530" s="76"/>
      <c r="I3530" s="76"/>
    </row>
    <row r="3531" spans="1:9" ht="18.75" thickBot="1">
      <c r="A3531" s="103"/>
      <c r="B3531" s="104"/>
      <c r="C3531" s="105"/>
      <c r="D3531" s="105"/>
      <c r="E3531" s="111" t="s">
        <v>271</v>
      </c>
      <c r="F3531" s="92" t="s">
        <v>272</v>
      </c>
      <c r="G3531" s="76">
        <f t="shared" si="66"/>
        <v>0</v>
      </c>
      <c r="H3531" s="76"/>
      <c r="I3531" s="76"/>
    </row>
    <row r="3532" spans="1:9" ht="18">
      <c r="A3532" s="103"/>
      <c r="B3532" s="104"/>
      <c r="C3532" s="105"/>
      <c r="D3532" s="105"/>
      <c r="E3532" s="130" t="s">
        <v>273</v>
      </c>
      <c r="F3532" s="98" t="s">
        <v>194</v>
      </c>
      <c r="G3532" s="76">
        <f t="shared" si="66"/>
        <v>0</v>
      </c>
      <c r="H3532" s="76">
        <f>H3533+H3534+H3535+H3536</f>
        <v>0</v>
      </c>
      <c r="I3532" s="76"/>
    </row>
    <row r="3533" spans="1:9" ht="18">
      <c r="A3533" s="103"/>
      <c r="B3533" s="104"/>
      <c r="C3533" s="105"/>
      <c r="D3533" s="105"/>
      <c r="E3533" s="109" t="s">
        <v>274</v>
      </c>
      <c r="F3533" s="99" t="s">
        <v>275</v>
      </c>
      <c r="G3533" s="76">
        <f t="shared" si="66"/>
        <v>0</v>
      </c>
      <c r="H3533" s="76"/>
      <c r="I3533" s="76"/>
    </row>
    <row r="3534" spans="1:9" ht="18">
      <c r="A3534" s="103"/>
      <c r="B3534" s="104"/>
      <c r="C3534" s="105"/>
      <c r="D3534" s="105"/>
      <c r="E3534" s="109" t="s">
        <v>276</v>
      </c>
      <c r="F3534" s="90" t="s">
        <v>277</v>
      </c>
      <c r="G3534" s="76">
        <f t="shared" si="66"/>
        <v>0</v>
      </c>
      <c r="H3534" s="76"/>
      <c r="I3534" s="76"/>
    </row>
    <row r="3535" spans="1:9" ht="27">
      <c r="A3535" s="103"/>
      <c r="B3535" s="104"/>
      <c r="C3535" s="105"/>
      <c r="D3535" s="105"/>
      <c r="E3535" s="109" t="s">
        <v>278</v>
      </c>
      <c r="F3535" s="90" t="s">
        <v>279</v>
      </c>
      <c r="G3535" s="76">
        <f t="shared" si="66"/>
        <v>0</v>
      </c>
      <c r="H3535" s="76"/>
      <c r="I3535" s="76"/>
    </row>
    <row r="3536" spans="1:9" ht="18">
      <c r="A3536" s="103"/>
      <c r="B3536" s="104"/>
      <c r="C3536" s="105"/>
      <c r="D3536" s="105"/>
      <c r="E3536" s="113" t="s">
        <v>280</v>
      </c>
      <c r="F3536" s="114" t="s">
        <v>281</v>
      </c>
      <c r="G3536" s="76">
        <f t="shared" si="66"/>
        <v>0</v>
      </c>
      <c r="H3536" s="76"/>
      <c r="I3536" s="76"/>
    </row>
    <row r="3537" spans="1:9" ht="18">
      <c r="A3537" s="103"/>
      <c r="B3537" s="104"/>
      <c r="C3537" s="105"/>
      <c r="D3537" s="105"/>
      <c r="E3537" s="113" t="s">
        <v>282</v>
      </c>
      <c r="F3537" s="115" t="s">
        <v>194</v>
      </c>
      <c r="G3537" s="76">
        <f t="shared" si="66"/>
        <v>0</v>
      </c>
      <c r="H3537" s="76">
        <f>H3538+H3539+H3540</f>
        <v>0</v>
      </c>
      <c r="I3537" s="76"/>
    </row>
    <row r="3538" spans="1:9" ht="27">
      <c r="A3538" s="103"/>
      <c r="B3538" s="104"/>
      <c r="C3538" s="105"/>
      <c r="D3538" s="105"/>
      <c r="E3538" s="113" t="s">
        <v>283</v>
      </c>
      <c r="F3538" s="99" t="s">
        <v>284</v>
      </c>
      <c r="G3538" s="76">
        <f t="shared" si="66"/>
        <v>0</v>
      </c>
      <c r="H3538" s="76"/>
      <c r="I3538" s="76"/>
    </row>
    <row r="3539" spans="1:9" ht="18">
      <c r="A3539" s="103"/>
      <c r="B3539" s="104"/>
      <c r="C3539" s="105"/>
      <c r="D3539" s="105"/>
      <c r="E3539" s="109" t="s">
        <v>285</v>
      </c>
      <c r="F3539" s="90" t="s">
        <v>286</v>
      </c>
      <c r="G3539" s="76">
        <f t="shared" si="66"/>
        <v>0</v>
      </c>
      <c r="H3539" s="76"/>
      <c r="I3539" s="76"/>
    </row>
    <row r="3540" spans="1:9" ht="18.75" thickBot="1">
      <c r="A3540" s="103"/>
      <c r="B3540" s="104"/>
      <c r="C3540" s="105"/>
      <c r="D3540" s="105"/>
      <c r="E3540" s="111" t="s">
        <v>287</v>
      </c>
      <c r="F3540" s="92" t="s">
        <v>288</v>
      </c>
      <c r="G3540" s="76">
        <f t="shared" si="66"/>
        <v>0</v>
      </c>
      <c r="H3540" s="76"/>
      <c r="I3540" s="76"/>
    </row>
    <row r="3541" spans="1:9" ht="18">
      <c r="A3541" s="103"/>
      <c r="B3541" s="104"/>
      <c r="C3541" s="105"/>
      <c r="D3541" s="105"/>
      <c r="E3541" s="130" t="s">
        <v>289</v>
      </c>
      <c r="F3541" s="98" t="s">
        <v>194</v>
      </c>
      <c r="G3541" s="76">
        <f t="shared" si="66"/>
        <v>0</v>
      </c>
      <c r="H3541" s="76">
        <f>H3542+H3543+H3544+H3545</f>
        <v>0</v>
      </c>
      <c r="I3541" s="76"/>
    </row>
    <row r="3542" spans="1:9" ht="27">
      <c r="A3542" s="103"/>
      <c r="B3542" s="104"/>
      <c r="C3542" s="105"/>
      <c r="D3542" s="105"/>
      <c r="E3542" s="109" t="s">
        <v>290</v>
      </c>
      <c r="F3542" s="99" t="s">
        <v>291</v>
      </c>
      <c r="G3542" s="76">
        <f t="shared" si="66"/>
        <v>0</v>
      </c>
      <c r="H3542" s="76"/>
      <c r="I3542" s="76"/>
    </row>
    <row r="3543" spans="1:9" ht="27">
      <c r="A3543" s="103"/>
      <c r="B3543" s="104"/>
      <c r="C3543" s="105"/>
      <c r="D3543" s="105"/>
      <c r="E3543" s="109" t="s">
        <v>292</v>
      </c>
      <c r="F3543" s="90" t="s">
        <v>293</v>
      </c>
      <c r="G3543" s="76">
        <f t="shared" si="66"/>
        <v>0</v>
      </c>
      <c r="H3543" s="76"/>
      <c r="I3543" s="76"/>
    </row>
    <row r="3544" spans="1:9" ht="27">
      <c r="A3544" s="103"/>
      <c r="B3544" s="104"/>
      <c r="C3544" s="105"/>
      <c r="D3544" s="105"/>
      <c r="E3544" s="109" t="s">
        <v>294</v>
      </c>
      <c r="F3544" s="90" t="s">
        <v>295</v>
      </c>
      <c r="G3544" s="76">
        <f t="shared" si="66"/>
        <v>0</v>
      </c>
      <c r="H3544" s="76"/>
      <c r="I3544" s="76"/>
    </row>
    <row r="3545" spans="1:9" ht="27.75" thickBot="1">
      <c r="A3545" s="103"/>
      <c r="B3545" s="104"/>
      <c r="C3545" s="105"/>
      <c r="D3545" s="105"/>
      <c r="E3545" s="111" t="s">
        <v>296</v>
      </c>
      <c r="F3545" s="92" t="s">
        <v>297</v>
      </c>
      <c r="G3545" s="76">
        <f t="shared" si="66"/>
        <v>0</v>
      </c>
      <c r="H3545" s="76"/>
      <c r="I3545" s="76"/>
    </row>
    <row r="3546" spans="1:9" ht="18">
      <c r="A3546" s="103"/>
      <c r="B3546" s="104"/>
      <c r="C3546" s="105"/>
      <c r="D3546" s="105"/>
      <c r="E3546" s="116" t="s">
        <v>298</v>
      </c>
      <c r="F3546" s="117" t="s">
        <v>194</v>
      </c>
      <c r="G3546" s="76">
        <f t="shared" si="66"/>
        <v>0</v>
      </c>
      <c r="H3546" s="76"/>
      <c r="I3546" s="76"/>
    </row>
    <row r="3547" spans="1:9" ht="28.5">
      <c r="A3547" s="103"/>
      <c r="B3547" s="104"/>
      <c r="C3547" s="105"/>
      <c r="D3547" s="105"/>
      <c r="E3547" s="118" t="s">
        <v>299</v>
      </c>
      <c r="F3547" s="117" t="s">
        <v>194</v>
      </c>
      <c r="G3547" s="76">
        <f t="shared" si="66"/>
        <v>0</v>
      </c>
      <c r="H3547" s="76">
        <f>H3548+H3549</f>
        <v>0</v>
      </c>
      <c r="I3547" s="76"/>
    </row>
    <row r="3548" spans="1:9" ht="27">
      <c r="A3548" s="103"/>
      <c r="B3548" s="104"/>
      <c r="C3548" s="105"/>
      <c r="D3548" s="105"/>
      <c r="E3548" s="119" t="s">
        <v>300</v>
      </c>
      <c r="F3548" s="120">
        <v>461100</v>
      </c>
      <c r="G3548" s="76">
        <f t="shared" si="66"/>
        <v>0</v>
      </c>
      <c r="H3548" s="76"/>
      <c r="I3548" s="76"/>
    </row>
    <row r="3549" spans="1:9" ht="27">
      <c r="A3549" s="103"/>
      <c r="B3549" s="104"/>
      <c r="C3549" s="105"/>
      <c r="D3549" s="105"/>
      <c r="E3549" s="119" t="s">
        <v>301</v>
      </c>
      <c r="F3549" s="120">
        <v>461200</v>
      </c>
      <c r="G3549" s="76">
        <f t="shared" si="66"/>
        <v>0</v>
      </c>
      <c r="H3549" s="76"/>
      <c r="I3549" s="76"/>
    </row>
    <row r="3550" spans="1:9" ht="28.5">
      <c r="A3550" s="103"/>
      <c r="B3550" s="104"/>
      <c r="C3550" s="105"/>
      <c r="D3550" s="105"/>
      <c r="E3550" s="121" t="s">
        <v>302</v>
      </c>
      <c r="F3550" s="122" t="s">
        <v>194</v>
      </c>
      <c r="G3550" s="76">
        <f t="shared" si="66"/>
        <v>0</v>
      </c>
      <c r="H3550" s="76">
        <f>H3551+H3552</f>
        <v>0</v>
      </c>
      <c r="I3550" s="76"/>
    </row>
    <row r="3551" spans="1:9" ht="27">
      <c r="A3551" s="103"/>
      <c r="B3551" s="104"/>
      <c r="C3551" s="105"/>
      <c r="D3551" s="105"/>
      <c r="E3551" s="123" t="s">
        <v>303</v>
      </c>
      <c r="F3551" s="120">
        <v>462100</v>
      </c>
      <c r="G3551" s="76">
        <f t="shared" si="66"/>
        <v>0</v>
      </c>
      <c r="H3551" s="76"/>
      <c r="I3551" s="76"/>
    </row>
    <row r="3552" spans="1:9" ht="27.75" thickBot="1">
      <c r="A3552" s="103"/>
      <c r="B3552" s="104"/>
      <c r="C3552" s="105"/>
      <c r="D3552" s="105"/>
      <c r="E3552" s="124" t="s">
        <v>304</v>
      </c>
      <c r="F3552" s="125">
        <v>462200</v>
      </c>
      <c r="G3552" s="76">
        <f t="shared" si="66"/>
        <v>0</v>
      </c>
      <c r="H3552" s="76"/>
      <c r="I3552" s="76"/>
    </row>
    <row r="3553" spans="1:9" ht="28.5">
      <c r="A3553" s="103"/>
      <c r="B3553" s="104"/>
      <c r="C3553" s="105"/>
      <c r="D3553" s="105"/>
      <c r="E3553" s="126" t="s">
        <v>305</v>
      </c>
      <c r="F3553" s="117" t="s">
        <v>194</v>
      </c>
      <c r="G3553" s="76">
        <f t="shared" ref="G3553:G3604" si="67">H3553</f>
        <v>0</v>
      </c>
      <c r="H3553" s="76">
        <f>H3554+H3555+H3556+H3557+H3558+H3559+H3560+H3561</f>
        <v>0</v>
      </c>
      <c r="I3553" s="76"/>
    </row>
    <row r="3554" spans="1:9" ht="27">
      <c r="A3554" s="103"/>
      <c r="B3554" s="104"/>
      <c r="C3554" s="105"/>
      <c r="D3554" s="105"/>
      <c r="E3554" s="123" t="s">
        <v>306</v>
      </c>
      <c r="F3554" s="120">
        <v>463100</v>
      </c>
      <c r="G3554" s="76">
        <f t="shared" si="67"/>
        <v>0</v>
      </c>
      <c r="H3554" s="76"/>
      <c r="I3554" s="76"/>
    </row>
    <row r="3555" spans="1:9" ht="18">
      <c r="A3555" s="103"/>
      <c r="B3555" s="104"/>
      <c r="C3555" s="105"/>
      <c r="D3555" s="105"/>
      <c r="E3555" s="123" t="s">
        <v>307</v>
      </c>
      <c r="F3555" s="120">
        <v>463200</v>
      </c>
      <c r="G3555" s="76">
        <f t="shared" si="67"/>
        <v>0</v>
      </c>
      <c r="H3555" s="76"/>
      <c r="I3555" s="76"/>
    </row>
    <row r="3556" spans="1:9" ht="40.5">
      <c r="A3556" s="103"/>
      <c r="B3556" s="104"/>
      <c r="C3556" s="105"/>
      <c r="D3556" s="105"/>
      <c r="E3556" s="123" t="s">
        <v>308</v>
      </c>
      <c r="F3556" s="120">
        <v>463300</v>
      </c>
      <c r="G3556" s="76">
        <f t="shared" si="67"/>
        <v>0</v>
      </c>
      <c r="H3556" s="76"/>
      <c r="I3556" s="76"/>
    </row>
    <row r="3557" spans="1:9" ht="40.5">
      <c r="A3557" s="103"/>
      <c r="B3557" s="104"/>
      <c r="C3557" s="105"/>
      <c r="D3557" s="105"/>
      <c r="E3557" s="123" t="s">
        <v>309</v>
      </c>
      <c r="F3557" s="120">
        <v>463400</v>
      </c>
      <c r="G3557" s="76">
        <f t="shared" si="67"/>
        <v>0</v>
      </c>
      <c r="H3557" s="76"/>
      <c r="I3557" s="76"/>
    </row>
    <row r="3558" spans="1:9" ht="18">
      <c r="A3558" s="103"/>
      <c r="B3558" s="104"/>
      <c r="C3558" s="105"/>
      <c r="D3558" s="105"/>
      <c r="E3558" s="127" t="s">
        <v>310</v>
      </c>
      <c r="F3558" s="120">
        <v>463500</v>
      </c>
      <c r="G3558" s="76">
        <f t="shared" si="67"/>
        <v>0</v>
      </c>
      <c r="H3558" s="76"/>
      <c r="I3558" s="76"/>
    </row>
    <row r="3559" spans="1:9" ht="40.5">
      <c r="A3559" s="103"/>
      <c r="B3559" s="104"/>
      <c r="C3559" s="105"/>
      <c r="D3559" s="105"/>
      <c r="E3559" s="127" t="s">
        <v>311</v>
      </c>
      <c r="F3559" s="120">
        <v>463700</v>
      </c>
      <c r="G3559" s="76">
        <f t="shared" si="67"/>
        <v>0</v>
      </c>
      <c r="H3559" s="76"/>
      <c r="I3559" s="76"/>
    </row>
    <row r="3560" spans="1:9" ht="40.5">
      <c r="A3560" s="103"/>
      <c r="B3560" s="104"/>
      <c r="C3560" s="105"/>
      <c r="D3560" s="105"/>
      <c r="E3560" s="127" t="s">
        <v>312</v>
      </c>
      <c r="F3560" s="120">
        <v>463800</v>
      </c>
      <c r="G3560" s="76">
        <f t="shared" si="67"/>
        <v>0</v>
      </c>
      <c r="H3560" s="76"/>
      <c r="I3560" s="76"/>
    </row>
    <row r="3561" spans="1:9" ht="18">
      <c r="A3561" s="103"/>
      <c r="B3561" s="104"/>
      <c r="C3561" s="105"/>
      <c r="D3561" s="105"/>
      <c r="E3561" s="127" t="s">
        <v>313</v>
      </c>
      <c r="F3561" s="120">
        <v>463900</v>
      </c>
      <c r="G3561" s="76">
        <f t="shared" si="67"/>
        <v>0</v>
      </c>
      <c r="H3561" s="76"/>
      <c r="I3561" s="76"/>
    </row>
    <row r="3562" spans="1:9" ht="28.5">
      <c r="A3562" s="103"/>
      <c r="B3562" s="104"/>
      <c r="C3562" s="105"/>
      <c r="D3562" s="105"/>
      <c r="E3562" s="128" t="s">
        <v>314</v>
      </c>
      <c r="F3562" s="122" t="s">
        <v>194</v>
      </c>
      <c r="G3562" s="76">
        <f t="shared" si="67"/>
        <v>0</v>
      </c>
      <c r="H3562" s="76">
        <f>H3563+H3564+H3565+H3566+H3567</f>
        <v>0</v>
      </c>
      <c r="I3562" s="76"/>
    </row>
    <row r="3563" spans="1:9" ht="27">
      <c r="A3563" s="103"/>
      <c r="B3563" s="104"/>
      <c r="C3563" s="105"/>
      <c r="D3563" s="105"/>
      <c r="E3563" s="127" t="s">
        <v>315</v>
      </c>
      <c r="F3563" s="120">
        <v>465100</v>
      </c>
      <c r="G3563" s="76">
        <f t="shared" si="67"/>
        <v>0</v>
      </c>
      <c r="H3563" s="76"/>
      <c r="I3563" s="76"/>
    </row>
    <row r="3564" spans="1:9" ht="18">
      <c r="A3564" s="103"/>
      <c r="B3564" s="104"/>
      <c r="C3564" s="105"/>
      <c r="D3564" s="105"/>
      <c r="E3564" s="127" t="s">
        <v>316</v>
      </c>
      <c r="F3564" s="120">
        <v>465200</v>
      </c>
      <c r="G3564" s="76">
        <f t="shared" si="67"/>
        <v>0</v>
      </c>
      <c r="H3564" s="76"/>
      <c r="I3564" s="76"/>
    </row>
    <row r="3565" spans="1:9" ht="18">
      <c r="A3565" s="103"/>
      <c r="B3565" s="104"/>
      <c r="C3565" s="105"/>
      <c r="D3565" s="105"/>
      <c r="E3565" s="127" t="s">
        <v>317</v>
      </c>
      <c r="F3565" s="120">
        <v>465300</v>
      </c>
      <c r="G3565" s="76">
        <f t="shared" si="67"/>
        <v>0</v>
      </c>
      <c r="H3565" s="76"/>
      <c r="I3565" s="76"/>
    </row>
    <row r="3566" spans="1:9" ht="40.5">
      <c r="A3566" s="103"/>
      <c r="B3566" s="104"/>
      <c r="C3566" s="105"/>
      <c r="D3566" s="105"/>
      <c r="E3566" s="127" t="s">
        <v>318</v>
      </c>
      <c r="F3566" s="120">
        <v>465500</v>
      </c>
      <c r="G3566" s="76">
        <f t="shared" si="67"/>
        <v>0</v>
      </c>
      <c r="H3566" s="76"/>
      <c r="I3566" s="76"/>
    </row>
    <row r="3567" spans="1:9" ht="40.5">
      <c r="A3567" s="103"/>
      <c r="B3567" s="104"/>
      <c r="C3567" s="105"/>
      <c r="D3567" s="105"/>
      <c r="E3567" s="127" t="s">
        <v>319</v>
      </c>
      <c r="F3567" s="120">
        <v>465600</v>
      </c>
      <c r="G3567" s="76">
        <f t="shared" si="67"/>
        <v>0</v>
      </c>
      <c r="H3567" s="76"/>
      <c r="I3567" s="76"/>
    </row>
    <row r="3568" spans="1:9" ht="18.75" thickBot="1">
      <c r="A3568" s="103"/>
      <c r="B3568" s="104"/>
      <c r="C3568" s="105"/>
      <c r="D3568" s="105"/>
      <c r="E3568" s="129" t="s">
        <v>320</v>
      </c>
      <c r="F3568" s="92" t="s">
        <v>321</v>
      </c>
      <c r="G3568" s="76">
        <f t="shared" si="67"/>
        <v>0</v>
      </c>
      <c r="H3568" s="76"/>
      <c r="I3568" s="76"/>
    </row>
    <row r="3569" spans="1:9" ht="33">
      <c r="A3569" s="103"/>
      <c r="B3569" s="104"/>
      <c r="C3569" s="105"/>
      <c r="D3569" s="105"/>
      <c r="E3569" s="130" t="s">
        <v>322</v>
      </c>
      <c r="F3569" s="98" t="s">
        <v>194</v>
      </c>
      <c r="G3569" s="76">
        <f t="shared" si="67"/>
        <v>0</v>
      </c>
      <c r="H3569" s="76">
        <f>H3570+H3573+H3583</f>
        <v>0</v>
      </c>
      <c r="I3569" s="76"/>
    </row>
    <row r="3570" spans="1:9" ht="28.5">
      <c r="A3570" s="103"/>
      <c r="B3570" s="104"/>
      <c r="C3570" s="105"/>
      <c r="D3570" s="105"/>
      <c r="E3570" s="131" t="s">
        <v>323</v>
      </c>
      <c r="F3570" s="122" t="s">
        <v>194</v>
      </c>
      <c r="G3570" s="76">
        <f t="shared" si="67"/>
        <v>0</v>
      </c>
      <c r="H3570" s="76">
        <f>H3571+H3572</f>
        <v>0</v>
      </c>
      <c r="I3570" s="76"/>
    </row>
    <row r="3571" spans="1:9" ht="40.5">
      <c r="A3571" s="103"/>
      <c r="B3571" s="104"/>
      <c r="C3571" s="105"/>
      <c r="D3571" s="105"/>
      <c r="E3571" s="89" t="s">
        <v>324</v>
      </c>
      <c r="F3571" s="108">
        <v>471100</v>
      </c>
      <c r="G3571" s="76">
        <f t="shared" si="67"/>
        <v>0</v>
      </c>
      <c r="H3571" s="76"/>
      <c r="I3571" s="76"/>
    </row>
    <row r="3572" spans="1:9" ht="27">
      <c r="A3572" s="103"/>
      <c r="B3572" s="104"/>
      <c r="C3572" s="105"/>
      <c r="D3572" s="105"/>
      <c r="E3572" s="109" t="s">
        <v>325</v>
      </c>
      <c r="F3572" s="108">
        <v>471200</v>
      </c>
      <c r="G3572" s="76">
        <f t="shared" si="67"/>
        <v>0</v>
      </c>
      <c r="H3572" s="76"/>
      <c r="I3572" s="76"/>
    </row>
    <row r="3573" spans="1:9" ht="42.75">
      <c r="A3573" s="103"/>
      <c r="B3573" s="104"/>
      <c r="C3573" s="105"/>
      <c r="D3573" s="105"/>
      <c r="E3573" s="131" t="s">
        <v>326</v>
      </c>
      <c r="F3573" s="122" t="s">
        <v>194</v>
      </c>
      <c r="G3573" s="76">
        <f t="shared" si="67"/>
        <v>0</v>
      </c>
      <c r="H3573" s="76">
        <f>H3574+H3575+H3576+H3577+H3578+H3579+H3580+H3581+H3582</f>
        <v>0</v>
      </c>
      <c r="I3573" s="76"/>
    </row>
    <row r="3574" spans="1:9" ht="27">
      <c r="A3574" s="103"/>
      <c r="B3574" s="104"/>
      <c r="C3574" s="105"/>
      <c r="D3574" s="105"/>
      <c r="E3574" s="109" t="s">
        <v>327</v>
      </c>
      <c r="F3574" s="90" t="s">
        <v>328</v>
      </c>
      <c r="G3574" s="76">
        <f t="shared" si="67"/>
        <v>0</v>
      </c>
      <c r="H3574" s="76"/>
      <c r="I3574" s="76"/>
    </row>
    <row r="3575" spans="1:9" ht="18">
      <c r="A3575" s="103"/>
      <c r="B3575" s="104"/>
      <c r="C3575" s="105"/>
      <c r="D3575" s="105"/>
      <c r="E3575" s="109" t="s">
        <v>329</v>
      </c>
      <c r="F3575" s="90" t="s">
        <v>330</v>
      </c>
      <c r="G3575" s="76">
        <f t="shared" si="67"/>
        <v>0</v>
      </c>
      <c r="H3575" s="76"/>
      <c r="I3575" s="76"/>
    </row>
    <row r="3576" spans="1:9" ht="27">
      <c r="A3576" s="103"/>
      <c r="B3576" s="104"/>
      <c r="C3576" s="105"/>
      <c r="D3576" s="105"/>
      <c r="E3576" s="109" t="s">
        <v>331</v>
      </c>
      <c r="F3576" s="90" t="s">
        <v>332</v>
      </c>
      <c r="G3576" s="76">
        <f t="shared" si="67"/>
        <v>0</v>
      </c>
      <c r="H3576" s="76"/>
      <c r="I3576" s="76"/>
    </row>
    <row r="3577" spans="1:9" ht="18">
      <c r="A3577" s="103"/>
      <c r="B3577" s="104"/>
      <c r="C3577" s="105"/>
      <c r="D3577" s="105"/>
      <c r="E3577" s="109" t="s">
        <v>333</v>
      </c>
      <c r="F3577" s="90" t="s">
        <v>334</v>
      </c>
      <c r="G3577" s="76">
        <f t="shared" si="67"/>
        <v>0</v>
      </c>
      <c r="H3577" s="76"/>
      <c r="I3577" s="76"/>
    </row>
    <row r="3578" spans="1:9" ht="27">
      <c r="A3578" s="103"/>
      <c r="B3578" s="104"/>
      <c r="C3578" s="105"/>
      <c r="D3578" s="105"/>
      <c r="E3578" s="109" t="s">
        <v>335</v>
      </c>
      <c r="F3578" s="90" t="s">
        <v>336</v>
      </c>
      <c r="G3578" s="76">
        <f t="shared" si="67"/>
        <v>0</v>
      </c>
      <c r="H3578" s="76"/>
      <c r="I3578" s="76"/>
    </row>
    <row r="3579" spans="1:9" ht="18">
      <c r="A3579" s="103"/>
      <c r="B3579" s="104"/>
      <c r="C3579" s="105"/>
      <c r="D3579" s="105"/>
      <c r="E3579" s="109" t="s">
        <v>337</v>
      </c>
      <c r="F3579" s="90" t="s">
        <v>338</v>
      </c>
      <c r="G3579" s="76">
        <f t="shared" si="67"/>
        <v>0</v>
      </c>
      <c r="H3579" s="76"/>
      <c r="I3579" s="76"/>
    </row>
    <row r="3580" spans="1:9" ht="27">
      <c r="A3580" s="103"/>
      <c r="B3580" s="104"/>
      <c r="C3580" s="105"/>
      <c r="D3580" s="105"/>
      <c r="E3580" s="89" t="s">
        <v>339</v>
      </c>
      <c r="F3580" s="90" t="s">
        <v>340</v>
      </c>
      <c r="G3580" s="76">
        <f t="shared" si="67"/>
        <v>0</v>
      </c>
      <c r="H3580" s="76"/>
      <c r="I3580" s="76"/>
    </row>
    <row r="3581" spans="1:9" ht="18">
      <c r="A3581" s="103"/>
      <c r="B3581" s="104"/>
      <c r="C3581" s="105"/>
      <c r="D3581" s="105"/>
      <c r="E3581" s="109" t="s">
        <v>341</v>
      </c>
      <c r="F3581" s="90" t="s">
        <v>342</v>
      </c>
      <c r="G3581" s="76">
        <f t="shared" si="67"/>
        <v>0</v>
      </c>
      <c r="H3581" s="76"/>
      <c r="I3581" s="76"/>
    </row>
    <row r="3582" spans="1:9" ht="18">
      <c r="A3582" s="103"/>
      <c r="B3582" s="104"/>
      <c r="C3582" s="105"/>
      <c r="D3582" s="105"/>
      <c r="E3582" s="109" t="s">
        <v>343</v>
      </c>
      <c r="F3582" s="90" t="s">
        <v>344</v>
      </c>
      <c r="G3582" s="76">
        <f t="shared" si="67"/>
        <v>0</v>
      </c>
      <c r="H3582" s="76"/>
      <c r="I3582" s="76"/>
    </row>
    <row r="3583" spans="1:9" ht="18">
      <c r="A3583" s="103"/>
      <c r="B3583" s="104"/>
      <c r="C3583" s="105"/>
      <c r="D3583" s="105"/>
      <c r="E3583" s="131" t="s">
        <v>345</v>
      </c>
      <c r="F3583" s="122" t="s">
        <v>194</v>
      </c>
      <c r="G3583" s="76">
        <f t="shared" si="67"/>
        <v>0</v>
      </c>
      <c r="H3583" s="76"/>
      <c r="I3583" s="76"/>
    </row>
    <row r="3584" spans="1:9" ht="18.75" thickBot="1">
      <c r="A3584" s="103"/>
      <c r="B3584" s="104"/>
      <c r="C3584" s="105"/>
      <c r="D3584" s="105"/>
      <c r="E3584" s="111" t="s">
        <v>346</v>
      </c>
      <c r="F3584" s="92" t="s">
        <v>347</v>
      </c>
      <c r="G3584" s="76">
        <f t="shared" si="67"/>
        <v>0</v>
      </c>
      <c r="H3584" s="76"/>
      <c r="I3584" s="76"/>
    </row>
    <row r="3585" spans="1:9" ht="18">
      <c r="A3585" s="103"/>
      <c r="B3585" s="104"/>
      <c r="C3585" s="105"/>
      <c r="D3585" s="105"/>
      <c r="E3585" s="132" t="s">
        <v>348</v>
      </c>
      <c r="F3585" s="98" t="s">
        <v>194</v>
      </c>
      <c r="G3585" s="76">
        <f t="shared" si="67"/>
        <v>0</v>
      </c>
      <c r="H3585" s="76"/>
      <c r="I3585" s="76"/>
    </row>
    <row r="3586" spans="1:9" ht="42.75">
      <c r="A3586" s="103"/>
      <c r="B3586" s="104"/>
      <c r="C3586" s="105"/>
      <c r="D3586" s="105"/>
      <c r="E3586" s="133" t="s">
        <v>349</v>
      </c>
      <c r="F3586" s="117" t="s">
        <v>194</v>
      </c>
      <c r="G3586" s="76">
        <f t="shared" si="67"/>
        <v>0</v>
      </c>
      <c r="H3586" s="76">
        <f>H3587+H3588</f>
        <v>0</v>
      </c>
      <c r="I3586" s="76"/>
    </row>
    <row r="3587" spans="1:9" ht="54">
      <c r="A3587" s="103"/>
      <c r="B3587" s="104"/>
      <c r="C3587" s="105"/>
      <c r="D3587" s="105"/>
      <c r="E3587" s="89" t="s">
        <v>350</v>
      </c>
      <c r="F3587" s="99" t="s">
        <v>351</v>
      </c>
      <c r="G3587" s="76">
        <f t="shared" si="67"/>
        <v>0</v>
      </c>
      <c r="H3587" s="76"/>
      <c r="I3587" s="76"/>
    </row>
    <row r="3588" spans="1:9" ht="27">
      <c r="A3588" s="103"/>
      <c r="B3588" s="104"/>
      <c r="C3588" s="105"/>
      <c r="D3588" s="105"/>
      <c r="E3588" s="109" t="s">
        <v>352</v>
      </c>
      <c r="F3588" s="134" t="s">
        <v>353</v>
      </c>
      <c r="G3588" s="76">
        <f t="shared" si="67"/>
        <v>0</v>
      </c>
      <c r="H3588" s="76"/>
      <c r="I3588" s="76"/>
    </row>
    <row r="3589" spans="1:9" ht="57">
      <c r="A3589" s="103"/>
      <c r="B3589" s="104"/>
      <c r="C3589" s="105"/>
      <c r="D3589" s="105"/>
      <c r="E3589" s="135" t="s">
        <v>354</v>
      </c>
      <c r="F3589" s="122" t="s">
        <v>194</v>
      </c>
      <c r="G3589" s="76">
        <f t="shared" si="67"/>
        <v>0</v>
      </c>
      <c r="H3589" s="76">
        <f>H3590+H3591+H3592+H3593</f>
        <v>0</v>
      </c>
      <c r="I3589" s="76"/>
    </row>
    <row r="3590" spans="1:9" ht="18">
      <c r="A3590" s="103"/>
      <c r="B3590" s="104"/>
      <c r="C3590" s="105"/>
      <c r="D3590" s="105"/>
      <c r="E3590" s="109" t="s">
        <v>355</v>
      </c>
      <c r="F3590" s="99" t="s">
        <v>356</v>
      </c>
      <c r="G3590" s="76">
        <f t="shared" si="67"/>
        <v>0</v>
      </c>
      <c r="H3590" s="76"/>
      <c r="I3590" s="76"/>
    </row>
    <row r="3591" spans="1:9" ht="18">
      <c r="A3591" s="103"/>
      <c r="B3591" s="104"/>
      <c r="C3591" s="105"/>
      <c r="D3591" s="105"/>
      <c r="E3591" s="109" t="s">
        <v>357</v>
      </c>
      <c r="F3591" s="136">
        <v>482200</v>
      </c>
      <c r="G3591" s="76">
        <f t="shared" si="67"/>
        <v>0</v>
      </c>
      <c r="H3591" s="76"/>
      <c r="I3591" s="76"/>
    </row>
    <row r="3592" spans="1:9" ht="18">
      <c r="A3592" s="103"/>
      <c r="B3592" s="104"/>
      <c r="C3592" s="105"/>
      <c r="D3592" s="105"/>
      <c r="E3592" s="109" t="s">
        <v>358</v>
      </c>
      <c r="F3592" s="90" t="s">
        <v>359</v>
      </c>
      <c r="G3592" s="76">
        <f t="shared" si="67"/>
        <v>0</v>
      </c>
      <c r="H3592" s="76"/>
      <c r="I3592" s="76"/>
    </row>
    <row r="3593" spans="1:9" ht="40.5">
      <c r="A3593" s="103"/>
      <c r="B3593" s="104"/>
      <c r="C3593" s="105"/>
      <c r="D3593" s="105"/>
      <c r="E3593" s="137" t="s">
        <v>360</v>
      </c>
      <c r="F3593" s="90" t="s">
        <v>361</v>
      </c>
      <c r="G3593" s="76">
        <f t="shared" si="67"/>
        <v>0</v>
      </c>
      <c r="H3593" s="76"/>
      <c r="I3593" s="76"/>
    </row>
    <row r="3594" spans="1:9" ht="28.5">
      <c r="A3594" s="103"/>
      <c r="B3594" s="104"/>
      <c r="C3594" s="105"/>
      <c r="D3594" s="105"/>
      <c r="E3594" s="135" t="s">
        <v>362</v>
      </c>
      <c r="F3594" s="122" t="s">
        <v>194</v>
      </c>
      <c r="G3594" s="76">
        <f t="shared" si="67"/>
        <v>0</v>
      </c>
      <c r="H3594" s="76">
        <f>H3595</f>
        <v>0</v>
      </c>
      <c r="I3594" s="76"/>
    </row>
    <row r="3595" spans="1:9" ht="27">
      <c r="A3595" s="103"/>
      <c r="B3595" s="104"/>
      <c r="C3595" s="105"/>
      <c r="D3595" s="105"/>
      <c r="E3595" s="137" t="s">
        <v>363</v>
      </c>
      <c r="F3595" s="90" t="s">
        <v>364</v>
      </c>
      <c r="G3595" s="76">
        <f t="shared" si="67"/>
        <v>0</v>
      </c>
      <c r="H3595" s="76"/>
      <c r="I3595" s="76"/>
    </row>
    <row r="3596" spans="1:9" ht="57">
      <c r="A3596" s="103"/>
      <c r="B3596" s="104"/>
      <c r="C3596" s="105"/>
      <c r="D3596" s="105"/>
      <c r="E3596" s="135" t="s">
        <v>365</v>
      </c>
      <c r="F3596" s="122" t="s">
        <v>194</v>
      </c>
      <c r="G3596" s="76">
        <f t="shared" si="67"/>
        <v>0</v>
      </c>
      <c r="H3596" s="76">
        <f>H3597+H3598</f>
        <v>0</v>
      </c>
      <c r="I3596" s="76"/>
    </row>
    <row r="3597" spans="1:9" ht="27">
      <c r="A3597" s="103"/>
      <c r="B3597" s="104"/>
      <c r="C3597" s="105"/>
      <c r="D3597" s="105"/>
      <c r="E3597" s="137" t="s">
        <v>366</v>
      </c>
      <c r="F3597" s="90" t="s">
        <v>367</v>
      </c>
      <c r="G3597" s="76">
        <f t="shared" si="67"/>
        <v>0</v>
      </c>
      <c r="H3597" s="76"/>
      <c r="I3597" s="76"/>
    </row>
    <row r="3598" spans="1:9" ht="27">
      <c r="A3598" s="103"/>
      <c r="B3598" s="104"/>
      <c r="C3598" s="105"/>
      <c r="D3598" s="105"/>
      <c r="E3598" s="137" t="s">
        <v>368</v>
      </c>
      <c r="F3598" s="90" t="s">
        <v>369</v>
      </c>
      <c r="G3598" s="76">
        <f t="shared" si="67"/>
        <v>0</v>
      </c>
      <c r="H3598" s="76"/>
      <c r="I3598" s="76"/>
    </row>
    <row r="3599" spans="1:9" ht="57">
      <c r="A3599" s="103"/>
      <c r="B3599" s="104"/>
      <c r="C3599" s="105"/>
      <c r="D3599" s="105"/>
      <c r="E3599" s="135" t="s">
        <v>370</v>
      </c>
      <c r="F3599" s="122" t="s">
        <v>194</v>
      </c>
      <c r="G3599" s="76">
        <f t="shared" si="67"/>
        <v>0</v>
      </c>
      <c r="H3599" s="76">
        <f>H3600</f>
        <v>0</v>
      </c>
      <c r="I3599" s="76"/>
    </row>
    <row r="3600" spans="1:9" ht="40.5">
      <c r="A3600" s="103"/>
      <c r="B3600" s="104"/>
      <c r="C3600" s="105"/>
      <c r="D3600" s="105"/>
      <c r="E3600" s="137" t="s">
        <v>371</v>
      </c>
      <c r="F3600" s="90" t="s">
        <v>372</v>
      </c>
      <c r="G3600" s="76">
        <f t="shared" si="67"/>
        <v>0</v>
      </c>
      <c r="H3600" s="76"/>
      <c r="I3600" s="76"/>
    </row>
    <row r="3601" spans="1:9" ht="18">
      <c r="A3601" s="103"/>
      <c r="B3601" s="104"/>
      <c r="C3601" s="105"/>
      <c r="D3601" s="105"/>
      <c r="E3601" s="135" t="s">
        <v>373</v>
      </c>
      <c r="F3601" s="122" t="s">
        <v>194</v>
      </c>
      <c r="G3601" s="76">
        <f t="shared" si="67"/>
        <v>0</v>
      </c>
      <c r="H3601" s="76">
        <f>H3602</f>
        <v>0</v>
      </c>
      <c r="I3601" s="76"/>
    </row>
    <row r="3602" spans="1:9" ht="18">
      <c r="A3602" s="103"/>
      <c r="B3602" s="104"/>
      <c r="C3602" s="105"/>
      <c r="D3602" s="105"/>
      <c r="E3602" s="137" t="s">
        <v>374</v>
      </c>
      <c r="F3602" s="90" t="s">
        <v>375</v>
      </c>
      <c r="G3602" s="76">
        <f t="shared" si="67"/>
        <v>0</v>
      </c>
      <c r="H3602" s="76"/>
      <c r="I3602" s="76"/>
    </row>
    <row r="3603" spans="1:9" ht="18">
      <c r="A3603" s="103"/>
      <c r="B3603" s="104"/>
      <c r="C3603" s="105"/>
      <c r="D3603" s="105"/>
      <c r="E3603" s="135" t="s">
        <v>376</v>
      </c>
      <c r="F3603" s="122" t="s">
        <v>194</v>
      </c>
      <c r="G3603" s="76">
        <f t="shared" si="67"/>
        <v>0</v>
      </c>
      <c r="H3603" s="76">
        <f>H3604</f>
        <v>0</v>
      </c>
      <c r="I3603" s="76"/>
    </row>
    <row r="3604" spans="1:9" ht="18.75" thickBot="1">
      <c r="A3604" s="103"/>
      <c r="B3604" s="104"/>
      <c r="C3604" s="105"/>
      <c r="D3604" s="105"/>
      <c r="E3604" s="138" t="s">
        <v>377</v>
      </c>
      <c r="F3604" s="92" t="s">
        <v>378</v>
      </c>
      <c r="G3604" s="76">
        <f t="shared" si="67"/>
        <v>0</v>
      </c>
      <c r="H3604" s="76"/>
      <c r="I3604" s="76"/>
    </row>
    <row r="3605" spans="1:9" ht="33.75" thickBot="1">
      <c r="A3605" s="103"/>
      <c r="B3605" s="104"/>
      <c r="C3605" s="105"/>
      <c r="D3605" s="105"/>
      <c r="E3605" s="139" t="s">
        <v>379</v>
      </c>
      <c r="F3605" s="140" t="s">
        <v>194</v>
      </c>
      <c r="G3605" s="76">
        <f>I3605</f>
        <v>0</v>
      </c>
      <c r="H3605" s="76"/>
      <c r="I3605" s="76">
        <f>I3606+I3617+I3622+I3624</f>
        <v>0</v>
      </c>
    </row>
    <row r="3606" spans="1:9" ht="18">
      <c r="A3606" s="103"/>
      <c r="B3606" s="104"/>
      <c r="C3606" s="105"/>
      <c r="D3606" s="105"/>
      <c r="E3606" s="141" t="s">
        <v>380</v>
      </c>
      <c r="F3606" s="117" t="s">
        <v>194</v>
      </c>
      <c r="G3606" s="76">
        <f t="shared" ref="G3606:G3628" si="68">I3606</f>
        <v>0</v>
      </c>
      <c r="H3606" s="76"/>
      <c r="I3606" s="76">
        <f>I3607+I3608+I3609+I3610+I3611+I3612+I3613+I3614+I3615+I3616</f>
        <v>0</v>
      </c>
    </row>
    <row r="3607" spans="1:9" ht="18">
      <c r="A3607" s="103"/>
      <c r="B3607" s="104"/>
      <c r="C3607" s="105"/>
      <c r="D3607" s="105"/>
      <c r="E3607" s="137" t="s">
        <v>381</v>
      </c>
      <c r="F3607" s="142" t="s">
        <v>382</v>
      </c>
      <c r="G3607" s="76">
        <f t="shared" si="68"/>
        <v>0</v>
      </c>
      <c r="H3607" s="76"/>
      <c r="I3607" s="76"/>
    </row>
    <row r="3608" spans="1:9" ht="18">
      <c r="A3608" s="103"/>
      <c r="B3608" s="104"/>
      <c r="C3608" s="105"/>
      <c r="D3608" s="105"/>
      <c r="E3608" s="137" t="s">
        <v>383</v>
      </c>
      <c r="F3608" s="142" t="s">
        <v>384</v>
      </c>
      <c r="G3608" s="76">
        <f t="shared" si="68"/>
        <v>0</v>
      </c>
      <c r="H3608" s="76"/>
      <c r="I3608" s="76"/>
    </row>
    <row r="3609" spans="1:9" ht="27">
      <c r="A3609" s="103"/>
      <c r="B3609" s="104"/>
      <c r="C3609" s="105"/>
      <c r="D3609" s="105"/>
      <c r="E3609" s="137" t="s">
        <v>385</v>
      </c>
      <c r="F3609" s="142" t="s">
        <v>386</v>
      </c>
      <c r="G3609" s="76">
        <f t="shared" si="68"/>
        <v>0</v>
      </c>
      <c r="H3609" s="76"/>
      <c r="I3609" s="76"/>
    </row>
    <row r="3610" spans="1:9" ht="18">
      <c r="A3610" s="103"/>
      <c r="B3610" s="104"/>
      <c r="C3610" s="105"/>
      <c r="D3610" s="105"/>
      <c r="E3610" s="137" t="s">
        <v>387</v>
      </c>
      <c r="F3610" s="142" t="s">
        <v>388</v>
      </c>
      <c r="G3610" s="76">
        <f t="shared" si="68"/>
        <v>0</v>
      </c>
      <c r="H3610" s="76"/>
      <c r="I3610" s="76"/>
    </row>
    <row r="3611" spans="1:9" ht="18">
      <c r="A3611" s="103"/>
      <c r="B3611" s="104"/>
      <c r="C3611" s="105"/>
      <c r="D3611" s="105"/>
      <c r="E3611" s="137" t="s">
        <v>389</v>
      </c>
      <c r="F3611" s="142" t="s">
        <v>390</v>
      </c>
      <c r="G3611" s="76">
        <f t="shared" si="68"/>
        <v>0</v>
      </c>
      <c r="H3611" s="76"/>
      <c r="I3611" s="76"/>
    </row>
    <row r="3612" spans="1:9" ht="18">
      <c r="A3612" s="103"/>
      <c r="B3612" s="104"/>
      <c r="C3612" s="105"/>
      <c r="D3612" s="105"/>
      <c r="E3612" s="137" t="s">
        <v>391</v>
      </c>
      <c r="F3612" s="142" t="s">
        <v>392</v>
      </c>
      <c r="G3612" s="76">
        <f t="shared" si="68"/>
        <v>0</v>
      </c>
      <c r="H3612" s="76"/>
      <c r="I3612" s="76"/>
    </row>
    <row r="3613" spans="1:9" ht="18">
      <c r="A3613" s="103"/>
      <c r="B3613" s="104"/>
      <c r="C3613" s="105"/>
      <c r="D3613" s="105"/>
      <c r="E3613" s="137" t="s">
        <v>393</v>
      </c>
      <c r="F3613" s="142" t="s">
        <v>394</v>
      </c>
      <c r="G3613" s="76">
        <f t="shared" si="68"/>
        <v>0</v>
      </c>
      <c r="H3613" s="76"/>
      <c r="I3613" s="76"/>
    </row>
    <row r="3614" spans="1:9" ht="18">
      <c r="A3614" s="103"/>
      <c r="B3614" s="104"/>
      <c r="C3614" s="105"/>
      <c r="D3614" s="105"/>
      <c r="E3614" s="143" t="s">
        <v>395</v>
      </c>
      <c r="F3614" s="144" t="s">
        <v>396</v>
      </c>
      <c r="G3614" s="76">
        <f t="shared" si="68"/>
        <v>0</v>
      </c>
      <c r="H3614" s="76"/>
      <c r="I3614" s="76"/>
    </row>
    <row r="3615" spans="1:9" ht="18">
      <c r="A3615" s="103"/>
      <c r="B3615" s="104"/>
      <c r="C3615" s="105"/>
      <c r="D3615" s="105"/>
      <c r="E3615" s="143" t="s">
        <v>397</v>
      </c>
      <c r="F3615" s="120">
        <v>513300</v>
      </c>
      <c r="G3615" s="76">
        <f t="shared" si="68"/>
        <v>0</v>
      </c>
      <c r="H3615" s="76"/>
      <c r="I3615" s="76"/>
    </row>
    <row r="3616" spans="1:9" ht="18">
      <c r="A3616" s="103"/>
      <c r="B3616" s="104"/>
      <c r="C3616" s="105"/>
      <c r="D3616" s="105"/>
      <c r="E3616" s="109" t="s">
        <v>398</v>
      </c>
      <c r="F3616" s="120">
        <v>513400</v>
      </c>
      <c r="G3616" s="76">
        <f t="shared" si="68"/>
        <v>0</v>
      </c>
      <c r="H3616" s="76"/>
      <c r="I3616" s="76"/>
    </row>
    <row r="3617" spans="1:9" ht="18">
      <c r="A3617" s="103"/>
      <c r="B3617" s="104"/>
      <c r="C3617" s="105"/>
      <c r="D3617" s="105"/>
      <c r="E3617" s="130" t="s">
        <v>399</v>
      </c>
      <c r="F3617" s="117" t="s">
        <v>194</v>
      </c>
      <c r="G3617" s="76">
        <f t="shared" si="68"/>
        <v>0</v>
      </c>
      <c r="H3617" s="76"/>
      <c r="I3617" s="76">
        <f>I3618+I3619+I3620+I3621</f>
        <v>0</v>
      </c>
    </row>
    <row r="3618" spans="1:9" ht="18">
      <c r="A3618" s="103"/>
      <c r="B3618" s="104"/>
      <c r="C3618" s="105"/>
      <c r="D3618" s="105"/>
      <c r="E3618" s="137" t="s">
        <v>400</v>
      </c>
      <c r="F3618" s="142" t="s">
        <v>401</v>
      </c>
      <c r="G3618" s="76">
        <f t="shared" si="68"/>
        <v>0</v>
      </c>
      <c r="H3618" s="76"/>
      <c r="I3618" s="76"/>
    </row>
    <row r="3619" spans="1:9" ht="18">
      <c r="A3619" s="103"/>
      <c r="B3619" s="104"/>
      <c r="C3619" s="105"/>
      <c r="D3619" s="105"/>
      <c r="E3619" s="137" t="s">
        <v>402</v>
      </c>
      <c r="F3619" s="142" t="s">
        <v>403</v>
      </c>
      <c r="G3619" s="76">
        <f t="shared" si="68"/>
        <v>0</v>
      </c>
      <c r="H3619" s="76"/>
      <c r="I3619" s="76"/>
    </row>
    <row r="3620" spans="1:9" ht="27">
      <c r="A3620" s="103"/>
      <c r="B3620" s="104"/>
      <c r="C3620" s="105"/>
      <c r="D3620" s="105"/>
      <c r="E3620" s="137" t="s">
        <v>404</v>
      </c>
      <c r="F3620" s="142" t="s">
        <v>405</v>
      </c>
      <c r="G3620" s="76">
        <f t="shared" si="68"/>
        <v>0</v>
      </c>
      <c r="H3620" s="76"/>
      <c r="I3620" s="76"/>
    </row>
    <row r="3621" spans="1:9" ht="18">
      <c r="A3621" s="103"/>
      <c r="B3621" s="104"/>
      <c r="C3621" s="105"/>
      <c r="D3621" s="105"/>
      <c r="E3621" s="137" t="s">
        <v>406</v>
      </c>
      <c r="F3621" s="142" t="s">
        <v>407</v>
      </c>
      <c r="G3621" s="76">
        <f t="shared" si="68"/>
        <v>0</v>
      </c>
      <c r="H3621" s="76"/>
      <c r="I3621" s="76"/>
    </row>
    <row r="3622" spans="1:9" ht="18">
      <c r="A3622" s="103"/>
      <c r="B3622" s="104"/>
      <c r="C3622" s="105"/>
      <c r="D3622" s="105"/>
      <c r="E3622" s="145" t="s">
        <v>408</v>
      </c>
      <c r="F3622" s="122" t="s">
        <v>194</v>
      </c>
      <c r="G3622" s="76">
        <f t="shared" si="68"/>
        <v>0</v>
      </c>
      <c r="H3622" s="76"/>
      <c r="I3622" s="76">
        <f>I3623</f>
        <v>0</v>
      </c>
    </row>
    <row r="3623" spans="1:9" ht="18">
      <c r="A3623" s="103"/>
      <c r="B3623" s="104"/>
      <c r="C3623" s="105"/>
      <c r="D3623" s="105"/>
      <c r="E3623" s="137" t="s">
        <v>409</v>
      </c>
      <c r="F3623" s="142" t="s">
        <v>410</v>
      </c>
      <c r="G3623" s="76">
        <f t="shared" si="68"/>
        <v>0</v>
      </c>
      <c r="H3623" s="76"/>
      <c r="I3623" s="76"/>
    </row>
    <row r="3624" spans="1:9" ht="18">
      <c r="A3624" s="103"/>
      <c r="B3624" s="104"/>
      <c r="C3624" s="105"/>
      <c r="D3624" s="105"/>
      <c r="E3624" s="145" t="s">
        <v>411</v>
      </c>
      <c r="F3624" s="122" t="s">
        <v>194</v>
      </c>
      <c r="G3624" s="76">
        <f t="shared" si="68"/>
        <v>0</v>
      </c>
      <c r="H3624" s="76"/>
      <c r="I3624" s="76">
        <f>I3625+I3626+I3627+I3628</f>
        <v>0</v>
      </c>
    </row>
    <row r="3625" spans="1:9" ht="18">
      <c r="A3625" s="103"/>
      <c r="B3625" s="104"/>
      <c r="C3625" s="105"/>
      <c r="D3625" s="105"/>
      <c r="E3625" s="137" t="s">
        <v>412</v>
      </c>
      <c r="F3625" s="142" t="s">
        <v>413</v>
      </c>
      <c r="G3625" s="76">
        <f t="shared" si="68"/>
        <v>0</v>
      </c>
      <c r="H3625" s="76"/>
      <c r="I3625" s="76"/>
    </row>
    <row r="3626" spans="1:9" ht="18">
      <c r="A3626" s="103"/>
      <c r="B3626" s="104"/>
      <c r="C3626" s="105"/>
      <c r="D3626" s="105"/>
      <c r="E3626" s="137" t="s">
        <v>414</v>
      </c>
      <c r="F3626" s="142" t="s">
        <v>415</v>
      </c>
      <c r="G3626" s="76">
        <f t="shared" si="68"/>
        <v>0</v>
      </c>
      <c r="H3626" s="76"/>
      <c r="I3626" s="76"/>
    </row>
    <row r="3627" spans="1:9" ht="18">
      <c r="A3627" s="103"/>
      <c r="B3627" s="104"/>
      <c r="C3627" s="105"/>
      <c r="D3627" s="105"/>
      <c r="E3627" s="137" t="s">
        <v>416</v>
      </c>
      <c r="F3627" s="142" t="s">
        <v>417</v>
      </c>
      <c r="G3627" s="76">
        <f t="shared" si="68"/>
        <v>0</v>
      </c>
      <c r="H3627" s="76"/>
      <c r="I3627" s="76"/>
    </row>
    <row r="3628" spans="1:9" ht="18.75" thickBot="1">
      <c r="A3628" s="103"/>
      <c r="B3628" s="104"/>
      <c r="C3628" s="105"/>
      <c r="D3628" s="105"/>
      <c r="E3628" s="146" t="s">
        <v>418</v>
      </c>
      <c r="F3628" s="147" t="s">
        <v>419</v>
      </c>
      <c r="G3628" s="76">
        <f t="shared" si="68"/>
        <v>0</v>
      </c>
      <c r="H3628" s="76"/>
      <c r="I3628" s="76"/>
    </row>
    <row r="3629" spans="1:9" ht="36">
      <c r="A3629" s="103"/>
      <c r="B3629" s="104" t="s">
        <v>556</v>
      </c>
      <c r="C3629" s="105">
        <v>3</v>
      </c>
      <c r="D3629" s="105">
        <v>2</v>
      </c>
      <c r="E3629" s="155" t="s">
        <v>571</v>
      </c>
      <c r="F3629" s="154"/>
      <c r="G3629" s="76">
        <f>G3631+G3639+G3675+G3684+G3689+G3712+G3728+G3748</f>
        <v>1000</v>
      </c>
      <c r="H3629" s="76">
        <f>H3631+H3639+H3675+H3684+H3689+H3712+H3728+H3748</f>
        <v>1000</v>
      </c>
      <c r="I3629" s="76">
        <f>I3631+I3639+I3675+I3684+I3689+I3712+I3728+I3748</f>
        <v>0</v>
      </c>
    </row>
    <row r="3630" spans="1:9" ht="72">
      <c r="A3630" s="103">
        <v>2832</v>
      </c>
      <c r="B3630" s="104"/>
      <c r="C3630" s="105"/>
      <c r="D3630" s="105"/>
      <c r="E3630" s="155" t="s">
        <v>192</v>
      </c>
      <c r="F3630" s="154"/>
      <c r="G3630" s="76"/>
      <c r="H3630" s="76"/>
      <c r="I3630" s="76"/>
    </row>
    <row r="3631" spans="1:9" ht="18">
      <c r="A3631" s="103"/>
      <c r="B3631" s="104"/>
      <c r="C3631" s="105"/>
      <c r="D3631" s="105"/>
      <c r="E3631" s="85" t="s">
        <v>193</v>
      </c>
      <c r="F3631" s="117" t="s">
        <v>194</v>
      </c>
      <c r="G3631" s="76">
        <f>H3631</f>
        <v>0</v>
      </c>
      <c r="H3631" s="76">
        <f>H3632+H3633+H3634+H3635+H3637+H3636+H3638</f>
        <v>0</v>
      </c>
      <c r="I3631" s="76"/>
    </row>
    <row r="3632" spans="1:9" ht="27">
      <c r="A3632" s="103"/>
      <c r="B3632" s="104"/>
      <c r="C3632" s="105"/>
      <c r="D3632" s="105"/>
      <c r="E3632" s="149" t="s">
        <v>195</v>
      </c>
      <c r="F3632" s="99" t="s">
        <v>196</v>
      </c>
      <c r="G3632" s="76">
        <f t="shared" ref="G3632:G3695" si="69">H3632</f>
        <v>0</v>
      </c>
      <c r="H3632" s="76"/>
      <c r="I3632" s="76"/>
    </row>
    <row r="3633" spans="1:9" ht="27">
      <c r="A3633" s="103"/>
      <c r="B3633" s="104"/>
      <c r="C3633" s="105"/>
      <c r="D3633" s="105"/>
      <c r="E3633" s="89" t="s">
        <v>197</v>
      </c>
      <c r="F3633" s="90" t="s">
        <v>198</v>
      </c>
      <c r="G3633" s="76">
        <f t="shared" si="69"/>
        <v>0</v>
      </c>
      <c r="H3633" s="76"/>
      <c r="I3633" s="76"/>
    </row>
    <row r="3634" spans="1:9" ht="27">
      <c r="A3634" s="103"/>
      <c r="B3634" s="104"/>
      <c r="C3634" s="105"/>
      <c r="D3634" s="105"/>
      <c r="E3634" s="89" t="s">
        <v>199</v>
      </c>
      <c r="F3634" s="90" t="s">
        <v>200</v>
      </c>
      <c r="G3634" s="76">
        <f t="shared" si="69"/>
        <v>0</v>
      </c>
      <c r="H3634" s="76"/>
      <c r="I3634" s="76"/>
    </row>
    <row r="3635" spans="1:9" ht="27">
      <c r="A3635" s="103"/>
      <c r="B3635" s="104"/>
      <c r="C3635" s="105"/>
      <c r="D3635" s="105"/>
      <c r="E3635" s="89" t="s">
        <v>201</v>
      </c>
      <c r="F3635" s="90" t="s">
        <v>202</v>
      </c>
      <c r="G3635" s="76">
        <f t="shared" si="69"/>
        <v>0</v>
      </c>
      <c r="H3635" s="76"/>
      <c r="I3635" s="76"/>
    </row>
    <row r="3636" spans="1:9" ht="18">
      <c r="A3636" s="103"/>
      <c r="B3636" s="104"/>
      <c r="C3636" s="105"/>
      <c r="D3636" s="105"/>
      <c r="E3636" s="89" t="s">
        <v>203</v>
      </c>
      <c r="F3636" s="90" t="s">
        <v>204</v>
      </c>
      <c r="G3636" s="76">
        <f t="shared" si="69"/>
        <v>0</v>
      </c>
      <c r="H3636" s="76"/>
      <c r="I3636" s="76"/>
    </row>
    <row r="3637" spans="1:9" ht="18">
      <c r="A3637" s="103"/>
      <c r="B3637" s="104"/>
      <c r="C3637" s="105"/>
      <c r="D3637" s="105"/>
      <c r="E3637" s="89" t="s">
        <v>205</v>
      </c>
      <c r="F3637" s="90" t="s">
        <v>206</v>
      </c>
      <c r="G3637" s="76">
        <f t="shared" si="69"/>
        <v>0</v>
      </c>
      <c r="H3637" s="76"/>
      <c r="I3637" s="76"/>
    </row>
    <row r="3638" spans="1:9" ht="18.75" thickBot="1">
      <c r="A3638" s="103"/>
      <c r="B3638" s="104"/>
      <c r="C3638" s="105"/>
      <c r="D3638" s="105"/>
      <c r="E3638" s="91" t="s">
        <v>207</v>
      </c>
      <c r="F3638" s="92" t="s">
        <v>208</v>
      </c>
      <c r="G3638" s="76">
        <f t="shared" si="69"/>
        <v>0</v>
      </c>
      <c r="H3638" s="76"/>
      <c r="I3638" s="76"/>
    </row>
    <row r="3639" spans="1:9" ht="33.75" thickBot="1">
      <c r="A3639" s="103"/>
      <c r="B3639" s="104"/>
      <c r="C3639" s="105"/>
      <c r="D3639" s="105"/>
      <c r="E3639" s="93" t="s">
        <v>209</v>
      </c>
      <c r="F3639" s="94" t="s">
        <v>194</v>
      </c>
      <c r="G3639" s="76">
        <f t="shared" si="69"/>
        <v>1000</v>
      </c>
      <c r="H3639" s="76">
        <f>H3640+H3648+H3652+H3661+H3663+H3666</f>
        <v>1000</v>
      </c>
      <c r="I3639" s="76"/>
    </row>
    <row r="3640" spans="1:9" ht="18">
      <c r="A3640" s="103"/>
      <c r="B3640" s="104"/>
      <c r="C3640" s="105"/>
      <c r="D3640" s="105"/>
      <c r="E3640" s="95" t="s">
        <v>210</v>
      </c>
      <c r="F3640" s="96"/>
      <c r="G3640" s="76">
        <f t="shared" si="69"/>
        <v>0</v>
      </c>
      <c r="H3640" s="76">
        <f>H3641+H3642+H3643+H3644+H3645+H3646+H3647</f>
        <v>0</v>
      </c>
      <c r="I3640" s="76"/>
    </row>
    <row r="3641" spans="1:9" ht="27">
      <c r="A3641" s="103"/>
      <c r="B3641" s="104"/>
      <c r="C3641" s="105"/>
      <c r="D3641" s="105"/>
      <c r="E3641" s="89" t="s">
        <v>211</v>
      </c>
      <c r="F3641" s="90" t="s">
        <v>212</v>
      </c>
      <c r="G3641" s="76">
        <f t="shared" si="69"/>
        <v>0</v>
      </c>
      <c r="H3641" s="76"/>
      <c r="I3641" s="76"/>
    </row>
    <row r="3642" spans="1:9" ht="18">
      <c r="A3642" s="103"/>
      <c r="B3642" s="104"/>
      <c r="C3642" s="105"/>
      <c r="D3642" s="105"/>
      <c r="E3642" s="89" t="s">
        <v>213</v>
      </c>
      <c r="F3642" s="90" t="s">
        <v>214</v>
      </c>
      <c r="G3642" s="76">
        <f t="shared" si="69"/>
        <v>0</v>
      </c>
      <c r="H3642" s="76"/>
      <c r="I3642" s="76"/>
    </row>
    <row r="3643" spans="1:9" ht="18">
      <c r="A3643" s="103"/>
      <c r="B3643" s="104"/>
      <c r="C3643" s="105"/>
      <c r="D3643" s="105"/>
      <c r="E3643" s="89" t="s">
        <v>215</v>
      </c>
      <c r="F3643" s="90" t="s">
        <v>216</v>
      </c>
      <c r="G3643" s="76">
        <f t="shared" si="69"/>
        <v>0</v>
      </c>
      <c r="H3643" s="76"/>
      <c r="I3643" s="76"/>
    </row>
    <row r="3644" spans="1:9" ht="18">
      <c r="A3644" s="103"/>
      <c r="B3644" s="104"/>
      <c r="C3644" s="105"/>
      <c r="D3644" s="105"/>
      <c r="E3644" s="89" t="s">
        <v>217</v>
      </c>
      <c r="F3644" s="90" t="s">
        <v>218</v>
      </c>
      <c r="G3644" s="76">
        <f t="shared" si="69"/>
        <v>0</v>
      </c>
      <c r="H3644" s="76"/>
      <c r="I3644" s="76"/>
    </row>
    <row r="3645" spans="1:9" ht="18">
      <c r="A3645" s="103"/>
      <c r="B3645" s="104"/>
      <c r="C3645" s="105"/>
      <c r="D3645" s="105"/>
      <c r="E3645" s="89" t="s">
        <v>219</v>
      </c>
      <c r="F3645" s="90" t="s">
        <v>220</v>
      </c>
      <c r="G3645" s="76">
        <f t="shared" si="69"/>
        <v>0</v>
      </c>
      <c r="H3645" s="76"/>
      <c r="I3645" s="76"/>
    </row>
    <row r="3646" spans="1:9" ht="18">
      <c r="A3646" s="103"/>
      <c r="B3646" s="104"/>
      <c r="C3646" s="105"/>
      <c r="D3646" s="105"/>
      <c r="E3646" s="89" t="s">
        <v>221</v>
      </c>
      <c r="F3646" s="90" t="s">
        <v>222</v>
      </c>
      <c r="G3646" s="76">
        <f t="shared" si="69"/>
        <v>0</v>
      </c>
      <c r="H3646" s="76"/>
      <c r="I3646" s="76"/>
    </row>
    <row r="3647" spans="1:9" ht="18.75" thickBot="1">
      <c r="A3647" s="103"/>
      <c r="B3647" s="104"/>
      <c r="C3647" s="105"/>
      <c r="D3647" s="105"/>
      <c r="E3647" s="91" t="s">
        <v>223</v>
      </c>
      <c r="F3647" s="92" t="s">
        <v>224</v>
      </c>
      <c r="G3647" s="76">
        <f t="shared" si="69"/>
        <v>0</v>
      </c>
      <c r="H3647" s="76"/>
      <c r="I3647" s="76"/>
    </row>
    <row r="3648" spans="1:9" ht="33">
      <c r="A3648" s="103"/>
      <c r="B3648" s="104"/>
      <c r="C3648" s="105"/>
      <c r="D3648" s="105"/>
      <c r="E3648" s="132" t="s">
        <v>225</v>
      </c>
      <c r="F3648" s="98" t="s">
        <v>194</v>
      </c>
      <c r="G3648" s="76">
        <f t="shared" si="69"/>
        <v>0</v>
      </c>
      <c r="H3648" s="76">
        <f>H3649+H3650+H3651</f>
        <v>0</v>
      </c>
      <c r="I3648" s="76"/>
    </row>
    <row r="3649" spans="1:9" ht="18">
      <c r="A3649" s="103"/>
      <c r="B3649" s="104"/>
      <c r="C3649" s="105"/>
      <c r="D3649" s="105"/>
      <c r="E3649" s="89" t="s">
        <v>226</v>
      </c>
      <c r="F3649" s="99" t="s">
        <v>227</v>
      </c>
      <c r="G3649" s="76">
        <f t="shared" si="69"/>
        <v>0</v>
      </c>
      <c r="H3649" s="76"/>
      <c r="I3649" s="76"/>
    </row>
    <row r="3650" spans="1:9" ht="27">
      <c r="A3650" s="103"/>
      <c r="B3650" s="104"/>
      <c r="C3650" s="105"/>
      <c r="D3650" s="105"/>
      <c r="E3650" s="89" t="s">
        <v>228</v>
      </c>
      <c r="F3650" s="90" t="s">
        <v>229</v>
      </c>
      <c r="G3650" s="76">
        <f t="shared" si="69"/>
        <v>0</v>
      </c>
      <c r="H3650" s="76"/>
      <c r="I3650" s="76"/>
    </row>
    <row r="3651" spans="1:9" ht="18.75" thickBot="1">
      <c r="A3651" s="103"/>
      <c r="B3651" s="104"/>
      <c r="C3651" s="105"/>
      <c r="D3651" s="105"/>
      <c r="E3651" s="91" t="s">
        <v>230</v>
      </c>
      <c r="F3651" s="92" t="s">
        <v>231</v>
      </c>
      <c r="G3651" s="76">
        <f t="shared" si="69"/>
        <v>0</v>
      </c>
      <c r="H3651" s="76"/>
      <c r="I3651" s="76"/>
    </row>
    <row r="3652" spans="1:9" ht="33">
      <c r="A3652" s="103"/>
      <c r="B3652" s="104"/>
      <c r="C3652" s="105"/>
      <c r="D3652" s="105"/>
      <c r="E3652" s="132" t="s">
        <v>232</v>
      </c>
      <c r="F3652" s="98" t="s">
        <v>194</v>
      </c>
      <c r="G3652" s="76">
        <f t="shared" si="69"/>
        <v>1000</v>
      </c>
      <c r="H3652" s="76">
        <f>H3653+H3654+H3655+H3656+H3657+H3658+H3659+H3660</f>
        <v>1000</v>
      </c>
      <c r="I3652" s="76"/>
    </row>
    <row r="3653" spans="1:9" ht="18">
      <c r="A3653" s="103"/>
      <c r="B3653" s="104"/>
      <c r="C3653" s="105"/>
      <c r="D3653" s="105"/>
      <c r="E3653" s="89" t="s">
        <v>233</v>
      </c>
      <c r="F3653" s="99" t="s">
        <v>234</v>
      </c>
      <c r="G3653" s="76">
        <f t="shared" si="69"/>
        <v>0</v>
      </c>
      <c r="H3653" s="76"/>
      <c r="I3653" s="76"/>
    </row>
    <row r="3654" spans="1:9" ht="18">
      <c r="A3654" s="103"/>
      <c r="B3654" s="104"/>
      <c r="C3654" s="105"/>
      <c r="D3654" s="105"/>
      <c r="E3654" s="89" t="s">
        <v>235</v>
      </c>
      <c r="F3654" s="90" t="s">
        <v>236</v>
      </c>
      <c r="G3654" s="76">
        <f t="shared" si="69"/>
        <v>0</v>
      </c>
      <c r="H3654" s="76"/>
      <c r="I3654" s="76"/>
    </row>
    <row r="3655" spans="1:9" ht="27">
      <c r="A3655" s="103"/>
      <c r="B3655" s="104"/>
      <c r="C3655" s="105"/>
      <c r="D3655" s="105"/>
      <c r="E3655" s="89" t="s">
        <v>237</v>
      </c>
      <c r="F3655" s="90" t="s">
        <v>238</v>
      </c>
      <c r="G3655" s="76">
        <f t="shared" si="69"/>
        <v>0</v>
      </c>
      <c r="H3655" s="76"/>
      <c r="I3655" s="76"/>
    </row>
    <row r="3656" spans="1:9" ht="18">
      <c r="A3656" s="103"/>
      <c r="B3656" s="104"/>
      <c r="C3656" s="105"/>
      <c r="D3656" s="105"/>
      <c r="E3656" s="89" t="s">
        <v>239</v>
      </c>
      <c r="F3656" s="90" t="s">
        <v>240</v>
      </c>
      <c r="G3656" s="76">
        <f t="shared" si="69"/>
        <v>1000</v>
      </c>
      <c r="H3656" s="76">
        <v>1000</v>
      </c>
      <c r="I3656" s="76"/>
    </row>
    <row r="3657" spans="1:9" ht="18">
      <c r="A3657" s="103"/>
      <c r="B3657" s="104"/>
      <c r="C3657" s="105"/>
      <c r="D3657" s="105"/>
      <c r="E3657" s="107" t="s">
        <v>241</v>
      </c>
      <c r="F3657" s="108">
        <v>423500</v>
      </c>
      <c r="G3657" s="76">
        <f t="shared" si="69"/>
        <v>0</v>
      </c>
      <c r="H3657" s="76"/>
      <c r="I3657" s="76"/>
    </row>
    <row r="3658" spans="1:9" ht="27">
      <c r="A3658" s="103"/>
      <c r="B3658" s="104"/>
      <c r="C3658" s="105"/>
      <c r="D3658" s="105"/>
      <c r="E3658" s="89" t="s">
        <v>242</v>
      </c>
      <c r="F3658" s="90" t="s">
        <v>243</v>
      </c>
      <c r="G3658" s="76">
        <f t="shared" si="69"/>
        <v>0</v>
      </c>
      <c r="H3658" s="76"/>
      <c r="I3658" s="76"/>
    </row>
    <row r="3659" spans="1:9" ht="18">
      <c r="A3659" s="103"/>
      <c r="B3659" s="104"/>
      <c r="C3659" s="105"/>
      <c r="D3659" s="105"/>
      <c r="E3659" s="89" t="s">
        <v>244</v>
      </c>
      <c r="F3659" s="90" t="s">
        <v>245</v>
      </c>
      <c r="G3659" s="76">
        <f t="shared" si="69"/>
        <v>0</v>
      </c>
      <c r="H3659" s="76"/>
      <c r="I3659" s="76"/>
    </row>
    <row r="3660" spans="1:9" ht="18.75" thickBot="1">
      <c r="A3660" s="103"/>
      <c r="B3660" s="104"/>
      <c r="C3660" s="105"/>
      <c r="D3660" s="105"/>
      <c r="E3660" s="91" t="s">
        <v>246</v>
      </c>
      <c r="F3660" s="92" t="s">
        <v>247</v>
      </c>
      <c r="G3660" s="76">
        <f t="shared" si="69"/>
        <v>0</v>
      </c>
      <c r="H3660" s="76"/>
      <c r="I3660" s="76"/>
    </row>
    <row r="3661" spans="1:9" ht="33">
      <c r="A3661" s="103"/>
      <c r="B3661" s="104"/>
      <c r="C3661" s="105"/>
      <c r="D3661" s="105"/>
      <c r="E3661" s="132" t="s">
        <v>248</v>
      </c>
      <c r="F3661" s="98" t="s">
        <v>194</v>
      </c>
      <c r="G3661" s="76">
        <f t="shared" si="69"/>
        <v>0</v>
      </c>
      <c r="H3661" s="76">
        <f>H3662</f>
        <v>0</v>
      </c>
      <c r="I3661" s="76"/>
    </row>
    <row r="3662" spans="1:9" ht="18.75" thickBot="1">
      <c r="A3662" s="103"/>
      <c r="B3662" s="104"/>
      <c r="C3662" s="105"/>
      <c r="D3662" s="105"/>
      <c r="E3662" s="91" t="s">
        <v>249</v>
      </c>
      <c r="F3662" s="92" t="s">
        <v>250</v>
      </c>
      <c r="G3662" s="76">
        <f t="shared" si="69"/>
        <v>0</v>
      </c>
      <c r="H3662" s="76"/>
      <c r="I3662" s="76"/>
    </row>
    <row r="3663" spans="1:9" ht="49.5">
      <c r="A3663" s="103"/>
      <c r="B3663" s="104"/>
      <c r="C3663" s="105"/>
      <c r="D3663" s="105"/>
      <c r="E3663" s="132" t="s">
        <v>251</v>
      </c>
      <c r="F3663" s="98" t="s">
        <v>194</v>
      </c>
      <c r="G3663" s="76">
        <f t="shared" si="69"/>
        <v>0</v>
      </c>
      <c r="H3663" s="76">
        <f>H3664+H3665</f>
        <v>0</v>
      </c>
      <c r="I3663" s="76"/>
    </row>
    <row r="3664" spans="1:9" ht="27">
      <c r="A3664" s="103"/>
      <c r="B3664" s="104"/>
      <c r="C3664" s="105"/>
      <c r="D3664" s="105"/>
      <c r="E3664" s="89" t="s">
        <v>252</v>
      </c>
      <c r="F3664" s="99" t="s">
        <v>253</v>
      </c>
      <c r="G3664" s="76">
        <f t="shared" si="69"/>
        <v>0</v>
      </c>
      <c r="H3664" s="76"/>
      <c r="I3664" s="76"/>
    </row>
    <row r="3665" spans="1:9" ht="27.75" thickBot="1">
      <c r="A3665" s="103"/>
      <c r="B3665" s="104"/>
      <c r="C3665" s="105"/>
      <c r="D3665" s="105"/>
      <c r="E3665" s="91" t="s">
        <v>254</v>
      </c>
      <c r="F3665" s="92" t="s">
        <v>255</v>
      </c>
      <c r="G3665" s="76">
        <f t="shared" si="69"/>
        <v>0</v>
      </c>
      <c r="H3665" s="76"/>
      <c r="I3665" s="76"/>
    </row>
    <row r="3666" spans="1:9" ht="18">
      <c r="A3666" s="103"/>
      <c r="B3666" s="104"/>
      <c r="C3666" s="105"/>
      <c r="D3666" s="105"/>
      <c r="E3666" s="132" t="s">
        <v>256</v>
      </c>
      <c r="F3666" s="98" t="s">
        <v>194</v>
      </c>
      <c r="G3666" s="76">
        <f t="shared" si="69"/>
        <v>0</v>
      </c>
      <c r="H3666" s="76">
        <f>H3667+H3668+H3669+H3670+H3671+H3672+H3673+H3674</f>
        <v>0</v>
      </c>
      <c r="I3666" s="76"/>
    </row>
    <row r="3667" spans="1:9" ht="18">
      <c r="A3667" s="103"/>
      <c r="B3667" s="104"/>
      <c r="C3667" s="105"/>
      <c r="D3667" s="105"/>
      <c r="E3667" s="89" t="s">
        <v>257</v>
      </c>
      <c r="F3667" s="99" t="s">
        <v>258</v>
      </c>
      <c r="G3667" s="76">
        <f t="shared" si="69"/>
        <v>0</v>
      </c>
      <c r="H3667" s="76"/>
      <c r="I3667" s="76"/>
    </row>
    <row r="3668" spans="1:9" ht="18">
      <c r="A3668" s="103"/>
      <c r="B3668" s="104"/>
      <c r="C3668" s="105"/>
      <c r="D3668" s="105"/>
      <c r="E3668" s="89" t="s">
        <v>259</v>
      </c>
      <c r="F3668" s="90" t="s">
        <v>260</v>
      </c>
      <c r="G3668" s="76">
        <f t="shared" si="69"/>
        <v>0</v>
      </c>
      <c r="H3668" s="76"/>
      <c r="I3668" s="76"/>
    </row>
    <row r="3669" spans="1:9" ht="18">
      <c r="A3669" s="103"/>
      <c r="B3669" s="104"/>
      <c r="C3669" s="105"/>
      <c r="D3669" s="105"/>
      <c r="E3669" s="89" t="s">
        <v>261</v>
      </c>
      <c r="F3669" s="90" t="s">
        <v>262</v>
      </c>
      <c r="G3669" s="76">
        <f t="shared" si="69"/>
        <v>0</v>
      </c>
      <c r="H3669" s="76"/>
      <c r="I3669" s="76"/>
    </row>
    <row r="3670" spans="1:9" ht="18">
      <c r="A3670" s="103"/>
      <c r="B3670" s="104"/>
      <c r="C3670" s="105"/>
      <c r="D3670" s="105"/>
      <c r="E3670" s="109" t="s">
        <v>263</v>
      </c>
      <c r="F3670" s="90" t="s">
        <v>264</v>
      </c>
      <c r="G3670" s="76">
        <f t="shared" si="69"/>
        <v>0</v>
      </c>
      <c r="H3670" s="76"/>
      <c r="I3670" s="76"/>
    </row>
    <row r="3671" spans="1:9" ht="27">
      <c r="A3671" s="103"/>
      <c r="B3671" s="104"/>
      <c r="C3671" s="105"/>
      <c r="D3671" s="105"/>
      <c r="E3671" s="110" t="s">
        <v>265</v>
      </c>
      <c r="F3671" s="90" t="s">
        <v>266</v>
      </c>
      <c r="G3671" s="76">
        <f t="shared" si="69"/>
        <v>0</v>
      </c>
      <c r="H3671" s="76"/>
      <c r="I3671" s="76"/>
    </row>
    <row r="3672" spans="1:9" ht="18">
      <c r="A3672" s="103"/>
      <c r="B3672" s="104"/>
      <c r="C3672" s="105"/>
      <c r="D3672" s="105"/>
      <c r="E3672" s="109" t="s">
        <v>267</v>
      </c>
      <c r="F3672" s="90" t="s">
        <v>268</v>
      </c>
      <c r="G3672" s="76">
        <f t="shared" si="69"/>
        <v>0</v>
      </c>
      <c r="H3672" s="76"/>
      <c r="I3672" s="76"/>
    </row>
    <row r="3673" spans="1:9" ht="18">
      <c r="A3673" s="103"/>
      <c r="B3673" s="104"/>
      <c r="C3673" s="105"/>
      <c r="D3673" s="105"/>
      <c r="E3673" s="109" t="s">
        <v>269</v>
      </c>
      <c r="F3673" s="90" t="s">
        <v>270</v>
      </c>
      <c r="G3673" s="76">
        <f t="shared" si="69"/>
        <v>0</v>
      </c>
      <c r="H3673" s="76"/>
      <c r="I3673" s="76"/>
    </row>
    <row r="3674" spans="1:9" ht="18.75" thickBot="1">
      <c r="A3674" s="103"/>
      <c r="B3674" s="104"/>
      <c r="C3674" s="105"/>
      <c r="D3674" s="105"/>
      <c r="E3674" s="111" t="s">
        <v>271</v>
      </c>
      <c r="F3674" s="92" t="s">
        <v>272</v>
      </c>
      <c r="G3674" s="76">
        <f t="shared" si="69"/>
        <v>0</v>
      </c>
      <c r="H3674" s="76"/>
      <c r="I3674" s="76"/>
    </row>
    <row r="3675" spans="1:9" ht="18">
      <c r="A3675" s="103"/>
      <c r="B3675" s="104"/>
      <c r="C3675" s="105"/>
      <c r="D3675" s="105"/>
      <c r="E3675" s="130" t="s">
        <v>273</v>
      </c>
      <c r="F3675" s="98" t="s">
        <v>194</v>
      </c>
      <c r="G3675" s="76">
        <f t="shared" si="69"/>
        <v>0</v>
      </c>
      <c r="H3675" s="76">
        <f>H3676+H3677+H3678+H3679</f>
        <v>0</v>
      </c>
      <c r="I3675" s="76"/>
    </row>
    <row r="3676" spans="1:9" ht="18">
      <c r="A3676" s="103"/>
      <c r="B3676" s="104"/>
      <c r="C3676" s="105"/>
      <c r="D3676" s="105"/>
      <c r="E3676" s="109" t="s">
        <v>274</v>
      </c>
      <c r="F3676" s="99" t="s">
        <v>275</v>
      </c>
      <c r="G3676" s="76">
        <f t="shared" si="69"/>
        <v>0</v>
      </c>
      <c r="H3676" s="76"/>
      <c r="I3676" s="76"/>
    </row>
    <row r="3677" spans="1:9" ht="18">
      <c r="A3677" s="103"/>
      <c r="B3677" s="104"/>
      <c r="C3677" s="105"/>
      <c r="D3677" s="105"/>
      <c r="E3677" s="109" t="s">
        <v>276</v>
      </c>
      <c r="F3677" s="90" t="s">
        <v>277</v>
      </c>
      <c r="G3677" s="76">
        <f t="shared" si="69"/>
        <v>0</v>
      </c>
      <c r="H3677" s="76"/>
      <c r="I3677" s="76"/>
    </row>
    <row r="3678" spans="1:9" ht="27">
      <c r="A3678" s="103"/>
      <c r="B3678" s="104"/>
      <c r="C3678" s="105"/>
      <c r="D3678" s="105"/>
      <c r="E3678" s="109" t="s">
        <v>278</v>
      </c>
      <c r="F3678" s="90" t="s">
        <v>279</v>
      </c>
      <c r="G3678" s="76">
        <f t="shared" si="69"/>
        <v>0</v>
      </c>
      <c r="H3678" s="76"/>
      <c r="I3678" s="76"/>
    </row>
    <row r="3679" spans="1:9" ht="18">
      <c r="A3679" s="103"/>
      <c r="B3679" s="104"/>
      <c r="C3679" s="105"/>
      <c r="D3679" s="105"/>
      <c r="E3679" s="113" t="s">
        <v>280</v>
      </c>
      <c r="F3679" s="114" t="s">
        <v>281</v>
      </c>
      <c r="G3679" s="76">
        <f t="shared" si="69"/>
        <v>0</v>
      </c>
      <c r="H3679" s="76"/>
      <c r="I3679" s="76"/>
    </row>
    <row r="3680" spans="1:9" ht="18">
      <c r="A3680" s="103"/>
      <c r="B3680" s="104"/>
      <c r="C3680" s="105"/>
      <c r="D3680" s="105"/>
      <c r="E3680" s="113" t="s">
        <v>282</v>
      </c>
      <c r="F3680" s="115" t="s">
        <v>194</v>
      </c>
      <c r="G3680" s="76">
        <f t="shared" si="69"/>
        <v>0</v>
      </c>
      <c r="H3680" s="76">
        <f>H3681+H3682+H3683</f>
        <v>0</v>
      </c>
      <c r="I3680" s="76"/>
    </row>
    <row r="3681" spans="1:9" ht="27">
      <c r="A3681" s="103"/>
      <c r="B3681" s="104"/>
      <c r="C3681" s="105"/>
      <c r="D3681" s="105"/>
      <c r="E3681" s="113" t="s">
        <v>283</v>
      </c>
      <c r="F3681" s="99" t="s">
        <v>284</v>
      </c>
      <c r="G3681" s="76">
        <f t="shared" si="69"/>
        <v>0</v>
      </c>
      <c r="H3681" s="76"/>
      <c r="I3681" s="76"/>
    </row>
    <row r="3682" spans="1:9" ht="18">
      <c r="A3682" s="103"/>
      <c r="B3682" s="104"/>
      <c r="C3682" s="105"/>
      <c r="D3682" s="105"/>
      <c r="E3682" s="109" t="s">
        <v>285</v>
      </c>
      <c r="F3682" s="90" t="s">
        <v>286</v>
      </c>
      <c r="G3682" s="76">
        <f t="shared" si="69"/>
        <v>0</v>
      </c>
      <c r="H3682" s="76"/>
      <c r="I3682" s="76"/>
    </row>
    <row r="3683" spans="1:9" ht="18.75" thickBot="1">
      <c r="A3683" s="103"/>
      <c r="B3683" s="104"/>
      <c r="C3683" s="105"/>
      <c r="D3683" s="105"/>
      <c r="E3683" s="111" t="s">
        <v>287</v>
      </c>
      <c r="F3683" s="92" t="s">
        <v>288</v>
      </c>
      <c r="G3683" s="76">
        <f t="shared" si="69"/>
        <v>0</v>
      </c>
      <c r="H3683" s="76"/>
      <c r="I3683" s="76"/>
    </row>
    <row r="3684" spans="1:9" ht="18">
      <c r="A3684" s="103"/>
      <c r="B3684" s="104"/>
      <c r="C3684" s="105"/>
      <c r="D3684" s="105"/>
      <c r="E3684" s="130" t="s">
        <v>289</v>
      </c>
      <c r="F3684" s="98" t="s">
        <v>194</v>
      </c>
      <c r="G3684" s="76">
        <f t="shared" si="69"/>
        <v>0</v>
      </c>
      <c r="H3684" s="76">
        <f>H3685+H3686+H3687+H3688</f>
        <v>0</v>
      </c>
      <c r="I3684" s="76"/>
    </row>
    <row r="3685" spans="1:9" ht="27">
      <c r="A3685" s="103"/>
      <c r="B3685" s="104"/>
      <c r="C3685" s="105"/>
      <c r="D3685" s="105"/>
      <c r="E3685" s="109" t="s">
        <v>290</v>
      </c>
      <c r="F3685" s="99" t="s">
        <v>291</v>
      </c>
      <c r="G3685" s="76">
        <f t="shared" si="69"/>
        <v>0</v>
      </c>
      <c r="H3685" s="76"/>
      <c r="I3685" s="76"/>
    </row>
    <row r="3686" spans="1:9" ht="27">
      <c r="A3686" s="103"/>
      <c r="B3686" s="104"/>
      <c r="C3686" s="105"/>
      <c r="D3686" s="105"/>
      <c r="E3686" s="109" t="s">
        <v>292</v>
      </c>
      <c r="F3686" s="90" t="s">
        <v>293</v>
      </c>
      <c r="G3686" s="76">
        <f t="shared" si="69"/>
        <v>0</v>
      </c>
      <c r="H3686" s="76"/>
      <c r="I3686" s="76"/>
    </row>
    <row r="3687" spans="1:9" ht="27">
      <c r="A3687" s="103"/>
      <c r="B3687" s="104"/>
      <c r="C3687" s="105"/>
      <c r="D3687" s="105"/>
      <c r="E3687" s="109" t="s">
        <v>294</v>
      </c>
      <c r="F3687" s="90" t="s">
        <v>295</v>
      </c>
      <c r="G3687" s="76">
        <f t="shared" si="69"/>
        <v>0</v>
      </c>
      <c r="H3687" s="76"/>
      <c r="I3687" s="76"/>
    </row>
    <row r="3688" spans="1:9" ht="27.75" thickBot="1">
      <c r="A3688" s="103"/>
      <c r="B3688" s="104"/>
      <c r="C3688" s="105"/>
      <c r="D3688" s="105"/>
      <c r="E3688" s="111" t="s">
        <v>296</v>
      </c>
      <c r="F3688" s="92" t="s">
        <v>297</v>
      </c>
      <c r="G3688" s="76">
        <f t="shared" si="69"/>
        <v>0</v>
      </c>
      <c r="H3688" s="76"/>
      <c r="I3688" s="76"/>
    </row>
    <row r="3689" spans="1:9" ht="18">
      <c r="A3689" s="103"/>
      <c r="B3689" s="104"/>
      <c r="C3689" s="105"/>
      <c r="D3689" s="105"/>
      <c r="E3689" s="116" t="s">
        <v>298</v>
      </c>
      <c r="F3689" s="117" t="s">
        <v>194</v>
      </c>
      <c r="G3689" s="76">
        <f t="shared" si="69"/>
        <v>0</v>
      </c>
      <c r="H3689" s="76"/>
      <c r="I3689" s="76"/>
    </row>
    <row r="3690" spans="1:9" ht="28.5">
      <c r="A3690" s="103"/>
      <c r="B3690" s="104"/>
      <c r="C3690" s="105"/>
      <c r="D3690" s="105"/>
      <c r="E3690" s="118" t="s">
        <v>299</v>
      </c>
      <c r="F3690" s="117" t="s">
        <v>194</v>
      </c>
      <c r="G3690" s="76">
        <f t="shared" si="69"/>
        <v>0</v>
      </c>
      <c r="H3690" s="76">
        <f>H3691+H3692</f>
        <v>0</v>
      </c>
      <c r="I3690" s="76"/>
    </row>
    <row r="3691" spans="1:9" ht="27">
      <c r="A3691" s="103"/>
      <c r="B3691" s="104"/>
      <c r="C3691" s="105"/>
      <c r="D3691" s="105"/>
      <c r="E3691" s="119" t="s">
        <v>300</v>
      </c>
      <c r="F3691" s="120">
        <v>461100</v>
      </c>
      <c r="G3691" s="76">
        <f t="shared" si="69"/>
        <v>0</v>
      </c>
      <c r="H3691" s="76"/>
      <c r="I3691" s="76"/>
    </row>
    <row r="3692" spans="1:9" ht="27">
      <c r="A3692" s="103"/>
      <c r="B3692" s="104"/>
      <c r="C3692" s="105"/>
      <c r="D3692" s="105"/>
      <c r="E3692" s="119" t="s">
        <v>301</v>
      </c>
      <c r="F3692" s="120">
        <v>461200</v>
      </c>
      <c r="G3692" s="76">
        <f t="shared" si="69"/>
        <v>0</v>
      </c>
      <c r="H3692" s="76"/>
      <c r="I3692" s="76"/>
    </row>
    <row r="3693" spans="1:9" ht="28.5">
      <c r="A3693" s="103"/>
      <c r="B3693" s="104"/>
      <c r="C3693" s="105"/>
      <c r="D3693" s="105"/>
      <c r="E3693" s="121" t="s">
        <v>302</v>
      </c>
      <c r="F3693" s="122" t="s">
        <v>194</v>
      </c>
      <c r="G3693" s="76">
        <f t="shared" si="69"/>
        <v>0</v>
      </c>
      <c r="H3693" s="76">
        <f>H3694+H3695</f>
        <v>0</v>
      </c>
      <c r="I3693" s="76"/>
    </row>
    <row r="3694" spans="1:9" ht="27">
      <c r="A3694" s="103"/>
      <c r="B3694" s="104"/>
      <c r="C3694" s="105"/>
      <c r="D3694" s="105"/>
      <c r="E3694" s="123" t="s">
        <v>303</v>
      </c>
      <c r="F3694" s="120">
        <v>462100</v>
      </c>
      <c r="G3694" s="76">
        <f t="shared" si="69"/>
        <v>0</v>
      </c>
      <c r="H3694" s="76"/>
      <c r="I3694" s="76"/>
    </row>
    <row r="3695" spans="1:9" ht="27.75" thickBot="1">
      <c r="A3695" s="103"/>
      <c r="B3695" s="104"/>
      <c r="C3695" s="105"/>
      <c r="D3695" s="105"/>
      <c r="E3695" s="124" t="s">
        <v>304</v>
      </c>
      <c r="F3695" s="125">
        <v>462200</v>
      </c>
      <c r="G3695" s="76">
        <f t="shared" si="69"/>
        <v>0</v>
      </c>
      <c r="H3695" s="76"/>
      <c r="I3695" s="76"/>
    </row>
    <row r="3696" spans="1:9" ht="28.5">
      <c r="A3696" s="103"/>
      <c r="B3696" s="104"/>
      <c r="C3696" s="105"/>
      <c r="D3696" s="105"/>
      <c r="E3696" s="126" t="s">
        <v>305</v>
      </c>
      <c r="F3696" s="117" t="s">
        <v>194</v>
      </c>
      <c r="G3696" s="76">
        <f t="shared" ref="G3696:G3747" si="70">H3696</f>
        <v>0</v>
      </c>
      <c r="H3696" s="76">
        <f>H3697+H3698+H3699+H3700+H3701+H3702+H3703+H3704</f>
        <v>0</v>
      </c>
      <c r="I3696" s="76"/>
    </row>
    <row r="3697" spans="1:9" ht="27">
      <c r="A3697" s="103"/>
      <c r="B3697" s="104"/>
      <c r="C3697" s="105"/>
      <c r="D3697" s="105"/>
      <c r="E3697" s="123" t="s">
        <v>306</v>
      </c>
      <c r="F3697" s="120">
        <v>463100</v>
      </c>
      <c r="G3697" s="76">
        <f t="shared" si="70"/>
        <v>0</v>
      </c>
      <c r="H3697" s="76"/>
      <c r="I3697" s="76"/>
    </row>
    <row r="3698" spans="1:9" ht="18">
      <c r="A3698" s="103"/>
      <c r="B3698" s="104"/>
      <c r="C3698" s="105"/>
      <c r="D3698" s="105"/>
      <c r="E3698" s="123" t="s">
        <v>307</v>
      </c>
      <c r="F3698" s="120">
        <v>463200</v>
      </c>
      <c r="G3698" s="76">
        <f t="shared" si="70"/>
        <v>0</v>
      </c>
      <c r="H3698" s="76"/>
      <c r="I3698" s="76"/>
    </row>
    <row r="3699" spans="1:9" ht="40.5">
      <c r="A3699" s="103"/>
      <c r="B3699" s="104"/>
      <c r="C3699" s="105"/>
      <c r="D3699" s="105"/>
      <c r="E3699" s="123" t="s">
        <v>308</v>
      </c>
      <c r="F3699" s="120">
        <v>463300</v>
      </c>
      <c r="G3699" s="76">
        <f t="shared" si="70"/>
        <v>0</v>
      </c>
      <c r="H3699" s="76"/>
      <c r="I3699" s="76"/>
    </row>
    <row r="3700" spans="1:9" ht="40.5">
      <c r="A3700" s="103"/>
      <c r="B3700" s="104"/>
      <c r="C3700" s="105"/>
      <c r="D3700" s="105"/>
      <c r="E3700" s="123" t="s">
        <v>309</v>
      </c>
      <c r="F3700" s="120">
        <v>463400</v>
      </c>
      <c r="G3700" s="76">
        <f t="shared" si="70"/>
        <v>0</v>
      </c>
      <c r="H3700" s="76"/>
      <c r="I3700" s="76"/>
    </row>
    <row r="3701" spans="1:9" ht="18">
      <c r="A3701" s="103"/>
      <c r="B3701" s="104"/>
      <c r="C3701" s="105"/>
      <c r="D3701" s="105"/>
      <c r="E3701" s="127" t="s">
        <v>310</v>
      </c>
      <c r="F3701" s="120">
        <v>463500</v>
      </c>
      <c r="G3701" s="76">
        <f t="shared" si="70"/>
        <v>0</v>
      </c>
      <c r="H3701" s="76"/>
      <c r="I3701" s="76"/>
    </row>
    <row r="3702" spans="1:9" ht="40.5">
      <c r="A3702" s="103"/>
      <c r="B3702" s="104"/>
      <c r="C3702" s="105"/>
      <c r="D3702" s="105"/>
      <c r="E3702" s="127" t="s">
        <v>311</v>
      </c>
      <c r="F3702" s="120">
        <v>463700</v>
      </c>
      <c r="G3702" s="76">
        <f t="shared" si="70"/>
        <v>0</v>
      </c>
      <c r="H3702" s="76"/>
      <c r="I3702" s="76"/>
    </row>
    <row r="3703" spans="1:9" ht="40.5">
      <c r="A3703" s="103"/>
      <c r="B3703" s="104"/>
      <c r="C3703" s="105"/>
      <c r="D3703" s="105"/>
      <c r="E3703" s="127" t="s">
        <v>312</v>
      </c>
      <c r="F3703" s="120">
        <v>463800</v>
      </c>
      <c r="G3703" s="76">
        <f t="shared" si="70"/>
        <v>0</v>
      </c>
      <c r="H3703" s="76"/>
      <c r="I3703" s="76"/>
    </row>
    <row r="3704" spans="1:9" ht="18">
      <c r="A3704" s="103"/>
      <c r="B3704" s="104"/>
      <c r="C3704" s="105"/>
      <c r="D3704" s="105"/>
      <c r="E3704" s="127" t="s">
        <v>313</v>
      </c>
      <c r="F3704" s="120">
        <v>463900</v>
      </c>
      <c r="G3704" s="76">
        <f t="shared" si="70"/>
        <v>0</v>
      </c>
      <c r="H3704" s="76"/>
      <c r="I3704" s="76"/>
    </row>
    <row r="3705" spans="1:9" ht="28.5">
      <c r="A3705" s="103"/>
      <c r="B3705" s="104"/>
      <c r="C3705" s="105"/>
      <c r="D3705" s="105"/>
      <c r="E3705" s="128" t="s">
        <v>314</v>
      </c>
      <c r="F3705" s="122" t="s">
        <v>194</v>
      </c>
      <c r="G3705" s="76">
        <f t="shared" si="70"/>
        <v>0</v>
      </c>
      <c r="H3705" s="76">
        <f>H3706+H3707+H3708+H3709+H3710</f>
        <v>0</v>
      </c>
      <c r="I3705" s="76"/>
    </row>
    <row r="3706" spans="1:9" ht="27">
      <c r="A3706" s="103"/>
      <c r="B3706" s="104"/>
      <c r="C3706" s="105"/>
      <c r="D3706" s="105"/>
      <c r="E3706" s="127" t="s">
        <v>315</v>
      </c>
      <c r="F3706" s="120">
        <v>465100</v>
      </c>
      <c r="G3706" s="76">
        <f t="shared" si="70"/>
        <v>0</v>
      </c>
      <c r="H3706" s="76"/>
      <c r="I3706" s="76"/>
    </row>
    <row r="3707" spans="1:9" ht="18">
      <c r="A3707" s="103"/>
      <c r="B3707" s="104"/>
      <c r="C3707" s="105"/>
      <c r="D3707" s="105"/>
      <c r="E3707" s="127" t="s">
        <v>316</v>
      </c>
      <c r="F3707" s="120">
        <v>465200</v>
      </c>
      <c r="G3707" s="76">
        <f t="shared" si="70"/>
        <v>0</v>
      </c>
      <c r="H3707" s="76"/>
      <c r="I3707" s="76"/>
    </row>
    <row r="3708" spans="1:9" ht="18">
      <c r="A3708" s="103"/>
      <c r="B3708" s="104"/>
      <c r="C3708" s="105"/>
      <c r="D3708" s="105"/>
      <c r="E3708" s="127" t="s">
        <v>317</v>
      </c>
      <c r="F3708" s="120">
        <v>465300</v>
      </c>
      <c r="G3708" s="76">
        <f t="shared" si="70"/>
        <v>0</v>
      </c>
      <c r="H3708" s="76"/>
      <c r="I3708" s="76"/>
    </row>
    <row r="3709" spans="1:9" ht="40.5">
      <c r="A3709" s="103"/>
      <c r="B3709" s="104"/>
      <c r="C3709" s="105"/>
      <c r="D3709" s="105"/>
      <c r="E3709" s="127" t="s">
        <v>318</v>
      </c>
      <c r="F3709" s="120">
        <v>465500</v>
      </c>
      <c r="G3709" s="76">
        <f t="shared" si="70"/>
        <v>0</v>
      </c>
      <c r="H3709" s="76"/>
      <c r="I3709" s="76"/>
    </row>
    <row r="3710" spans="1:9" ht="40.5">
      <c r="A3710" s="103"/>
      <c r="B3710" s="104"/>
      <c r="C3710" s="105"/>
      <c r="D3710" s="105"/>
      <c r="E3710" s="127" t="s">
        <v>319</v>
      </c>
      <c r="F3710" s="120">
        <v>465600</v>
      </c>
      <c r="G3710" s="76">
        <f t="shared" si="70"/>
        <v>0</v>
      </c>
      <c r="H3710" s="76"/>
      <c r="I3710" s="76"/>
    </row>
    <row r="3711" spans="1:9" ht="18.75" thickBot="1">
      <c r="A3711" s="103"/>
      <c r="B3711" s="104"/>
      <c r="C3711" s="105"/>
      <c r="D3711" s="105"/>
      <c r="E3711" s="129" t="s">
        <v>320</v>
      </c>
      <c r="F3711" s="92" t="s">
        <v>321</v>
      </c>
      <c r="G3711" s="76">
        <f t="shared" si="70"/>
        <v>0</v>
      </c>
      <c r="H3711" s="76"/>
      <c r="I3711" s="76"/>
    </row>
    <row r="3712" spans="1:9" ht="33">
      <c r="A3712" s="103"/>
      <c r="B3712" s="104"/>
      <c r="C3712" s="105"/>
      <c r="D3712" s="105"/>
      <c r="E3712" s="130" t="s">
        <v>322</v>
      </c>
      <c r="F3712" s="98" t="s">
        <v>194</v>
      </c>
      <c r="G3712" s="76">
        <f t="shared" si="70"/>
        <v>0</v>
      </c>
      <c r="H3712" s="76">
        <f>H3713+H3716+H3726</f>
        <v>0</v>
      </c>
      <c r="I3712" s="76"/>
    </row>
    <row r="3713" spans="1:9" ht="28.5">
      <c r="A3713" s="103"/>
      <c r="B3713" s="104"/>
      <c r="C3713" s="105"/>
      <c r="D3713" s="105"/>
      <c r="E3713" s="131" t="s">
        <v>323</v>
      </c>
      <c r="F3713" s="122" t="s">
        <v>194</v>
      </c>
      <c r="G3713" s="76">
        <f t="shared" si="70"/>
        <v>0</v>
      </c>
      <c r="H3713" s="76">
        <f>H3714+H3715</f>
        <v>0</v>
      </c>
      <c r="I3713" s="76"/>
    </row>
    <row r="3714" spans="1:9" ht="40.5">
      <c r="A3714" s="103"/>
      <c r="B3714" s="104"/>
      <c r="C3714" s="105"/>
      <c r="D3714" s="105"/>
      <c r="E3714" s="89" t="s">
        <v>324</v>
      </c>
      <c r="F3714" s="108">
        <v>471100</v>
      </c>
      <c r="G3714" s="76">
        <f t="shared" si="70"/>
        <v>0</v>
      </c>
      <c r="H3714" s="76"/>
      <c r="I3714" s="76"/>
    </row>
    <row r="3715" spans="1:9" ht="27">
      <c r="A3715" s="103"/>
      <c r="B3715" s="104"/>
      <c r="C3715" s="105"/>
      <c r="D3715" s="105"/>
      <c r="E3715" s="109" t="s">
        <v>325</v>
      </c>
      <c r="F3715" s="108">
        <v>471200</v>
      </c>
      <c r="G3715" s="76">
        <f t="shared" si="70"/>
        <v>0</v>
      </c>
      <c r="H3715" s="76"/>
      <c r="I3715" s="76"/>
    </row>
    <row r="3716" spans="1:9" ht="42.75">
      <c r="A3716" s="103"/>
      <c r="B3716" s="104"/>
      <c r="C3716" s="105"/>
      <c r="D3716" s="105"/>
      <c r="E3716" s="131" t="s">
        <v>326</v>
      </c>
      <c r="F3716" s="122" t="s">
        <v>194</v>
      </c>
      <c r="G3716" s="76">
        <f t="shared" si="70"/>
        <v>0</v>
      </c>
      <c r="H3716" s="76">
        <f>H3717+H3718+H3719+H3720+H3721+H3722+H3723+H3724+H3725</f>
        <v>0</v>
      </c>
      <c r="I3716" s="76"/>
    </row>
    <row r="3717" spans="1:9" ht="27">
      <c r="A3717" s="103"/>
      <c r="B3717" s="104"/>
      <c r="C3717" s="105"/>
      <c r="D3717" s="105"/>
      <c r="E3717" s="109" t="s">
        <v>327</v>
      </c>
      <c r="F3717" s="90" t="s">
        <v>328</v>
      </c>
      <c r="G3717" s="76">
        <f t="shared" si="70"/>
        <v>0</v>
      </c>
      <c r="H3717" s="76"/>
      <c r="I3717" s="76"/>
    </row>
    <row r="3718" spans="1:9" ht="18">
      <c r="A3718" s="103"/>
      <c r="B3718" s="104"/>
      <c r="C3718" s="105"/>
      <c r="D3718" s="105"/>
      <c r="E3718" s="109" t="s">
        <v>329</v>
      </c>
      <c r="F3718" s="90" t="s">
        <v>330</v>
      </c>
      <c r="G3718" s="76">
        <f t="shared" si="70"/>
        <v>0</v>
      </c>
      <c r="H3718" s="76"/>
      <c r="I3718" s="76"/>
    </row>
    <row r="3719" spans="1:9" ht="27">
      <c r="A3719" s="103"/>
      <c r="B3719" s="104"/>
      <c r="C3719" s="105"/>
      <c r="D3719" s="105"/>
      <c r="E3719" s="109" t="s">
        <v>331</v>
      </c>
      <c r="F3719" s="90" t="s">
        <v>332</v>
      </c>
      <c r="G3719" s="76">
        <f t="shared" si="70"/>
        <v>0</v>
      </c>
      <c r="H3719" s="76"/>
      <c r="I3719" s="76"/>
    </row>
    <row r="3720" spans="1:9" ht="18">
      <c r="A3720" s="103"/>
      <c r="B3720" s="104"/>
      <c r="C3720" s="105"/>
      <c r="D3720" s="105"/>
      <c r="E3720" s="109" t="s">
        <v>333</v>
      </c>
      <c r="F3720" s="90" t="s">
        <v>334</v>
      </c>
      <c r="G3720" s="76">
        <f t="shared" si="70"/>
        <v>0</v>
      </c>
      <c r="H3720" s="76"/>
      <c r="I3720" s="76"/>
    </row>
    <row r="3721" spans="1:9" ht="27">
      <c r="A3721" s="103"/>
      <c r="B3721" s="104"/>
      <c r="C3721" s="105"/>
      <c r="D3721" s="105"/>
      <c r="E3721" s="109" t="s">
        <v>335</v>
      </c>
      <c r="F3721" s="90" t="s">
        <v>336</v>
      </c>
      <c r="G3721" s="76">
        <f t="shared" si="70"/>
        <v>0</v>
      </c>
      <c r="H3721" s="76"/>
      <c r="I3721" s="76"/>
    </row>
    <row r="3722" spans="1:9" ht="18">
      <c r="A3722" s="103"/>
      <c r="B3722" s="104"/>
      <c r="C3722" s="105"/>
      <c r="D3722" s="105"/>
      <c r="E3722" s="109" t="s">
        <v>337</v>
      </c>
      <c r="F3722" s="90" t="s">
        <v>338</v>
      </c>
      <c r="G3722" s="76">
        <f t="shared" si="70"/>
        <v>0</v>
      </c>
      <c r="H3722" s="76"/>
      <c r="I3722" s="76"/>
    </row>
    <row r="3723" spans="1:9" ht="27">
      <c r="A3723" s="103"/>
      <c r="B3723" s="104"/>
      <c r="C3723" s="105"/>
      <c r="D3723" s="105"/>
      <c r="E3723" s="89" t="s">
        <v>339</v>
      </c>
      <c r="F3723" s="90" t="s">
        <v>340</v>
      </c>
      <c r="G3723" s="76">
        <f t="shared" si="70"/>
        <v>0</v>
      </c>
      <c r="H3723" s="76"/>
      <c r="I3723" s="76"/>
    </row>
    <row r="3724" spans="1:9" ht="18">
      <c r="A3724" s="103"/>
      <c r="B3724" s="104"/>
      <c r="C3724" s="105"/>
      <c r="D3724" s="105"/>
      <c r="E3724" s="109" t="s">
        <v>341</v>
      </c>
      <c r="F3724" s="90" t="s">
        <v>342</v>
      </c>
      <c r="G3724" s="76">
        <f t="shared" si="70"/>
        <v>0</v>
      </c>
      <c r="H3724" s="76"/>
      <c r="I3724" s="76"/>
    </row>
    <row r="3725" spans="1:9" ht="18">
      <c r="A3725" s="103"/>
      <c r="B3725" s="104"/>
      <c r="C3725" s="105"/>
      <c r="D3725" s="105"/>
      <c r="E3725" s="109" t="s">
        <v>343</v>
      </c>
      <c r="F3725" s="90" t="s">
        <v>344</v>
      </c>
      <c r="G3725" s="76">
        <f t="shared" si="70"/>
        <v>0</v>
      </c>
      <c r="H3725" s="76"/>
      <c r="I3725" s="76"/>
    </row>
    <row r="3726" spans="1:9" ht="18">
      <c r="A3726" s="103"/>
      <c r="B3726" s="104"/>
      <c r="C3726" s="105"/>
      <c r="D3726" s="105"/>
      <c r="E3726" s="131" t="s">
        <v>345</v>
      </c>
      <c r="F3726" s="122" t="s">
        <v>194</v>
      </c>
      <c r="G3726" s="76">
        <f t="shared" si="70"/>
        <v>0</v>
      </c>
      <c r="H3726" s="76"/>
      <c r="I3726" s="76"/>
    </row>
    <row r="3727" spans="1:9" ht="18.75" thickBot="1">
      <c r="A3727" s="103"/>
      <c r="B3727" s="104"/>
      <c r="C3727" s="105"/>
      <c r="D3727" s="105"/>
      <c r="E3727" s="111" t="s">
        <v>346</v>
      </c>
      <c r="F3727" s="92" t="s">
        <v>347</v>
      </c>
      <c r="G3727" s="76">
        <f t="shared" si="70"/>
        <v>0</v>
      </c>
      <c r="H3727" s="76"/>
      <c r="I3727" s="76"/>
    </row>
    <row r="3728" spans="1:9" ht="18">
      <c r="A3728" s="103"/>
      <c r="B3728" s="104"/>
      <c r="C3728" s="105"/>
      <c r="D3728" s="105"/>
      <c r="E3728" s="132" t="s">
        <v>348</v>
      </c>
      <c r="F3728" s="98" t="s">
        <v>194</v>
      </c>
      <c r="G3728" s="76">
        <f t="shared" si="70"/>
        <v>0</v>
      </c>
      <c r="H3728" s="76"/>
      <c r="I3728" s="76"/>
    </row>
    <row r="3729" spans="1:9" ht="42.75">
      <c r="A3729" s="103"/>
      <c r="B3729" s="104"/>
      <c r="C3729" s="105"/>
      <c r="D3729" s="105"/>
      <c r="E3729" s="133" t="s">
        <v>349</v>
      </c>
      <c r="F3729" s="117" t="s">
        <v>194</v>
      </c>
      <c r="G3729" s="76">
        <f t="shared" si="70"/>
        <v>0</v>
      </c>
      <c r="H3729" s="76">
        <f>H3730+H3731</f>
        <v>0</v>
      </c>
      <c r="I3729" s="76"/>
    </row>
    <row r="3730" spans="1:9" ht="54">
      <c r="A3730" s="103"/>
      <c r="B3730" s="104"/>
      <c r="C3730" s="105"/>
      <c r="D3730" s="105"/>
      <c r="E3730" s="89" t="s">
        <v>350</v>
      </c>
      <c r="F3730" s="99" t="s">
        <v>351</v>
      </c>
      <c r="G3730" s="76">
        <f t="shared" si="70"/>
        <v>0</v>
      </c>
      <c r="H3730" s="76"/>
      <c r="I3730" s="76"/>
    </row>
    <row r="3731" spans="1:9" ht="27">
      <c r="A3731" s="103"/>
      <c r="B3731" s="104"/>
      <c r="C3731" s="105"/>
      <c r="D3731" s="105"/>
      <c r="E3731" s="109" t="s">
        <v>352</v>
      </c>
      <c r="F3731" s="134" t="s">
        <v>353</v>
      </c>
      <c r="G3731" s="76">
        <f t="shared" si="70"/>
        <v>0</v>
      </c>
      <c r="H3731" s="76"/>
      <c r="I3731" s="76"/>
    </row>
    <row r="3732" spans="1:9" ht="57">
      <c r="A3732" s="103"/>
      <c r="B3732" s="104"/>
      <c r="C3732" s="105"/>
      <c r="D3732" s="105"/>
      <c r="E3732" s="135" t="s">
        <v>354</v>
      </c>
      <c r="F3732" s="122" t="s">
        <v>194</v>
      </c>
      <c r="G3732" s="76">
        <f t="shared" si="70"/>
        <v>0</v>
      </c>
      <c r="H3732" s="76">
        <f>H3733+H3734+H3735+H3736</f>
        <v>0</v>
      </c>
      <c r="I3732" s="76"/>
    </row>
    <row r="3733" spans="1:9" ht="18">
      <c r="A3733" s="103"/>
      <c r="B3733" s="104"/>
      <c r="C3733" s="105"/>
      <c r="D3733" s="105"/>
      <c r="E3733" s="109" t="s">
        <v>355</v>
      </c>
      <c r="F3733" s="99" t="s">
        <v>356</v>
      </c>
      <c r="G3733" s="76">
        <f t="shared" si="70"/>
        <v>0</v>
      </c>
      <c r="H3733" s="76"/>
      <c r="I3733" s="76"/>
    </row>
    <row r="3734" spans="1:9" ht="18">
      <c r="A3734" s="103"/>
      <c r="B3734" s="104"/>
      <c r="C3734" s="105"/>
      <c r="D3734" s="105"/>
      <c r="E3734" s="109" t="s">
        <v>357</v>
      </c>
      <c r="F3734" s="136">
        <v>482200</v>
      </c>
      <c r="G3734" s="76">
        <f t="shared" si="70"/>
        <v>0</v>
      </c>
      <c r="H3734" s="76"/>
      <c r="I3734" s="76"/>
    </row>
    <row r="3735" spans="1:9" ht="18">
      <c r="A3735" s="103"/>
      <c r="B3735" s="104"/>
      <c r="C3735" s="105"/>
      <c r="D3735" s="105"/>
      <c r="E3735" s="109" t="s">
        <v>358</v>
      </c>
      <c r="F3735" s="90" t="s">
        <v>359</v>
      </c>
      <c r="G3735" s="76">
        <f t="shared" si="70"/>
        <v>0</v>
      </c>
      <c r="H3735" s="76"/>
      <c r="I3735" s="76"/>
    </row>
    <row r="3736" spans="1:9" ht="40.5">
      <c r="A3736" s="103"/>
      <c r="B3736" s="104"/>
      <c r="C3736" s="105"/>
      <c r="D3736" s="105"/>
      <c r="E3736" s="137" t="s">
        <v>360</v>
      </c>
      <c r="F3736" s="90" t="s">
        <v>361</v>
      </c>
      <c r="G3736" s="76">
        <f t="shared" si="70"/>
        <v>0</v>
      </c>
      <c r="H3736" s="76"/>
      <c r="I3736" s="76"/>
    </row>
    <row r="3737" spans="1:9" ht="28.5">
      <c r="A3737" s="103"/>
      <c r="B3737" s="104"/>
      <c r="C3737" s="105"/>
      <c r="D3737" s="105"/>
      <c r="E3737" s="135" t="s">
        <v>362</v>
      </c>
      <c r="F3737" s="122" t="s">
        <v>194</v>
      </c>
      <c r="G3737" s="76">
        <f t="shared" si="70"/>
        <v>0</v>
      </c>
      <c r="H3737" s="76">
        <f>H3738</f>
        <v>0</v>
      </c>
      <c r="I3737" s="76"/>
    </row>
    <row r="3738" spans="1:9" ht="27">
      <c r="A3738" s="103"/>
      <c r="B3738" s="104"/>
      <c r="C3738" s="105"/>
      <c r="D3738" s="105"/>
      <c r="E3738" s="137" t="s">
        <v>363</v>
      </c>
      <c r="F3738" s="90" t="s">
        <v>364</v>
      </c>
      <c r="G3738" s="76">
        <f t="shared" si="70"/>
        <v>0</v>
      </c>
      <c r="H3738" s="76"/>
      <c r="I3738" s="76"/>
    </row>
    <row r="3739" spans="1:9" ht="57">
      <c r="A3739" s="103"/>
      <c r="B3739" s="104"/>
      <c r="C3739" s="105"/>
      <c r="D3739" s="105"/>
      <c r="E3739" s="135" t="s">
        <v>365</v>
      </c>
      <c r="F3739" s="122" t="s">
        <v>194</v>
      </c>
      <c r="G3739" s="76">
        <f t="shared" si="70"/>
        <v>0</v>
      </c>
      <c r="H3739" s="76">
        <f>H3740+H3741</f>
        <v>0</v>
      </c>
      <c r="I3739" s="76"/>
    </row>
    <row r="3740" spans="1:9" ht="27">
      <c r="A3740" s="103"/>
      <c r="B3740" s="104"/>
      <c r="C3740" s="105"/>
      <c r="D3740" s="105"/>
      <c r="E3740" s="137" t="s">
        <v>366</v>
      </c>
      <c r="F3740" s="90" t="s">
        <v>367</v>
      </c>
      <c r="G3740" s="76">
        <f t="shared" si="70"/>
        <v>0</v>
      </c>
      <c r="H3740" s="76"/>
      <c r="I3740" s="76"/>
    </row>
    <row r="3741" spans="1:9" ht="27">
      <c r="A3741" s="103"/>
      <c r="B3741" s="104"/>
      <c r="C3741" s="105"/>
      <c r="D3741" s="105"/>
      <c r="E3741" s="137" t="s">
        <v>368</v>
      </c>
      <c r="F3741" s="90" t="s">
        <v>369</v>
      </c>
      <c r="G3741" s="76">
        <f t="shared" si="70"/>
        <v>0</v>
      </c>
      <c r="H3741" s="76"/>
      <c r="I3741" s="76"/>
    </row>
    <row r="3742" spans="1:9" ht="57">
      <c r="A3742" s="103"/>
      <c r="B3742" s="104"/>
      <c r="C3742" s="105"/>
      <c r="D3742" s="105"/>
      <c r="E3742" s="135" t="s">
        <v>370</v>
      </c>
      <c r="F3742" s="122" t="s">
        <v>194</v>
      </c>
      <c r="G3742" s="76">
        <f t="shared" si="70"/>
        <v>0</v>
      </c>
      <c r="H3742" s="76">
        <f>H3743</f>
        <v>0</v>
      </c>
      <c r="I3742" s="76"/>
    </row>
    <row r="3743" spans="1:9" ht="40.5">
      <c r="A3743" s="103"/>
      <c r="B3743" s="104"/>
      <c r="C3743" s="105"/>
      <c r="D3743" s="105"/>
      <c r="E3743" s="137" t="s">
        <v>371</v>
      </c>
      <c r="F3743" s="90" t="s">
        <v>372</v>
      </c>
      <c r="G3743" s="76">
        <f t="shared" si="70"/>
        <v>0</v>
      </c>
      <c r="H3743" s="76"/>
      <c r="I3743" s="76"/>
    </row>
    <row r="3744" spans="1:9" ht="18">
      <c r="A3744" s="103"/>
      <c r="B3744" s="104"/>
      <c r="C3744" s="105"/>
      <c r="D3744" s="105"/>
      <c r="E3744" s="135" t="s">
        <v>373</v>
      </c>
      <c r="F3744" s="122" t="s">
        <v>194</v>
      </c>
      <c r="G3744" s="76">
        <f t="shared" si="70"/>
        <v>0</v>
      </c>
      <c r="H3744" s="76">
        <f>H3745</f>
        <v>0</v>
      </c>
      <c r="I3744" s="76"/>
    </row>
    <row r="3745" spans="1:9" ht="18">
      <c r="A3745" s="103"/>
      <c r="B3745" s="104"/>
      <c r="C3745" s="105"/>
      <c r="D3745" s="105"/>
      <c r="E3745" s="137" t="s">
        <v>374</v>
      </c>
      <c r="F3745" s="90" t="s">
        <v>375</v>
      </c>
      <c r="G3745" s="76">
        <f t="shared" si="70"/>
        <v>0</v>
      </c>
      <c r="H3745" s="76"/>
      <c r="I3745" s="76"/>
    </row>
    <row r="3746" spans="1:9" ht="18">
      <c r="A3746" s="103"/>
      <c r="B3746" s="104"/>
      <c r="C3746" s="105"/>
      <c r="D3746" s="105"/>
      <c r="E3746" s="135" t="s">
        <v>376</v>
      </c>
      <c r="F3746" s="122" t="s">
        <v>194</v>
      </c>
      <c r="G3746" s="76">
        <f t="shared" si="70"/>
        <v>0</v>
      </c>
      <c r="H3746" s="76">
        <f>H3747</f>
        <v>0</v>
      </c>
      <c r="I3746" s="76"/>
    </row>
    <row r="3747" spans="1:9" ht="18.75" thickBot="1">
      <c r="A3747" s="103"/>
      <c r="B3747" s="104"/>
      <c r="C3747" s="105"/>
      <c r="D3747" s="105"/>
      <c r="E3747" s="138" t="s">
        <v>377</v>
      </c>
      <c r="F3747" s="92" t="s">
        <v>378</v>
      </c>
      <c r="G3747" s="76">
        <f t="shared" si="70"/>
        <v>0</v>
      </c>
      <c r="H3747" s="76"/>
      <c r="I3747" s="76"/>
    </row>
    <row r="3748" spans="1:9" ht="33.75" thickBot="1">
      <c r="A3748" s="103"/>
      <c r="B3748" s="104"/>
      <c r="C3748" s="105"/>
      <c r="D3748" s="105"/>
      <c r="E3748" s="139" t="s">
        <v>379</v>
      </c>
      <c r="F3748" s="140" t="s">
        <v>194</v>
      </c>
      <c r="G3748" s="76">
        <f>I3748</f>
        <v>0</v>
      </c>
      <c r="H3748" s="76"/>
      <c r="I3748" s="76">
        <f>I3749+I3760+I3765+I3767</f>
        <v>0</v>
      </c>
    </row>
    <row r="3749" spans="1:9" ht="18">
      <c r="A3749" s="103"/>
      <c r="B3749" s="104"/>
      <c r="C3749" s="105"/>
      <c r="D3749" s="105"/>
      <c r="E3749" s="141" t="s">
        <v>380</v>
      </c>
      <c r="F3749" s="117" t="s">
        <v>194</v>
      </c>
      <c r="G3749" s="76">
        <f t="shared" ref="G3749:G3771" si="71">I3749</f>
        <v>0</v>
      </c>
      <c r="H3749" s="76"/>
      <c r="I3749" s="76">
        <f>I3750+I3751+I3752+I3753+I3754+I3755+I3756+I3757+I3758+I3759</f>
        <v>0</v>
      </c>
    </row>
    <row r="3750" spans="1:9" ht="18">
      <c r="A3750" s="103"/>
      <c r="B3750" s="104"/>
      <c r="C3750" s="105"/>
      <c r="D3750" s="105"/>
      <c r="E3750" s="137" t="s">
        <v>381</v>
      </c>
      <c r="F3750" s="142" t="s">
        <v>382</v>
      </c>
      <c r="G3750" s="76">
        <f t="shared" si="71"/>
        <v>0</v>
      </c>
      <c r="H3750" s="76"/>
      <c r="I3750" s="76"/>
    </row>
    <row r="3751" spans="1:9" ht="18">
      <c r="A3751" s="103"/>
      <c r="B3751" s="104"/>
      <c r="C3751" s="105"/>
      <c r="D3751" s="105"/>
      <c r="E3751" s="137" t="s">
        <v>383</v>
      </c>
      <c r="F3751" s="142" t="s">
        <v>384</v>
      </c>
      <c r="G3751" s="76">
        <f t="shared" si="71"/>
        <v>0</v>
      </c>
      <c r="H3751" s="76"/>
      <c r="I3751" s="76"/>
    </row>
    <row r="3752" spans="1:9" ht="27">
      <c r="A3752" s="103"/>
      <c r="B3752" s="104"/>
      <c r="C3752" s="105"/>
      <c r="D3752" s="105"/>
      <c r="E3752" s="137" t="s">
        <v>385</v>
      </c>
      <c r="F3752" s="142" t="s">
        <v>386</v>
      </c>
      <c r="G3752" s="76">
        <f t="shared" si="71"/>
        <v>0</v>
      </c>
      <c r="H3752" s="76"/>
      <c r="I3752" s="76"/>
    </row>
    <row r="3753" spans="1:9" ht="18">
      <c r="A3753" s="103"/>
      <c r="B3753" s="104"/>
      <c r="C3753" s="105"/>
      <c r="D3753" s="105"/>
      <c r="E3753" s="137" t="s">
        <v>387</v>
      </c>
      <c r="F3753" s="142" t="s">
        <v>388</v>
      </c>
      <c r="G3753" s="76">
        <f t="shared" si="71"/>
        <v>0</v>
      </c>
      <c r="H3753" s="76"/>
      <c r="I3753" s="76"/>
    </row>
    <row r="3754" spans="1:9" ht="18">
      <c r="A3754" s="103"/>
      <c r="B3754" s="104"/>
      <c r="C3754" s="105"/>
      <c r="D3754" s="105"/>
      <c r="E3754" s="137" t="s">
        <v>389</v>
      </c>
      <c r="F3754" s="142" t="s">
        <v>390</v>
      </c>
      <c r="G3754" s="76">
        <f t="shared" si="71"/>
        <v>0</v>
      </c>
      <c r="H3754" s="76"/>
      <c r="I3754" s="76"/>
    </row>
    <row r="3755" spans="1:9" ht="18">
      <c r="A3755" s="103"/>
      <c r="B3755" s="104"/>
      <c r="C3755" s="105"/>
      <c r="D3755" s="105"/>
      <c r="E3755" s="137" t="s">
        <v>391</v>
      </c>
      <c r="F3755" s="142" t="s">
        <v>392</v>
      </c>
      <c r="G3755" s="76">
        <f t="shared" si="71"/>
        <v>0</v>
      </c>
      <c r="H3755" s="76"/>
      <c r="I3755" s="76"/>
    </row>
    <row r="3756" spans="1:9" ht="18">
      <c r="A3756" s="103"/>
      <c r="B3756" s="104"/>
      <c r="C3756" s="105"/>
      <c r="D3756" s="105"/>
      <c r="E3756" s="137" t="s">
        <v>393</v>
      </c>
      <c r="F3756" s="142" t="s">
        <v>394</v>
      </c>
      <c r="G3756" s="76">
        <f t="shared" si="71"/>
        <v>0</v>
      </c>
      <c r="H3756" s="76"/>
      <c r="I3756" s="76"/>
    </row>
    <row r="3757" spans="1:9" ht="18">
      <c r="A3757" s="103"/>
      <c r="B3757" s="104"/>
      <c r="C3757" s="105"/>
      <c r="D3757" s="105"/>
      <c r="E3757" s="143" t="s">
        <v>395</v>
      </c>
      <c r="F3757" s="144" t="s">
        <v>396</v>
      </c>
      <c r="G3757" s="76">
        <f t="shared" si="71"/>
        <v>0</v>
      </c>
      <c r="H3757" s="76"/>
      <c r="I3757" s="76"/>
    </row>
    <row r="3758" spans="1:9" ht="18">
      <c r="A3758" s="103"/>
      <c r="B3758" s="104"/>
      <c r="C3758" s="105"/>
      <c r="D3758" s="105"/>
      <c r="E3758" s="143" t="s">
        <v>397</v>
      </c>
      <c r="F3758" s="120">
        <v>513300</v>
      </c>
      <c r="G3758" s="76">
        <f t="shared" si="71"/>
        <v>0</v>
      </c>
      <c r="H3758" s="76"/>
      <c r="I3758" s="76"/>
    </row>
    <row r="3759" spans="1:9" ht="18">
      <c r="A3759" s="103"/>
      <c r="B3759" s="104"/>
      <c r="C3759" s="105"/>
      <c r="D3759" s="105"/>
      <c r="E3759" s="109" t="s">
        <v>398</v>
      </c>
      <c r="F3759" s="120">
        <v>513400</v>
      </c>
      <c r="G3759" s="76">
        <f t="shared" si="71"/>
        <v>0</v>
      </c>
      <c r="H3759" s="76"/>
      <c r="I3759" s="76"/>
    </row>
    <row r="3760" spans="1:9" ht="18">
      <c r="A3760" s="103"/>
      <c r="B3760" s="104"/>
      <c r="C3760" s="105"/>
      <c r="D3760" s="105"/>
      <c r="E3760" s="130" t="s">
        <v>399</v>
      </c>
      <c r="F3760" s="117" t="s">
        <v>194</v>
      </c>
      <c r="G3760" s="76">
        <f t="shared" si="71"/>
        <v>0</v>
      </c>
      <c r="H3760" s="76"/>
      <c r="I3760" s="76">
        <f>I3761+I3762+I3763+I3764</f>
        <v>0</v>
      </c>
    </row>
    <row r="3761" spans="1:9" ht="18">
      <c r="A3761" s="103"/>
      <c r="B3761" s="104"/>
      <c r="C3761" s="105"/>
      <c r="D3761" s="105"/>
      <c r="E3761" s="137" t="s">
        <v>400</v>
      </c>
      <c r="F3761" s="142" t="s">
        <v>401</v>
      </c>
      <c r="G3761" s="76">
        <f t="shared" si="71"/>
        <v>0</v>
      </c>
      <c r="H3761" s="76"/>
      <c r="I3761" s="76"/>
    </row>
    <row r="3762" spans="1:9" ht="18">
      <c r="A3762" s="103"/>
      <c r="B3762" s="104"/>
      <c r="C3762" s="105"/>
      <c r="D3762" s="105"/>
      <c r="E3762" s="137" t="s">
        <v>402</v>
      </c>
      <c r="F3762" s="142" t="s">
        <v>403</v>
      </c>
      <c r="G3762" s="76">
        <f t="shared" si="71"/>
        <v>0</v>
      </c>
      <c r="H3762" s="76"/>
      <c r="I3762" s="76"/>
    </row>
    <row r="3763" spans="1:9" ht="27">
      <c r="A3763" s="103"/>
      <c r="B3763" s="104"/>
      <c r="C3763" s="105"/>
      <c r="D3763" s="105"/>
      <c r="E3763" s="137" t="s">
        <v>404</v>
      </c>
      <c r="F3763" s="142" t="s">
        <v>405</v>
      </c>
      <c r="G3763" s="76">
        <f t="shared" si="71"/>
        <v>0</v>
      </c>
      <c r="H3763" s="76"/>
      <c r="I3763" s="76"/>
    </row>
    <row r="3764" spans="1:9" ht="18">
      <c r="A3764" s="103"/>
      <c r="B3764" s="104"/>
      <c r="C3764" s="105"/>
      <c r="D3764" s="105"/>
      <c r="E3764" s="137" t="s">
        <v>406</v>
      </c>
      <c r="F3764" s="142" t="s">
        <v>407</v>
      </c>
      <c r="G3764" s="76">
        <f t="shared" si="71"/>
        <v>0</v>
      </c>
      <c r="H3764" s="76"/>
      <c r="I3764" s="76"/>
    </row>
    <row r="3765" spans="1:9" ht="18">
      <c r="A3765" s="103"/>
      <c r="B3765" s="104"/>
      <c r="C3765" s="105"/>
      <c r="D3765" s="105"/>
      <c r="E3765" s="145" t="s">
        <v>408</v>
      </c>
      <c r="F3765" s="122" t="s">
        <v>194</v>
      </c>
      <c r="G3765" s="76">
        <f t="shared" si="71"/>
        <v>0</v>
      </c>
      <c r="H3765" s="76"/>
      <c r="I3765" s="76">
        <f>I3766</f>
        <v>0</v>
      </c>
    </row>
    <row r="3766" spans="1:9" ht="18">
      <c r="A3766" s="103"/>
      <c r="B3766" s="104"/>
      <c r="C3766" s="105"/>
      <c r="D3766" s="105"/>
      <c r="E3766" s="137" t="s">
        <v>409</v>
      </c>
      <c r="F3766" s="142" t="s">
        <v>410</v>
      </c>
      <c r="G3766" s="76">
        <f t="shared" si="71"/>
        <v>0</v>
      </c>
      <c r="H3766" s="76"/>
      <c r="I3766" s="76"/>
    </row>
    <row r="3767" spans="1:9" ht="18">
      <c r="A3767" s="103"/>
      <c r="B3767" s="104"/>
      <c r="C3767" s="105"/>
      <c r="D3767" s="105"/>
      <c r="E3767" s="145" t="s">
        <v>411</v>
      </c>
      <c r="F3767" s="122" t="s">
        <v>194</v>
      </c>
      <c r="G3767" s="76">
        <f t="shared" si="71"/>
        <v>0</v>
      </c>
      <c r="H3767" s="76"/>
      <c r="I3767" s="76">
        <f>I3768+I3769+I3770+I3771</f>
        <v>0</v>
      </c>
    </row>
    <row r="3768" spans="1:9" ht="18">
      <c r="A3768" s="103"/>
      <c r="B3768" s="104"/>
      <c r="C3768" s="105"/>
      <c r="D3768" s="105"/>
      <c r="E3768" s="137" t="s">
        <v>412</v>
      </c>
      <c r="F3768" s="142" t="s">
        <v>413</v>
      </c>
      <c r="G3768" s="76">
        <f t="shared" si="71"/>
        <v>0</v>
      </c>
      <c r="H3768" s="76"/>
      <c r="I3768" s="76"/>
    </row>
    <row r="3769" spans="1:9" ht="18">
      <c r="A3769" s="103"/>
      <c r="B3769" s="104"/>
      <c r="C3769" s="105"/>
      <c r="D3769" s="105"/>
      <c r="E3769" s="137" t="s">
        <v>414</v>
      </c>
      <c r="F3769" s="142" t="s">
        <v>415</v>
      </c>
      <c r="G3769" s="76">
        <f t="shared" si="71"/>
        <v>0</v>
      </c>
      <c r="H3769" s="76"/>
      <c r="I3769" s="76"/>
    </row>
    <row r="3770" spans="1:9" ht="18">
      <c r="A3770" s="103"/>
      <c r="B3770" s="104"/>
      <c r="C3770" s="105"/>
      <c r="D3770" s="105"/>
      <c r="E3770" s="137" t="s">
        <v>416</v>
      </c>
      <c r="F3770" s="142" t="s">
        <v>417</v>
      </c>
      <c r="G3770" s="76">
        <f t="shared" si="71"/>
        <v>0</v>
      </c>
      <c r="H3770" s="76"/>
      <c r="I3770" s="76"/>
    </row>
    <row r="3771" spans="1:9" ht="18.75" thickBot="1">
      <c r="A3771" s="103"/>
      <c r="B3771" s="104"/>
      <c r="C3771" s="105"/>
      <c r="D3771" s="105"/>
      <c r="E3771" s="146" t="s">
        <v>418</v>
      </c>
      <c r="F3771" s="147" t="s">
        <v>419</v>
      </c>
      <c r="G3771" s="76">
        <f t="shared" si="71"/>
        <v>0</v>
      </c>
      <c r="H3771" s="76"/>
      <c r="I3771" s="76"/>
    </row>
    <row r="3772" spans="1:9" ht="18">
      <c r="A3772" s="79"/>
      <c r="B3772" s="78" t="s">
        <v>556</v>
      </c>
      <c r="C3772" s="77">
        <v>3</v>
      </c>
      <c r="D3772" s="77">
        <v>3</v>
      </c>
      <c r="E3772" s="80" t="s">
        <v>572</v>
      </c>
      <c r="F3772" s="154"/>
      <c r="G3772" s="76"/>
      <c r="H3772" s="76"/>
      <c r="I3772" s="76"/>
    </row>
    <row r="3773" spans="1:9" ht="72">
      <c r="A3773" s="79"/>
      <c r="B3773" s="78"/>
      <c r="C3773" s="77"/>
      <c r="D3773" s="77"/>
      <c r="E3773" s="80" t="s">
        <v>192</v>
      </c>
      <c r="F3773" s="154"/>
      <c r="G3773" s="76"/>
      <c r="H3773" s="76"/>
      <c r="I3773" s="76"/>
    </row>
    <row r="3774" spans="1:9" ht="18">
      <c r="A3774" s="79"/>
      <c r="B3774" s="78"/>
      <c r="C3774" s="77"/>
      <c r="D3774" s="77"/>
      <c r="E3774" s="80" t="s">
        <v>421</v>
      </c>
      <c r="F3774" s="154"/>
      <c r="G3774" s="76"/>
      <c r="H3774" s="76"/>
      <c r="I3774" s="76"/>
    </row>
    <row r="3775" spans="1:9" ht="37.5">
      <c r="A3775" s="79"/>
      <c r="B3775" s="78" t="s">
        <v>556</v>
      </c>
      <c r="C3775" s="77">
        <v>4</v>
      </c>
      <c r="D3775" s="77">
        <v>0</v>
      </c>
      <c r="E3775" s="81" t="s">
        <v>573</v>
      </c>
      <c r="F3775" s="153"/>
      <c r="G3775" s="76">
        <f>G3783</f>
        <v>500</v>
      </c>
      <c r="H3775" s="76">
        <f>H3783</f>
        <v>500</v>
      </c>
      <c r="I3775" s="76">
        <f>I3783</f>
        <v>0</v>
      </c>
    </row>
    <row r="3776" spans="1:9" ht="18">
      <c r="A3776" s="79">
        <v>2840</v>
      </c>
      <c r="B3776" s="78"/>
      <c r="C3776" s="77"/>
      <c r="D3776" s="77"/>
      <c r="E3776" s="80" t="s">
        <v>190</v>
      </c>
      <c r="F3776" s="154"/>
      <c r="G3776" s="76"/>
      <c r="H3776" s="76"/>
      <c r="I3776" s="76"/>
    </row>
    <row r="3777" spans="1:9" ht="18">
      <c r="A3777" s="79"/>
      <c r="B3777" s="78" t="s">
        <v>556</v>
      </c>
      <c r="C3777" s="77">
        <v>4</v>
      </c>
      <c r="D3777" s="77">
        <v>1</v>
      </c>
      <c r="E3777" s="80" t="s">
        <v>574</v>
      </c>
      <c r="F3777" s="154"/>
      <c r="G3777" s="76"/>
      <c r="H3777" s="76"/>
      <c r="I3777" s="76"/>
    </row>
    <row r="3778" spans="1:9" ht="72">
      <c r="A3778" s="79">
        <v>2841</v>
      </c>
      <c r="B3778" s="78"/>
      <c r="C3778" s="77"/>
      <c r="D3778" s="77"/>
      <c r="E3778" s="80" t="s">
        <v>192</v>
      </c>
      <c r="F3778" s="154"/>
      <c r="G3778" s="76"/>
      <c r="H3778" s="76"/>
      <c r="I3778" s="76"/>
    </row>
    <row r="3779" spans="1:9" ht="18">
      <c r="A3779" s="79"/>
      <c r="B3779" s="78"/>
      <c r="C3779" s="77"/>
      <c r="D3779" s="77"/>
      <c r="E3779" s="80" t="s">
        <v>421</v>
      </c>
      <c r="F3779" s="154"/>
      <c r="G3779" s="76"/>
      <c r="H3779" s="76"/>
      <c r="I3779" s="76"/>
    </row>
    <row r="3780" spans="1:9" ht="72">
      <c r="A3780" s="79"/>
      <c r="B3780" s="78" t="s">
        <v>556</v>
      </c>
      <c r="C3780" s="77">
        <v>4</v>
      </c>
      <c r="D3780" s="77">
        <v>2</v>
      </c>
      <c r="E3780" s="80" t="s">
        <v>575</v>
      </c>
      <c r="F3780" s="154"/>
      <c r="G3780" s="76"/>
      <c r="H3780" s="76"/>
      <c r="I3780" s="76"/>
    </row>
    <row r="3781" spans="1:9" ht="72">
      <c r="A3781" s="79">
        <v>2842</v>
      </c>
      <c r="B3781" s="78"/>
      <c r="C3781" s="77"/>
      <c r="D3781" s="77"/>
      <c r="E3781" s="80" t="s">
        <v>192</v>
      </c>
      <c r="F3781" s="154"/>
      <c r="G3781" s="76"/>
      <c r="H3781" s="76"/>
      <c r="I3781" s="76"/>
    </row>
    <row r="3782" spans="1:9" ht="18">
      <c r="A3782" s="79"/>
      <c r="B3782" s="78"/>
      <c r="C3782" s="77"/>
      <c r="D3782" s="77"/>
      <c r="E3782" s="80" t="s">
        <v>421</v>
      </c>
      <c r="F3782" s="154"/>
      <c r="G3782" s="76"/>
      <c r="H3782" s="76"/>
      <c r="I3782" s="76"/>
    </row>
    <row r="3783" spans="1:9" ht="36">
      <c r="A3783" s="79"/>
      <c r="B3783" s="78" t="s">
        <v>556</v>
      </c>
      <c r="C3783" s="77">
        <v>4</v>
      </c>
      <c r="D3783" s="77">
        <v>3</v>
      </c>
      <c r="E3783" s="80" t="s">
        <v>573</v>
      </c>
      <c r="F3783" s="154"/>
      <c r="G3783" s="76">
        <f>G3785+G3793+G3829+G3838+G3843+G3866+G3882+G3902</f>
        <v>500</v>
      </c>
      <c r="H3783" s="76">
        <f>H3785+H3793+H3829+H3838+H3843+H3866+H3882+H3902</f>
        <v>500</v>
      </c>
      <c r="I3783" s="76">
        <f>I3785+I3793+I3829+I3838+I3843+I3866+I3882+I3902</f>
        <v>0</v>
      </c>
    </row>
    <row r="3784" spans="1:9" ht="72">
      <c r="A3784" s="79">
        <v>2843</v>
      </c>
      <c r="B3784" s="78"/>
      <c r="C3784" s="77"/>
      <c r="D3784" s="77"/>
      <c r="E3784" s="80" t="s">
        <v>192</v>
      </c>
      <c r="F3784" s="154"/>
      <c r="G3784" s="76"/>
      <c r="H3784" s="76"/>
      <c r="I3784" s="76"/>
    </row>
    <row r="3785" spans="1:9" ht="18">
      <c r="A3785" s="79"/>
      <c r="B3785" s="78"/>
      <c r="C3785" s="77"/>
      <c r="D3785" s="77"/>
      <c r="E3785" s="85" t="s">
        <v>193</v>
      </c>
      <c r="F3785" s="117" t="s">
        <v>194</v>
      </c>
      <c r="G3785" s="76">
        <f>H3785</f>
        <v>0</v>
      </c>
      <c r="H3785" s="76">
        <f>H3786+H3787+H3788+H3789+H3791+H3790+H3792</f>
        <v>0</v>
      </c>
      <c r="I3785" s="76"/>
    </row>
    <row r="3786" spans="1:9" ht="27">
      <c r="A3786" s="79"/>
      <c r="B3786" s="78"/>
      <c r="C3786" s="77"/>
      <c r="D3786" s="77"/>
      <c r="E3786" s="149" t="s">
        <v>195</v>
      </c>
      <c r="F3786" s="99" t="s">
        <v>196</v>
      </c>
      <c r="G3786" s="76">
        <f t="shared" ref="G3786:G3849" si="72">H3786</f>
        <v>0</v>
      </c>
      <c r="H3786" s="76"/>
      <c r="I3786" s="76"/>
    </row>
    <row r="3787" spans="1:9" ht="27">
      <c r="A3787" s="79"/>
      <c r="B3787" s="78"/>
      <c r="C3787" s="77"/>
      <c r="D3787" s="77"/>
      <c r="E3787" s="89" t="s">
        <v>197</v>
      </c>
      <c r="F3787" s="90" t="s">
        <v>198</v>
      </c>
      <c r="G3787" s="76">
        <f t="shared" si="72"/>
        <v>0</v>
      </c>
      <c r="H3787" s="76"/>
      <c r="I3787" s="76"/>
    </row>
    <row r="3788" spans="1:9" ht="27">
      <c r="A3788" s="79"/>
      <c r="B3788" s="78"/>
      <c r="C3788" s="77"/>
      <c r="D3788" s="77"/>
      <c r="E3788" s="89" t="s">
        <v>199</v>
      </c>
      <c r="F3788" s="90" t="s">
        <v>200</v>
      </c>
      <c r="G3788" s="76">
        <f t="shared" si="72"/>
        <v>0</v>
      </c>
      <c r="H3788" s="76"/>
      <c r="I3788" s="76"/>
    </row>
    <row r="3789" spans="1:9" ht="27">
      <c r="A3789" s="79"/>
      <c r="B3789" s="78"/>
      <c r="C3789" s="77"/>
      <c r="D3789" s="77"/>
      <c r="E3789" s="89" t="s">
        <v>201</v>
      </c>
      <c r="F3789" s="90" t="s">
        <v>202</v>
      </c>
      <c r="G3789" s="76">
        <f t="shared" si="72"/>
        <v>0</v>
      </c>
      <c r="H3789" s="76"/>
      <c r="I3789" s="76"/>
    </row>
    <row r="3790" spans="1:9" ht="18">
      <c r="A3790" s="79"/>
      <c r="B3790" s="78"/>
      <c r="C3790" s="77"/>
      <c r="D3790" s="77"/>
      <c r="E3790" s="89" t="s">
        <v>203</v>
      </c>
      <c r="F3790" s="90" t="s">
        <v>204</v>
      </c>
      <c r="G3790" s="76">
        <f t="shared" si="72"/>
        <v>0</v>
      </c>
      <c r="H3790" s="76"/>
      <c r="I3790" s="76"/>
    </row>
    <row r="3791" spans="1:9" ht="18">
      <c r="A3791" s="79"/>
      <c r="B3791" s="78"/>
      <c r="C3791" s="77"/>
      <c r="D3791" s="77"/>
      <c r="E3791" s="89" t="s">
        <v>205</v>
      </c>
      <c r="F3791" s="90" t="s">
        <v>206</v>
      </c>
      <c r="G3791" s="76">
        <f t="shared" si="72"/>
        <v>0</v>
      </c>
      <c r="H3791" s="76"/>
      <c r="I3791" s="76"/>
    </row>
    <row r="3792" spans="1:9" ht="18.75" thickBot="1">
      <c r="A3792" s="79"/>
      <c r="B3792" s="78"/>
      <c r="C3792" s="77"/>
      <c r="D3792" s="77"/>
      <c r="E3792" s="91" t="s">
        <v>207</v>
      </c>
      <c r="F3792" s="92" t="s">
        <v>208</v>
      </c>
      <c r="G3792" s="76">
        <f t="shared" si="72"/>
        <v>0</v>
      </c>
      <c r="H3792" s="76"/>
      <c r="I3792" s="76"/>
    </row>
    <row r="3793" spans="1:9" ht="33.75" thickBot="1">
      <c r="A3793" s="79"/>
      <c r="B3793" s="78"/>
      <c r="C3793" s="77"/>
      <c r="D3793" s="77"/>
      <c r="E3793" s="93" t="s">
        <v>209</v>
      </c>
      <c r="F3793" s="94" t="s">
        <v>194</v>
      </c>
      <c r="G3793" s="76">
        <f t="shared" si="72"/>
        <v>0</v>
      </c>
      <c r="H3793" s="76">
        <f>H3794+H3802+H3806+H3815+H3817+H3820</f>
        <v>0</v>
      </c>
      <c r="I3793" s="76"/>
    </row>
    <row r="3794" spans="1:9" ht="18">
      <c r="A3794" s="79"/>
      <c r="B3794" s="78"/>
      <c r="C3794" s="77"/>
      <c r="D3794" s="77"/>
      <c r="E3794" s="95" t="s">
        <v>210</v>
      </c>
      <c r="F3794" s="96"/>
      <c r="G3794" s="76">
        <f t="shared" si="72"/>
        <v>0</v>
      </c>
      <c r="H3794" s="76">
        <f>H3795+H3796+H3797+H3798+H3799+H3800+H3801</f>
        <v>0</v>
      </c>
      <c r="I3794" s="76"/>
    </row>
    <row r="3795" spans="1:9" ht="27">
      <c r="A3795" s="79"/>
      <c r="B3795" s="78"/>
      <c r="C3795" s="77"/>
      <c r="D3795" s="77"/>
      <c r="E3795" s="89" t="s">
        <v>211</v>
      </c>
      <c r="F3795" s="90" t="s">
        <v>212</v>
      </c>
      <c r="G3795" s="76">
        <f t="shared" si="72"/>
        <v>0</v>
      </c>
      <c r="H3795" s="76"/>
      <c r="I3795" s="76"/>
    </row>
    <row r="3796" spans="1:9" ht="18">
      <c r="A3796" s="79"/>
      <c r="B3796" s="78"/>
      <c r="C3796" s="77"/>
      <c r="D3796" s="77"/>
      <c r="E3796" s="89" t="s">
        <v>213</v>
      </c>
      <c r="F3796" s="90" t="s">
        <v>214</v>
      </c>
      <c r="G3796" s="76">
        <f t="shared" si="72"/>
        <v>0</v>
      </c>
      <c r="H3796" s="76"/>
      <c r="I3796" s="76"/>
    </row>
    <row r="3797" spans="1:9" ht="18">
      <c r="A3797" s="79"/>
      <c r="B3797" s="78"/>
      <c r="C3797" s="77"/>
      <c r="D3797" s="77"/>
      <c r="E3797" s="89" t="s">
        <v>215</v>
      </c>
      <c r="F3797" s="90" t="s">
        <v>216</v>
      </c>
      <c r="G3797" s="76">
        <f t="shared" si="72"/>
        <v>0</v>
      </c>
      <c r="H3797" s="76"/>
      <c r="I3797" s="76"/>
    </row>
    <row r="3798" spans="1:9" ht="18">
      <c r="A3798" s="79"/>
      <c r="B3798" s="78"/>
      <c r="C3798" s="77"/>
      <c r="D3798" s="77"/>
      <c r="E3798" s="89" t="s">
        <v>217</v>
      </c>
      <c r="F3798" s="90" t="s">
        <v>218</v>
      </c>
      <c r="G3798" s="76">
        <f t="shared" si="72"/>
        <v>0</v>
      </c>
      <c r="H3798" s="76"/>
      <c r="I3798" s="76"/>
    </row>
    <row r="3799" spans="1:9" ht="18">
      <c r="A3799" s="79"/>
      <c r="B3799" s="78"/>
      <c r="C3799" s="77"/>
      <c r="D3799" s="77"/>
      <c r="E3799" s="89" t="s">
        <v>219</v>
      </c>
      <c r="F3799" s="90" t="s">
        <v>220</v>
      </c>
      <c r="G3799" s="76">
        <f t="shared" si="72"/>
        <v>0</v>
      </c>
      <c r="H3799" s="76"/>
      <c r="I3799" s="76"/>
    </row>
    <row r="3800" spans="1:9" ht="18">
      <c r="A3800" s="79"/>
      <c r="B3800" s="78"/>
      <c r="C3800" s="77"/>
      <c r="D3800" s="77"/>
      <c r="E3800" s="89" t="s">
        <v>221</v>
      </c>
      <c r="F3800" s="90" t="s">
        <v>222</v>
      </c>
      <c r="G3800" s="76">
        <f t="shared" si="72"/>
        <v>0</v>
      </c>
      <c r="H3800" s="76"/>
      <c r="I3800" s="76"/>
    </row>
    <row r="3801" spans="1:9" ht="18.75" thickBot="1">
      <c r="A3801" s="79"/>
      <c r="B3801" s="78"/>
      <c r="C3801" s="77"/>
      <c r="D3801" s="77"/>
      <c r="E3801" s="91" t="s">
        <v>223</v>
      </c>
      <c r="F3801" s="92" t="s">
        <v>224</v>
      </c>
      <c r="G3801" s="76">
        <f t="shared" si="72"/>
        <v>0</v>
      </c>
      <c r="H3801" s="76"/>
      <c r="I3801" s="76"/>
    </row>
    <row r="3802" spans="1:9" ht="33">
      <c r="A3802" s="79"/>
      <c r="B3802" s="78"/>
      <c r="C3802" s="77"/>
      <c r="D3802" s="77"/>
      <c r="E3802" s="132" t="s">
        <v>225</v>
      </c>
      <c r="F3802" s="98" t="s">
        <v>194</v>
      </c>
      <c r="G3802" s="76">
        <f t="shared" si="72"/>
        <v>0</v>
      </c>
      <c r="H3802" s="76">
        <f>H3803+H3804+H3805</f>
        <v>0</v>
      </c>
      <c r="I3802" s="76"/>
    </row>
    <row r="3803" spans="1:9" ht="18">
      <c r="A3803" s="79"/>
      <c r="B3803" s="78"/>
      <c r="C3803" s="77"/>
      <c r="D3803" s="77"/>
      <c r="E3803" s="89" t="s">
        <v>226</v>
      </c>
      <c r="F3803" s="99" t="s">
        <v>227</v>
      </c>
      <c r="G3803" s="76">
        <f t="shared" si="72"/>
        <v>0</v>
      </c>
      <c r="H3803" s="76"/>
      <c r="I3803" s="76"/>
    </row>
    <row r="3804" spans="1:9" ht="27">
      <c r="A3804" s="79"/>
      <c r="B3804" s="78"/>
      <c r="C3804" s="77"/>
      <c r="D3804" s="77"/>
      <c r="E3804" s="89" t="s">
        <v>228</v>
      </c>
      <c r="F3804" s="90" t="s">
        <v>229</v>
      </c>
      <c r="G3804" s="76">
        <f t="shared" si="72"/>
        <v>0</v>
      </c>
      <c r="H3804" s="76"/>
      <c r="I3804" s="76"/>
    </row>
    <row r="3805" spans="1:9" ht="18.75" thickBot="1">
      <c r="A3805" s="79"/>
      <c r="B3805" s="78"/>
      <c r="C3805" s="77"/>
      <c r="D3805" s="77"/>
      <c r="E3805" s="91" t="s">
        <v>230</v>
      </c>
      <c r="F3805" s="92" t="s">
        <v>231</v>
      </c>
      <c r="G3805" s="76">
        <f t="shared" si="72"/>
        <v>0</v>
      </c>
      <c r="H3805" s="76"/>
      <c r="I3805" s="76"/>
    </row>
    <row r="3806" spans="1:9" ht="33">
      <c r="A3806" s="79"/>
      <c r="B3806" s="78"/>
      <c r="C3806" s="77"/>
      <c r="D3806" s="77"/>
      <c r="E3806" s="132" t="s">
        <v>232</v>
      </c>
      <c r="F3806" s="98" t="s">
        <v>194</v>
      </c>
      <c r="G3806" s="76">
        <f t="shared" si="72"/>
        <v>0</v>
      </c>
      <c r="H3806" s="76">
        <f>H3807+H3808+H3809+H3810+H3811+H3812+H3813+H3814</f>
        <v>0</v>
      </c>
      <c r="I3806" s="76"/>
    </row>
    <row r="3807" spans="1:9" ht="18">
      <c r="A3807" s="79"/>
      <c r="B3807" s="78"/>
      <c r="C3807" s="77"/>
      <c r="D3807" s="77"/>
      <c r="E3807" s="89" t="s">
        <v>233</v>
      </c>
      <c r="F3807" s="99" t="s">
        <v>234</v>
      </c>
      <c r="G3807" s="76">
        <f t="shared" si="72"/>
        <v>0</v>
      </c>
      <c r="H3807" s="76"/>
      <c r="I3807" s="76"/>
    </row>
    <row r="3808" spans="1:9" ht="18">
      <c r="A3808" s="79"/>
      <c r="B3808" s="78"/>
      <c r="C3808" s="77"/>
      <c r="D3808" s="77"/>
      <c r="E3808" s="89" t="s">
        <v>235</v>
      </c>
      <c r="F3808" s="90" t="s">
        <v>236</v>
      </c>
      <c r="G3808" s="76">
        <f t="shared" si="72"/>
        <v>0</v>
      </c>
      <c r="H3808" s="76"/>
      <c r="I3808" s="76"/>
    </row>
    <row r="3809" spans="1:9" ht="27">
      <c r="A3809" s="79"/>
      <c r="B3809" s="78"/>
      <c r="C3809" s="77"/>
      <c r="D3809" s="77"/>
      <c r="E3809" s="89" t="s">
        <v>237</v>
      </c>
      <c r="F3809" s="90" t="s">
        <v>238</v>
      </c>
      <c r="G3809" s="76">
        <f t="shared" si="72"/>
        <v>0</v>
      </c>
      <c r="H3809" s="76"/>
      <c r="I3809" s="76"/>
    </row>
    <row r="3810" spans="1:9" ht="18">
      <c r="A3810" s="79"/>
      <c r="B3810" s="78"/>
      <c r="C3810" s="77"/>
      <c r="D3810" s="77"/>
      <c r="E3810" s="89" t="s">
        <v>239</v>
      </c>
      <c r="F3810" s="90" t="s">
        <v>240</v>
      </c>
      <c r="G3810" s="76">
        <f t="shared" si="72"/>
        <v>0</v>
      </c>
      <c r="H3810" s="76"/>
      <c r="I3810" s="76"/>
    </row>
    <row r="3811" spans="1:9" ht="18">
      <c r="A3811" s="79"/>
      <c r="B3811" s="78"/>
      <c r="C3811" s="77"/>
      <c r="D3811" s="77"/>
      <c r="E3811" s="107" t="s">
        <v>241</v>
      </c>
      <c r="F3811" s="108">
        <v>423500</v>
      </c>
      <c r="G3811" s="76">
        <f t="shared" si="72"/>
        <v>0</v>
      </c>
      <c r="H3811" s="76"/>
      <c r="I3811" s="76"/>
    </row>
    <row r="3812" spans="1:9" ht="27">
      <c r="A3812" s="79"/>
      <c r="B3812" s="78"/>
      <c r="C3812" s="77"/>
      <c r="D3812" s="77"/>
      <c r="E3812" s="89" t="s">
        <v>242</v>
      </c>
      <c r="F3812" s="90" t="s">
        <v>243</v>
      </c>
      <c r="G3812" s="76">
        <f t="shared" si="72"/>
        <v>0</v>
      </c>
      <c r="H3812" s="76"/>
      <c r="I3812" s="76"/>
    </row>
    <row r="3813" spans="1:9" ht="18">
      <c r="A3813" s="79"/>
      <c r="B3813" s="78"/>
      <c r="C3813" s="77"/>
      <c r="D3813" s="77"/>
      <c r="E3813" s="89" t="s">
        <v>244</v>
      </c>
      <c r="F3813" s="90" t="s">
        <v>245</v>
      </c>
      <c r="G3813" s="76">
        <f t="shared" si="72"/>
        <v>0</v>
      </c>
      <c r="H3813" s="76"/>
      <c r="I3813" s="76"/>
    </row>
    <row r="3814" spans="1:9" ht="18.75" thickBot="1">
      <c r="A3814" s="79"/>
      <c r="B3814" s="78"/>
      <c r="C3814" s="77"/>
      <c r="D3814" s="77"/>
      <c r="E3814" s="91" t="s">
        <v>246</v>
      </c>
      <c r="F3814" s="92" t="s">
        <v>247</v>
      </c>
      <c r="G3814" s="76">
        <f t="shared" si="72"/>
        <v>0</v>
      </c>
      <c r="H3814" s="76"/>
      <c r="I3814" s="76"/>
    </row>
    <row r="3815" spans="1:9" ht="33">
      <c r="A3815" s="79"/>
      <c r="B3815" s="78"/>
      <c r="C3815" s="77"/>
      <c r="D3815" s="77"/>
      <c r="E3815" s="132" t="s">
        <v>248</v>
      </c>
      <c r="F3815" s="98" t="s">
        <v>194</v>
      </c>
      <c r="G3815" s="76">
        <f t="shared" si="72"/>
        <v>0</v>
      </c>
      <c r="H3815" s="76">
        <f>H3816</f>
        <v>0</v>
      </c>
      <c r="I3815" s="76"/>
    </row>
    <row r="3816" spans="1:9" ht="18.75" thickBot="1">
      <c r="A3816" s="79"/>
      <c r="B3816" s="78"/>
      <c r="C3816" s="77"/>
      <c r="D3816" s="77"/>
      <c r="E3816" s="91" t="s">
        <v>249</v>
      </c>
      <c r="F3816" s="92" t="s">
        <v>250</v>
      </c>
      <c r="G3816" s="76">
        <f t="shared" si="72"/>
        <v>0</v>
      </c>
      <c r="H3816" s="76"/>
      <c r="I3816" s="76"/>
    </row>
    <row r="3817" spans="1:9" ht="49.5">
      <c r="A3817" s="79"/>
      <c r="B3817" s="78"/>
      <c r="C3817" s="77"/>
      <c r="D3817" s="77"/>
      <c r="E3817" s="132" t="s">
        <v>251</v>
      </c>
      <c r="F3817" s="98" t="s">
        <v>194</v>
      </c>
      <c r="G3817" s="76">
        <f t="shared" si="72"/>
        <v>0</v>
      </c>
      <c r="H3817" s="76">
        <f>H3818+H3819</f>
        <v>0</v>
      </c>
      <c r="I3817" s="76"/>
    </row>
    <row r="3818" spans="1:9" ht="27">
      <c r="A3818" s="79"/>
      <c r="B3818" s="78"/>
      <c r="C3818" s="77"/>
      <c r="D3818" s="77"/>
      <c r="E3818" s="89" t="s">
        <v>252</v>
      </c>
      <c r="F3818" s="99" t="s">
        <v>253</v>
      </c>
      <c r="G3818" s="76">
        <f t="shared" si="72"/>
        <v>0</v>
      </c>
      <c r="H3818" s="76"/>
      <c r="I3818" s="76"/>
    </row>
    <row r="3819" spans="1:9" ht="27.75" thickBot="1">
      <c r="A3819" s="79"/>
      <c r="B3819" s="78"/>
      <c r="C3819" s="77"/>
      <c r="D3819" s="77"/>
      <c r="E3819" s="91" t="s">
        <v>254</v>
      </c>
      <c r="F3819" s="92" t="s">
        <v>255</v>
      </c>
      <c r="G3819" s="76">
        <f t="shared" si="72"/>
        <v>0</v>
      </c>
      <c r="H3819" s="76"/>
      <c r="I3819" s="76"/>
    </row>
    <row r="3820" spans="1:9" ht="18">
      <c r="A3820" s="79"/>
      <c r="B3820" s="78"/>
      <c r="C3820" s="77"/>
      <c r="D3820" s="77"/>
      <c r="E3820" s="132" t="s">
        <v>256</v>
      </c>
      <c r="F3820" s="98" t="s">
        <v>194</v>
      </c>
      <c r="G3820" s="76">
        <f t="shared" si="72"/>
        <v>0</v>
      </c>
      <c r="H3820" s="76">
        <f>H3821+H3822+H3823+H3824+H3825+H3826+H3827+H3828</f>
        <v>0</v>
      </c>
      <c r="I3820" s="76"/>
    </row>
    <row r="3821" spans="1:9" ht="18">
      <c r="A3821" s="79"/>
      <c r="B3821" s="78"/>
      <c r="C3821" s="77"/>
      <c r="D3821" s="77"/>
      <c r="E3821" s="89" t="s">
        <v>257</v>
      </c>
      <c r="F3821" s="99" t="s">
        <v>258</v>
      </c>
      <c r="G3821" s="76">
        <f t="shared" si="72"/>
        <v>0</v>
      </c>
      <c r="H3821" s="76"/>
      <c r="I3821" s="76"/>
    </row>
    <row r="3822" spans="1:9" ht="18">
      <c r="A3822" s="79"/>
      <c r="B3822" s="78"/>
      <c r="C3822" s="77"/>
      <c r="D3822" s="77"/>
      <c r="E3822" s="89" t="s">
        <v>259</v>
      </c>
      <c r="F3822" s="90" t="s">
        <v>260</v>
      </c>
      <c r="G3822" s="76">
        <f t="shared" si="72"/>
        <v>0</v>
      </c>
      <c r="H3822" s="76"/>
      <c r="I3822" s="76"/>
    </row>
    <row r="3823" spans="1:9" ht="18">
      <c r="A3823" s="79"/>
      <c r="B3823" s="78"/>
      <c r="C3823" s="77"/>
      <c r="D3823" s="77"/>
      <c r="E3823" s="89" t="s">
        <v>261</v>
      </c>
      <c r="F3823" s="90" t="s">
        <v>262</v>
      </c>
      <c r="G3823" s="76">
        <f t="shared" si="72"/>
        <v>0</v>
      </c>
      <c r="H3823" s="76"/>
      <c r="I3823" s="76"/>
    </row>
    <row r="3824" spans="1:9" ht="18">
      <c r="A3824" s="79"/>
      <c r="B3824" s="78"/>
      <c r="C3824" s="77"/>
      <c r="D3824" s="77"/>
      <c r="E3824" s="109" t="s">
        <v>263</v>
      </c>
      <c r="F3824" s="90" t="s">
        <v>264</v>
      </c>
      <c r="G3824" s="76">
        <f t="shared" si="72"/>
        <v>0</v>
      </c>
      <c r="H3824" s="76"/>
      <c r="I3824" s="76"/>
    </row>
    <row r="3825" spans="1:9" ht="27">
      <c r="A3825" s="79"/>
      <c r="B3825" s="78"/>
      <c r="C3825" s="77"/>
      <c r="D3825" s="77"/>
      <c r="E3825" s="110" t="s">
        <v>265</v>
      </c>
      <c r="F3825" s="90" t="s">
        <v>266</v>
      </c>
      <c r="G3825" s="76">
        <f t="shared" si="72"/>
        <v>0</v>
      </c>
      <c r="H3825" s="76"/>
      <c r="I3825" s="76"/>
    </row>
    <row r="3826" spans="1:9" ht="18">
      <c r="A3826" s="79"/>
      <c r="B3826" s="78"/>
      <c r="C3826" s="77"/>
      <c r="D3826" s="77"/>
      <c r="E3826" s="109" t="s">
        <v>267</v>
      </c>
      <c r="F3826" s="90" t="s">
        <v>268</v>
      </c>
      <c r="G3826" s="76">
        <f t="shared" si="72"/>
        <v>0</v>
      </c>
      <c r="H3826" s="76"/>
      <c r="I3826" s="76"/>
    </row>
    <row r="3827" spans="1:9" ht="18">
      <c r="A3827" s="79"/>
      <c r="B3827" s="78"/>
      <c r="C3827" s="77"/>
      <c r="D3827" s="77"/>
      <c r="E3827" s="109" t="s">
        <v>269</v>
      </c>
      <c r="F3827" s="90" t="s">
        <v>270</v>
      </c>
      <c r="G3827" s="76">
        <f t="shared" si="72"/>
        <v>0</v>
      </c>
      <c r="H3827" s="76"/>
      <c r="I3827" s="76"/>
    </row>
    <row r="3828" spans="1:9" ht="18.75" thickBot="1">
      <c r="A3828" s="79"/>
      <c r="B3828" s="78"/>
      <c r="C3828" s="77"/>
      <c r="D3828" s="77"/>
      <c r="E3828" s="111" t="s">
        <v>271</v>
      </c>
      <c r="F3828" s="92" t="s">
        <v>272</v>
      </c>
      <c r="G3828" s="76">
        <f t="shared" si="72"/>
        <v>0</v>
      </c>
      <c r="H3828" s="76"/>
      <c r="I3828" s="76"/>
    </row>
    <row r="3829" spans="1:9" ht="18">
      <c r="A3829" s="79"/>
      <c r="B3829" s="78"/>
      <c r="C3829" s="77"/>
      <c r="D3829" s="77"/>
      <c r="E3829" s="130" t="s">
        <v>273</v>
      </c>
      <c r="F3829" s="98" t="s">
        <v>194</v>
      </c>
      <c r="G3829" s="76">
        <f t="shared" si="72"/>
        <v>0</v>
      </c>
      <c r="H3829" s="76">
        <f>H3830+H3831+H3832+H3833</f>
        <v>0</v>
      </c>
      <c r="I3829" s="76"/>
    </row>
    <row r="3830" spans="1:9" ht="18">
      <c r="A3830" s="79"/>
      <c r="B3830" s="78"/>
      <c r="C3830" s="77"/>
      <c r="D3830" s="77"/>
      <c r="E3830" s="109" t="s">
        <v>274</v>
      </c>
      <c r="F3830" s="99" t="s">
        <v>275</v>
      </c>
      <c r="G3830" s="76">
        <f t="shared" si="72"/>
        <v>0</v>
      </c>
      <c r="H3830" s="76"/>
      <c r="I3830" s="76"/>
    </row>
    <row r="3831" spans="1:9" ht="18">
      <c r="A3831" s="79"/>
      <c r="B3831" s="78"/>
      <c r="C3831" s="77"/>
      <c r="D3831" s="77"/>
      <c r="E3831" s="109" t="s">
        <v>276</v>
      </c>
      <c r="F3831" s="90" t="s">
        <v>277</v>
      </c>
      <c r="G3831" s="76">
        <f t="shared" si="72"/>
        <v>0</v>
      </c>
      <c r="H3831" s="76"/>
      <c r="I3831" s="76"/>
    </row>
    <row r="3832" spans="1:9" ht="27">
      <c r="A3832" s="79"/>
      <c r="B3832" s="78"/>
      <c r="C3832" s="77"/>
      <c r="D3832" s="77"/>
      <c r="E3832" s="109" t="s">
        <v>278</v>
      </c>
      <c r="F3832" s="90" t="s">
        <v>279</v>
      </c>
      <c r="G3832" s="76">
        <f t="shared" si="72"/>
        <v>0</v>
      </c>
      <c r="H3832" s="76"/>
      <c r="I3832" s="76"/>
    </row>
    <row r="3833" spans="1:9" ht="18">
      <c r="A3833" s="79"/>
      <c r="B3833" s="78"/>
      <c r="C3833" s="77"/>
      <c r="D3833" s="77"/>
      <c r="E3833" s="113" t="s">
        <v>280</v>
      </c>
      <c r="F3833" s="114" t="s">
        <v>281</v>
      </c>
      <c r="G3833" s="76">
        <f t="shared" si="72"/>
        <v>0</v>
      </c>
      <c r="H3833" s="76"/>
      <c r="I3833" s="76"/>
    </row>
    <row r="3834" spans="1:9" ht="18">
      <c r="A3834" s="79"/>
      <c r="B3834" s="78"/>
      <c r="C3834" s="77"/>
      <c r="D3834" s="77"/>
      <c r="E3834" s="113" t="s">
        <v>282</v>
      </c>
      <c r="F3834" s="115" t="s">
        <v>194</v>
      </c>
      <c r="G3834" s="76">
        <f t="shared" si="72"/>
        <v>0</v>
      </c>
      <c r="H3834" s="76">
        <f>H3835+H3836+H3837</f>
        <v>0</v>
      </c>
      <c r="I3834" s="76"/>
    </row>
    <row r="3835" spans="1:9" ht="27">
      <c r="A3835" s="79"/>
      <c r="B3835" s="78"/>
      <c r="C3835" s="77"/>
      <c r="D3835" s="77"/>
      <c r="E3835" s="113" t="s">
        <v>283</v>
      </c>
      <c r="F3835" s="99" t="s">
        <v>284</v>
      </c>
      <c r="G3835" s="76">
        <f t="shared" si="72"/>
        <v>0</v>
      </c>
      <c r="H3835" s="76"/>
      <c r="I3835" s="76"/>
    </row>
    <row r="3836" spans="1:9" ht="18">
      <c r="A3836" s="79"/>
      <c r="B3836" s="78"/>
      <c r="C3836" s="77"/>
      <c r="D3836" s="77"/>
      <c r="E3836" s="109" t="s">
        <v>285</v>
      </c>
      <c r="F3836" s="90" t="s">
        <v>286</v>
      </c>
      <c r="G3836" s="76">
        <f t="shared" si="72"/>
        <v>0</v>
      </c>
      <c r="H3836" s="76"/>
      <c r="I3836" s="76"/>
    </row>
    <row r="3837" spans="1:9" ht="18.75" thickBot="1">
      <c r="A3837" s="79"/>
      <c r="B3837" s="78"/>
      <c r="C3837" s="77"/>
      <c r="D3837" s="77"/>
      <c r="E3837" s="111" t="s">
        <v>287</v>
      </c>
      <c r="F3837" s="92" t="s">
        <v>288</v>
      </c>
      <c r="G3837" s="76">
        <f t="shared" si="72"/>
        <v>0</v>
      </c>
      <c r="H3837" s="76"/>
      <c r="I3837" s="76"/>
    </row>
    <row r="3838" spans="1:9" ht="18">
      <c r="A3838" s="79"/>
      <c r="B3838" s="78"/>
      <c r="C3838" s="77"/>
      <c r="D3838" s="77"/>
      <c r="E3838" s="130" t="s">
        <v>289</v>
      </c>
      <c r="F3838" s="98" t="s">
        <v>194</v>
      </c>
      <c r="G3838" s="76">
        <f t="shared" si="72"/>
        <v>0</v>
      </c>
      <c r="H3838" s="76">
        <f>H3839+H3840+H3841+H3842</f>
        <v>0</v>
      </c>
      <c r="I3838" s="76"/>
    </row>
    <row r="3839" spans="1:9" ht="27">
      <c r="A3839" s="79"/>
      <c r="B3839" s="78"/>
      <c r="C3839" s="77"/>
      <c r="D3839" s="77"/>
      <c r="E3839" s="109" t="s">
        <v>290</v>
      </c>
      <c r="F3839" s="99" t="s">
        <v>291</v>
      </c>
      <c r="G3839" s="76">
        <f t="shared" si="72"/>
        <v>0</v>
      </c>
      <c r="H3839" s="76"/>
      <c r="I3839" s="76"/>
    </row>
    <row r="3840" spans="1:9" ht="27">
      <c r="A3840" s="79"/>
      <c r="B3840" s="78"/>
      <c r="C3840" s="77"/>
      <c r="D3840" s="77"/>
      <c r="E3840" s="109" t="s">
        <v>292</v>
      </c>
      <c r="F3840" s="90" t="s">
        <v>293</v>
      </c>
      <c r="G3840" s="76">
        <f t="shared" si="72"/>
        <v>0</v>
      </c>
      <c r="H3840" s="76"/>
      <c r="I3840" s="76"/>
    </row>
    <row r="3841" spans="1:9" ht="27">
      <c r="A3841" s="79"/>
      <c r="B3841" s="78"/>
      <c r="C3841" s="77"/>
      <c r="D3841" s="77"/>
      <c r="E3841" s="109" t="s">
        <v>294</v>
      </c>
      <c r="F3841" s="90" t="s">
        <v>295</v>
      </c>
      <c r="G3841" s="76">
        <f t="shared" si="72"/>
        <v>0</v>
      </c>
      <c r="H3841" s="76"/>
      <c r="I3841" s="76"/>
    </row>
    <row r="3842" spans="1:9" ht="27.75" thickBot="1">
      <c r="A3842" s="79"/>
      <c r="B3842" s="78"/>
      <c r="C3842" s="77"/>
      <c r="D3842" s="77"/>
      <c r="E3842" s="111" t="s">
        <v>296</v>
      </c>
      <c r="F3842" s="92" t="s">
        <v>297</v>
      </c>
      <c r="G3842" s="76">
        <f t="shared" si="72"/>
        <v>0</v>
      </c>
      <c r="H3842" s="76"/>
      <c r="I3842" s="76"/>
    </row>
    <row r="3843" spans="1:9" ht="18">
      <c r="A3843" s="79"/>
      <c r="B3843" s="78"/>
      <c r="C3843" s="77"/>
      <c r="D3843" s="77"/>
      <c r="E3843" s="116" t="s">
        <v>298</v>
      </c>
      <c r="F3843" s="117" t="s">
        <v>194</v>
      </c>
      <c r="G3843" s="76">
        <f t="shared" si="72"/>
        <v>0</v>
      </c>
      <c r="H3843" s="76"/>
      <c r="I3843" s="76"/>
    </row>
    <row r="3844" spans="1:9" ht="28.5">
      <c r="A3844" s="79"/>
      <c r="B3844" s="78"/>
      <c r="C3844" s="77"/>
      <c r="D3844" s="77"/>
      <c r="E3844" s="118" t="s">
        <v>299</v>
      </c>
      <c r="F3844" s="117" t="s">
        <v>194</v>
      </c>
      <c r="G3844" s="76">
        <f t="shared" si="72"/>
        <v>0</v>
      </c>
      <c r="H3844" s="76">
        <f>H3845+H3846</f>
        <v>0</v>
      </c>
      <c r="I3844" s="76"/>
    </row>
    <row r="3845" spans="1:9" ht="27">
      <c r="A3845" s="79"/>
      <c r="B3845" s="78"/>
      <c r="C3845" s="77"/>
      <c r="D3845" s="77"/>
      <c r="E3845" s="119" t="s">
        <v>300</v>
      </c>
      <c r="F3845" s="120">
        <v>461100</v>
      </c>
      <c r="G3845" s="76">
        <f t="shared" si="72"/>
        <v>0</v>
      </c>
      <c r="H3845" s="76"/>
      <c r="I3845" s="76"/>
    </row>
    <row r="3846" spans="1:9" ht="27">
      <c r="A3846" s="79"/>
      <c r="B3846" s="78"/>
      <c r="C3846" s="77"/>
      <c r="D3846" s="77"/>
      <c r="E3846" s="119" t="s">
        <v>301</v>
      </c>
      <c r="F3846" s="120">
        <v>461200</v>
      </c>
      <c r="G3846" s="76">
        <f t="shared" si="72"/>
        <v>0</v>
      </c>
      <c r="H3846" s="76"/>
      <c r="I3846" s="76"/>
    </row>
    <row r="3847" spans="1:9" ht="28.5">
      <c r="A3847" s="79"/>
      <c r="B3847" s="78"/>
      <c r="C3847" s="77"/>
      <c r="D3847" s="77"/>
      <c r="E3847" s="121" t="s">
        <v>302</v>
      </c>
      <c r="F3847" s="122" t="s">
        <v>194</v>
      </c>
      <c r="G3847" s="76">
        <f t="shared" si="72"/>
        <v>0</v>
      </c>
      <c r="H3847" s="76">
        <f>H3848+H3849</f>
        <v>0</v>
      </c>
      <c r="I3847" s="76"/>
    </row>
    <row r="3848" spans="1:9" ht="27">
      <c r="A3848" s="79"/>
      <c r="B3848" s="78"/>
      <c r="C3848" s="77"/>
      <c r="D3848" s="77"/>
      <c r="E3848" s="123" t="s">
        <v>303</v>
      </c>
      <c r="F3848" s="120">
        <v>462100</v>
      </c>
      <c r="G3848" s="76">
        <f t="shared" si="72"/>
        <v>0</v>
      </c>
      <c r="H3848" s="76"/>
      <c r="I3848" s="76"/>
    </row>
    <row r="3849" spans="1:9" ht="27.75" thickBot="1">
      <c r="A3849" s="79"/>
      <c r="B3849" s="78"/>
      <c r="C3849" s="77"/>
      <c r="D3849" s="77"/>
      <c r="E3849" s="124" t="s">
        <v>304</v>
      </c>
      <c r="F3849" s="125">
        <v>462200</v>
      </c>
      <c r="G3849" s="76">
        <f t="shared" si="72"/>
        <v>0</v>
      </c>
      <c r="H3849" s="76"/>
      <c r="I3849" s="76"/>
    </row>
    <row r="3850" spans="1:9" ht="28.5">
      <c r="A3850" s="79"/>
      <c r="B3850" s="78"/>
      <c r="C3850" s="77"/>
      <c r="D3850" s="77"/>
      <c r="E3850" s="126" t="s">
        <v>305</v>
      </c>
      <c r="F3850" s="117" t="s">
        <v>194</v>
      </c>
      <c r="G3850" s="76">
        <f t="shared" ref="G3850:G3901" si="73">H3850</f>
        <v>0</v>
      </c>
      <c r="H3850" s="76">
        <f>H3851+H3852+H3853+H3854+H3855+H3856+H3857+H3858</f>
        <v>0</v>
      </c>
      <c r="I3850" s="76"/>
    </row>
    <row r="3851" spans="1:9" ht="27">
      <c r="A3851" s="79"/>
      <c r="B3851" s="78"/>
      <c r="C3851" s="77"/>
      <c r="D3851" s="77"/>
      <c r="E3851" s="123" t="s">
        <v>306</v>
      </c>
      <c r="F3851" s="120">
        <v>463100</v>
      </c>
      <c r="G3851" s="76">
        <f t="shared" si="73"/>
        <v>0</v>
      </c>
      <c r="H3851" s="76"/>
      <c r="I3851" s="76"/>
    </row>
    <row r="3852" spans="1:9" ht="18">
      <c r="A3852" s="79"/>
      <c r="B3852" s="78"/>
      <c r="C3852" s="77"/>
      <c r="D3852" s="77"/>
      <c r="E3852" s="123" t="s">
        <v>307</v>
      </c>
      <c r="F3852" s="120">
        <v>463200</v>
      </c>
      <c r="G3852" s="76">
        <f t="shared" si="73"/>
        <v>0</v>
      </c>
      <c r="H3852" s="76"/>
      <c r="I3852" s="76"/>
    </row>
    <row r="3853" spans="1:9" ht="40.5">
      <c r="A3853" s="79"/>
      <c r="B3853" s="78"/>
      <c r="C3853" s="77"/>
      <c r="D3853" s="77"/>
      <c r="E3853" s="123" t="s">
        <v>308</v>
      </c>
      <c r="F3853" s="120">
        <v>463300</v>
      </c>
      <c r="G3853" s="76">
        <f t="shared" si="73"/>
        <v>0</v>
      </c>
      <c r="H3853" s="76"/>
      <c r="I3853" s="76"/>
    </row>
    <row r="3854" spans="1:9" ht="40.5">
      <c r="A3854" s="79"/>
      <c r="B3854" s="78"/>
      <c r="C3854" s="77"/>
      <c r="D3854" s="77"/>
      <c r="E3854" s="123" t="s">
        <v>309</v>
      </c>
      <c r="F3854" s="120">
        <v>463400</v>
      </c>
      <c r="G3854" s="76">
        <f t="shared" si="73"/>
        <v>0</v>
      </c>
      <c r="H3854" s="76"/>
      <c r="I3854" s="76"/>
    </row>
    <row r="3855" spans="1:9" ht="18">
      <c r="A3855" s="79"/>
      <c r="B3855" s="78"/>
      <c r="C3855" s="77"/>
      <c r="D3855" s="77"/>
      <c r="E3855" s="127" t="s">
        <v>310</v>
      </c>
      <c r="F3855" s="120">
        <v>463500</v>
      </c>
      <c r="G3855" s="76">
        <f t="shared" si="73"/>
        <v>0</v>
      </c>
      <c r="H3855" s="76"/>
      <c r="I3855" s="76"/>
    </row>
    <row r="3856" spans="1:9" ht="40.5">
      <c r="A3856" s="79"/>
      <c r="B3856" s="78"/>
      <c r="C3856" s="77"/>
      <c r="D3856" s="77"/>
      <c r="E3856" s="127" t="s">
        <v>311</v>
      </c>
      <c r="F3856" s="120">
        <v>463700</v>
      </c>
      <c r="G3856" s="76">
        <f t="shared" si="73"/>
        <v>0</v>
      </c>
      <c r="H3856" s="76"/>
      <c r="I3856" s="76"/>
    </row>
    <row r="3857" spans="1:9" ht="40.5">
      <c r="A3857" s="79"/>
      <c r="B3857" s="78"/>
      <c r="C3857" s="77"/>
      <c r="D3857" s="77"/>
      <c r="E3857" s="127" t="s">
        <v>312</v>
      </c>
      <c r="F3857" s="120">
        <v>463800</v>
      </c>
      <c r="G3857" s="76">
        <f t="shared" si="73"/>
        <v>0</v>
      </c>
      <c r="H3857" s="76"/>
      <c r="I3857" s="76"/>
    </row>
    <row r="3858" spans="1:9" ht="18">
      <c r="A3858" s="79"/>
      <c r="B3858" s="78"/>
      <c r="C3858" s="77"/>
      <c r="D3858" s="77"/>
      <c r="E3858" s="127" t="s">
        <v>313</v>
      </c>
      <c r="F3858" s="120">
        <v>463900</v>
      </c>
      <c r="G3858" s="76">
        <f t="shared" si="73"/>
        <v>0</v>
      </c>
      <c r="H3858" s="76"/>
      <c r="I3858" s="76"/>
    </row>
    <row r="3859" spans="1:9" ht="28.5">
      <c r="A3859" s="79"/>
      <c r="B3859" s="78"/>
      <c r="C3859" s="77"/>
      <c r="D3859" s="77"/>
      <c r="E3859" s="128" t="s">
        <v>314</v>
      </c>
      <c r="F3859" s="122" t="s">
        <v>194</v>
      </c>
      <c r="G3859" s="76">
        <f t="shared" si="73"/>
        <v>0</v>
      </c>
      <c r="H3859" s="76">
        <f>H3860+H3861+H3862+H3863+H3864</f>
        <v>0</v>
      </c>
      <c r="I3859" s="76"/>
    </row>
    <row r="3860" spans="1:9" ht="27">
      <c r="A3860" s="79"/>
      <c r="B3860" s="78"/>
      <c r="C3860" s="77"/>
      <c r="D3860" s="77"/>
      <c r="E3860" s="127" t="s">
        <v>315</v>
      </c>
      <c r="F3860" s="120">
        <v>465100</v>
      </c>
      <c r="G3860" s="76">
        <f t="shared" si="73"/>
        <v>0</v>
      </c>
      <c r="H3860" s="76"/>
      <c r="I3860" s="76"/>
    </row>
    <row r="3861" spans="1:9" ht="18">
      <c r="A3861" s="79"/>
      <c r="B3861" s="78"/>
      <c r="C3861" s="77"/>
      <c r="D3861" s="77"/>
      <c r="E3861" s="127" t="s">
        <v>316</v>
      </c>
      <c r="F3861" s="120">
        <v>465200</v>
      </c>
      <c r="G3861" s="76">
        <f t="shared" si="73"/>
        <v>0</v>
      </c>
      <c r="H3861" s="76"/>
      <c r="I3861" s="76"/>
    </row>
    <row r="3862" spans="1:9" ht="18">
      <c r="A3862" s="79"/>
      <c r="B3862" s="78"/>
      <c r="C3862" s="77"/>
      <c r="D3862" s="77"/>
      <c r="E3862" s="127" t="s">
        <v>317</v>
      </c>
      <c r="F3862" s="120">
        <v>465300</v>
      </c>
      <c r="G3862" s="76">
        <f t="shared" si="73"/>
        <v>0</v>
      </c>
      <c r="H3862" s="76"/>
      <c r="I3862" s="76"/>
    </row>
    <row r="3863" spans="1:9" ht="40.5">
      <c r="A3863" s="79"/>
      <c r="B3863" s="78"/>
      <c r="C3863" s="77"/>
      <c r="D3863" s="77"/>
      <c r="E3863" s="127" t="s">
        <v>318</v>
      </c>
      <c r="F3863" s="120">
        <v>465500</v>
      </c>
      <c r="G3863" s="76">
        <f t="shared" si="73"/>
        <v>0</v>
      </c>
      <c r="H3863" s="76"/>
      <c r="I3863" s="76"/>
    </row>
    <row r="3864" spans="1:9" ht="40.5">
      <c r="A3864" s="79"/>
      <c r="B3864" s="78"/>
      <c r="C3864" s="77"/>
      <c r="D3864" s="77"/>
      <c r="E3864" s="127" t="s">
        <v>319</v>
      </c>
      <c r="F3864" s="120">
        <v>465600</v>
      </c>
      <c r="G3864" s="76">
        <f t="shared" si="73"/>
        <v>0</v>
      </c>
      <c r="H3864" s="76"/>
      <c r="I3864" s="76"/>
    </row>
    <row r="3865" spans="1:9" ht="18.75" thickBot="1">
      <c r="A3865" s="79"/>
      <c r="B3865" s="78"/>
      <c r="C3865" s="77"/>
      <c r="D3865" s="77"/>
      <c r="E3865" s="129" t="s">
        <v>320</v>
      </c>
      <c r="F3865" s="92" t="s">
        <v>321</v>
      </c>
      <c r="G3865" s="76">
        <f t="shared" si="73"/>
        <v>0</v>
      </c>
      <c r="H3865" s="76"/>
      <c r="I3865" s="76"/>
    </row>
    <row r="3866" spans="1:9" ht="33">
      <c r="A3866" s="79"/>
      <c r="B3866" s="78"/>
      <c r="C3866" s="77"/>
      <c r="D3866" s="77"/>
      <c r="E3866" s="130" t="s">
        <v>322</v>
      </c>
      <c r="F3866" s="98" t="s">
        <v>194</v>
      </c>
      <c r="G3866" s="76">
        <f t="shared" si="73"/>
        <v>500</v>
      </c>
      <c r="H3866" s="76">
        <f>H3867+H3870+H3880</f>
        <v>500</v>
      </c>
      <c r="I3866" s="76"/>
    </row>
    <row r="3867" spans="1:9" ht="28.5">
      <c r="A3867" s="79"/>
      <c r="B3867" s="78"/>
      <c r="C3867" s="77"/>
      <c r="D3867" s="77"/>
      <c r="E3867" s="131" t="s">
        <v>323</v>
      </c>
      <c r="F3867" s="122" t="s">
        <v>194</v>
      </c>
      <c r="G3867" s="76">
        <f t="shared" si="73"/>
        <v>0</v>
      </c>
      <c r="H3867" s="76">
        <f>H3868+H3869</f>
        <v>0</v>
      </c>
      <c r="I3867" s="76"/>
    </row>
    <row r="3868" spans="1:9" ht="40.5">
      <c r="A3868" s="79"/>
      <c r="B3868" s="78"/>
      <c r="C3868" s="77"/>
      <c r="D3868" s="77"/>
      <c r="E3868" s="89" t="s">
        <v>324</v>
      </c>
      <c r="F3868" s="108">
        <v>471100</v>
      </c>
      <c r="G3868" s="76">
        <f t="shared" si="73"/>
        <v>0</v>
      </c>
      <c r="H3868" s="76"/>
      <c r="I3868" s="76"/>
    </row>
    <row r="3869" spans="1:9" ht="27">
      <c r="A3869" s="79"/>
      <c r="B3869" s="78"/>
      <c r="C3869" s="77"/>
      <c r="D3869" s="77"/>
      <c r="E3869" s="109" t="s">
        <v>325</v>
      </c>
      <c r="F3869" s="108">
        <v>471200</v>
      </c>
      <c r="G3869" s="76">
        <f t="shared" si="73"/>
        <v>0</v>
      </c>
      <c r="H3869" s="76"/>
      <c r="I3869" s="76"/>
    </row>
    <row r="3870" spans="1:9" ht="42.75">
      <c r="A3870" s="79"/>
      <c r="B3870" s="78"/>
      <c r="C3870" s="77"/>
      <c r="D3870" s="77"/>
      <c r="E3870" s="131" t="s">
        <v>326</v>
      </c>
      <c r="F3870" s="122" t="s">
        <v>194</v>
      </c>
      <c r="G3870" s="76">
        <f t="shared" si="73"/>
        <v>500</v>
      </c>
      <c r="H3870" s="76">
        <f>H3871+H3872+H3873+H3874+H3875+H3876+H3877+H3878+H3879</f>
        <v>500</v>
      </c>
      <c r="I3870" s="76"/>
    </row>
    <row r="3871" spans="1:9" ht="27">
      <c r="A3871" s="79"/>
      <c r="B3871" s="78"/>
      <c r="C3871" s="77"/>
      <c r="D3871" s="77"/>
      <c r="E3871" s="109" t="s">
        <v>327</v>
      </c>
      <c r="F3871" s="90" t="s">
        <v>328</v>
      </c>
      <c r="G3871" s="76">
        <f t="shared" si="73"/>
        <v>0</v>
      </c>
      <c r="H3871" s="76"/>
      <c r="I3871" s="76"/>
    </row>
    <row r="3872" spans="1:9" ht="18">
      <c r="A3872" s="79"/>
      <c r="B3872" s="78"/>
      <c r="C3872" s="77"/>
      <c r="D3872" s="77"/>
      <c r="E3872" s="109" t="s">
        <v>329</v>
      </c>
      <c r="F3872" s="90" t="s">
        <v>330</v>
      </c>
      <c r="G3872" s="76">
        <f t="shared" si="73"/>
        <v>0</v>
      </c>
      <c r="H3872" s="76"/>
      <c r="I3872" s="76"/>
    </row>
    <row r="3873" spans="1:9" ht="27">
      <c r="A3873" s="79"/>
      <c r="B3873" s="78"/>
      <c r="C3873" s="77"/>
      <c r="D3873" s="77"/>
      <c r="E3873" s="109" t="s">
        <v>331</v>
      </c>
      <c r="F3873" s="90" t="s">
        <v>332</v>
      </c>
      <c r="G3873" s="76">
        <f t="shared" si="73"/>
        <v>0</v>
      </c>
      <c r="H3873" s="76"/>
      <c r="I3873" s="76"/>
    </row>
    <row r="3874" spans="1:9" ht="18">
      <c r="A3874" s="79"/>
      <c r="B3874" s="78"/>
      <c r="C3874" s="77"/>
      <c r="D3874" s="77"/>
      <c r="E3874" s="109" t="s">
        <v>333</v>
      </c>
      <c r="F3874" s="90" t="s">
        <v>334</v>
      </c>
      <c r="G3874" s="76">
        <f t="shared" si="73"/>
        <v>0</v>
      </c>
      <c r="H3874" s="76"/>
      <c r="I3874" s="76"/>
    </row>
    <row r="3875" spans="1:9" ht="27">
      <c r="A3875" s="79"/>
      <c r="B3875" s="78"/>
      <c r="C3875" s="77"/>
      <c r="D3875" s="77"/>
      <c r="E3875" s="109" t="s">
        <v>335</v>
      </c>
      <c r="F3875" s="90" t="s">
        <v>336</v>
      </c>
      <c r="G3875" s="76">
        <f t="shared" si="73"/>
        <v>0</v>
      </c>
      <c r="H3875" s="76"/>
      <c r="I3875" s="76"/>
    </row>
    <row r="3876" spans="1:9" ht="18">
      <c r="A3876" s="79"/>
      <c r="B3876" s="78"/>
      <c r="C3876" s="77"/>
      <c r="D3876" s="77"/>
      <c r="E3876" s="109" t="s">
        <v>337</v>
      </c>
      <c r="F3876" s="90" t="s">
        <v>338</v>
      </c>
      <c r="G3876" s="76">
        <f t="shared" si="73"/>
        <v>0</v>
      </c>
      <c r="H3876" s="76"/>
      <c r="I3876" s="76"/>
    </row>
    <row r="3877" spans="1:9" ht="27">
      <c r="A3877" s="79"/>
      <c r="B3877" s="78"/>
      <c r="C3877" s="77"/>
      <c r="D3877" s="77"/>
      <c r="E3877" s="89" t="s">
        <v>339</v>
      </c>
      <c r="F3877" s="90" t="s">
        <v>340</v>
      </c>
      <c r="G3877" s="76">
        <f t="shared" si="73"/>
        <v>0</v>
      </c>
      <c r="H3877" s="76"/>
      <c r="I3877" s="76"/>
    </row>
    <row r="3878" spans="1:9" ht="18">
      <c r="A3878" s="79"/>
      <c r="B3878" s="78"/>
      <c r="C3878" s="77"/>
      <c r="D3878" s="77"/>
      <c r="E3878" s="109" t="s">
        <v>341</v>
      </c>
      <c r="F3878" s="90" t="s">
        <v>342</v>
      </c>
      <c r="G3878" s="76">
        <f t="shared" si="73"/>
        <v>0</v>
      </c>
      <c r="H3878" s="76"/>
      <c r="I3878" s="76"/>
    </row>
    <row r="3879" spans="1:9" ht="18">
      <c r="A3879" s="79"/>
      <c r="B3879" s="78"/>
      <c r="C3879" s="77"/>
      <c r="D3879" s="77"/>
      <c r="E3879" s="109" t="s">
        <v>343</v>
      </c>
      <c r="F3879" s="90" t="s">
        <v>344</v>
      </c>
      <c r="G3879" s="76">
        <f t="shared" si="73"/>
        <v>500</v>
      </c>
      <c r="H3879" s="152">
        <v>500</v>
      </c>
      <c r="I3879" s="76"/>
    </row>
    <row r="3880" spans="1:9" ht="18">
      <c r="A3880" s="79"/>
      <c r="B3880" s="78"/>
      <c r="C3880" s="77"/>
      <c r="D3880" s="77"/>
      <c r="E3880" s="131" t="s">
        <v>345</v>
      </c>
      <c r="F3880" s="122" t="s">
        <v>194</v>
      </c>
      <c r="G3880" s="76">
        <f t="shared" si="73"/>
        <v>0</v>
      </c>
      <c r="H3880" s="76"/>
      <c r="I3880" s="76"/>
    </row>
    <row r="3881" spans="1:9" ht="18.75" thickBot="1">
      <c r="A3881" s="79"/>
      <c r="B3881" s="78"/>
      <c r="C3881" s="77"/>
      <c r="D3881" s="77"/>
      <c r="E3881" s="111" t="s">
        <v>346</v>
      </c>
      <c r="F3881" s="92" t="s">
        <v>347</v>
      </c>
      <c r="G3881" s="76">
        <f t="shared" si="73"/>
        <v>0</v>
      </c>
      <c r="H3881" s="76"/>
      <c r="I3881" s="76"/>
    </row>
    <row r="3882" spans="1:9" ht="18">
      <c r="A3882" s="79"/>
      <c r="B3882" s="78"/>
      <c r="C3882" s="77"/>
      <c r="D3882" s="77"/>
      <c r="E3882" s="132" t="s">
        <v>348</v>
      </c>
      <c r="F3882" s="98" t="s">
        <v>194</v>
      </c>
      <c r="G3882" s="76">
        <f t="shared" si="73"/>
        <v>0</v>
      </c>
      <c r="H3882" s="76"/>
      <c r="I3882" s="76"/>
    </row>
    <row r="3883" spans="1:9" ht="42.75">
      <c r="A3883" s="79"/>
      <c r="B3883" s="78"/>
      <c r="C3883" s="77"/>
      <c r="D3883" s="77"/>
      <c r="E3883" s="133" t="s">
        <v>349</v>
      </c>
      <c r="F3883" s="117" t="s">
        <v>194</v>
      </c>
      <c r="G3883" s="76">
        <f t="shared" si="73"/>
        <v>0</v>
      </c>
      <c r="H3883" s="76">
        <f>H3884+H3885</f>
        <v>0</v>
      </c>
      <c r="I3883" s="76"/>
    </row>
    <row r="3884" spans="1:9" ht="54">
      <c r="A3884" s="79"/>
      <c r="B3884" s="78"/>
      <c r="C3884" s="77"/>
      <c r="D3884" s="77"/>
      <c r="E3884" s="89" t="s">
        <v>350</v>
      </c>
      <c r="F3884" s="99" t="s">
        <v>351</v>
      </c>
      <c r="G3884" s="76">
        <f t="shared" si="73"/>
        <v>0</v>
      </c>
      <c r="H3884" s="76"/>
      <c r="I3884" s="76"/>
    </row>
    <row r="3885" spans="1:9" ht="27">
      <c r="A3885" s="79"/>
      <c r="B3885" s="78"/>
      <c r="C3885" s="77"/>
      <c r="D3885" s="77"/>
      <c r="E3885" s="109" t="s">
        <v>352</v>
      </c>
      <c r="F3885" s="134" t="s">
        <v>353</v>
      </c>
      <c r="G3885" s="76">
        <f t="shared" si="73"/>
        <v>0</v>
      </c>
      <c r="H3885" s="76"/>
      <c r="I3885" s="76"/>
    </row>
    <row r="3886" spans="1:9" ht="57">
      <c r="A3886" s="79"/>
      <c r="B3886" s="78"/>
      <c r="C3886" s="77"/>
      <c r="D3886" s="77"/>
      <c r="E3886" s="135" t="s">
        <v>354</v>
      </c>
      <c r="F3886" s="122" t="s">
        <v>194</v>
      </c>
      <c r="G3886" s="76">
        <f t="shared" si="73"/>
        <v>0</v>
      </c>
      <c r="H3886" s="76">
        <f>H3887+H3888+H3889+H3890</f>
        <v>0</v>
      </c>
      <c r="I3886" s="76"/>
    </row>
    <row r="3887" spans="1:9" ht="18">
      <c r="A3887" s="79"/>
      <c r="B3887" s="78"/>
      <c r="C3887" s="77"/>
      <c r="D3887" s="77"/>
      <c r="E3887" s="109" t="s">
        <v>355</v>
      </c>
      <c r="F3887" s="99" t="s">
        <v>356</v>
      </c>
      <c r="G3887" s="76">
        <f t="shared" si="73"/>
        <v>0</v>
      </c>
      <c r="H3887" s="76"/>
      <c r="I3887" s="76"/>
    </row>
    <row r="3888" spans="1:9" ht="18">
      <c r="A3888" s="79"/>
      <c r="B3888" s="78"/>
      <c r="C3888" s="77"/>
      <c r="D3888" s="77"/>
      <c r="E3888" s="109" t="s">
        <v>357</v>
      </c>
      <c r="F3888" s="136">
        <v>482200</v>
      </c>
      <c r="G3888" s="76">
        <f t="shared" si="73"/>
        <v>0</v>
      </c>
      <c r="H3888" s="76"/>
      <c r="I3888" s="76"/>
    </row>
    <row r="3889" spans="1:9" ht="18">
      <c r="A3889" s="79"/>
      <c r="B3889" s="78"/>
      <c r="C3889" s="77"/>
      <c r="D3889" s="77"/>
      <c r="E3889" s="109" t="s">
        <v>358</v>
      </c>
      <c r="F3889" s="90" t="s">
        <v>359</v>
      </c>
      <c r="G3889" s="76">
        <f t="shared" si="73"/>
        <v>0</v>
      </c>
      <c r="H3889" s="76"/>
      <c r="I3889" s="76"/>
    </row>
    <row r="3890" spans="1:9" ht="40.5">
      <c r="A3890" s="79"/>
      <c r="B3890" s="78"/>
      <c r="C3890" s="77"/>
      <c r="D3890" s="77"/>
      <c r="E3890" s="137" t="s">
        <v>360</v>
      </c>
      <c r="F3890" s="90" t="s">
        <v>361</v>
      </c>
      <c r="G3890" s="76">
        <f t="shared" si="73"/>
        <v>0</v>
      </c>
      <c r="H3890" s="76"/>
      <c r="I3890" s="76"/>
    </row>
    <row r="3891" spans="1:9" ht="28.5">
      <c r="A3891" s="79"/>
      <c r="B3891" s="78"/>
      <c r="C3891" s="77"/>
      <c r="D3891" s="77"/>
      <c r="E3891" s="135" t="s">
        <v>362</v>
      </c>
      <c r="F3891" s="122" t="s">
        <v>194</v>
      </c>
      <c r="G3891" s="76">
        <f t="shared" si="73"/>
        <v>0</v>
      </c>
      <c r="H3891" s="76">
        <f>H3892</f>
        <v>0</v>
      </c>
      <c r="I3891" s="76"/>
    </row>
    <row r="3892" spans="1:9" ht="27">
      <c r="A3892" s="79"/>
      <c r="B3892" s="78"/>
      <c r="C3892" s="77"/>
      <c r="D3892" s="77"/>
      <c r="E3892" s="137" t="s">
        <v>363</v>
      </c>
      <c r="F3892" s="90" t="s">
        <v>364</v>
      </c>
      <c r="G3892" s="76">
        <f t="shared" si="73"/>
        <v>0</v>
      </c>
      <c r="H3892" s="76"/>
      <c r="I3892" s="76"/>
    </row>
    <row r="3893" spans="1:9" ht="57">
      <c r="A3893" s="79"/>
      <c r="B3893" s="78"/>
      <c r="C3893" s="77"/>
      <c r="D3893" s="77"/>
      <c r="E3893" s="135" t="s">
        <v>365</v>
      </c>
      <c r="F3893" s="122" t="s">
        <v>194</v>
      </c>
      <c r="G3893" s="76">
        <f t="shared" si="73"/>
        <v>0</v>
      </c>
      <c r="H3893" s="76">
        <f>H3894+H3895</f>
        <v>0</v>
      </c>
      <c r="I3893" s="76"/>
    </row>
    <row r="3894" spans="1:9" ht="27">
      <c r="A3894" s="79"/>
      <c r="B3894" s="78"/>
      <c r="C3894" s="77"/>
      <c r="D3894" s="77"/>
      <c r="E3894" s="137" t="s">
        <v>366</v>
      </c>
      <c r="F3894" s="90" t="s">
        <v>367</v>
      </c>
      <c r="G3894" s="76">
        <f t="shared" si="73"/>
        <v>0</v>
      </c>
      <c r="H3894" s="76"/>
      <c r="I3894" s="76"/>
    </row>
    <row r="3895" spans="1:9" ht="27">
      <c r="A3895" s="79"/>
      <c r="B3895" s="78"/>
      <c r="C3895" s="77"/>
      <c r="D3895" s="77"/>
      <c r="E3895" s="137" t="s">
        <v>368</v>
      </c>
      <c r="F3895" s="90" t="s">
        <v>369</v>
      </c>
      <c r="G3895" s="76">
        <f t="shared" si="73"/>
        <v>0</v>
      </c>
      <c r="H3895" s="76"/>
      <c r="I3895" s="76"/>
    </row>
    <row r="3896" spans="1:9" ht="57">
      <c r="A3896" s="79"/>
      <c r="B3896" s="78"/>
      <c r="C3896" s="77"/>
      <c r="D3896" s="77"/>
      <c r="E3896" s="135" t="s">
        <v>370</v>
      </c>
      <c r="F3896" s="122" t="s">
        <v>194</v>
      </c>
      <c r="G3896" s="76">
        <f t="shared" si="73"/>
        <v>0</v>
      </c>
      <c r="H3896" s="76">
        <f>H3897</f>
        <v>0</v>
      </c>
      <c r="I3896" s="76"/>
    </row>
    <row r="3897" spans="1:9" ht="40.5">
      <c r="A3897" s="79"/>
      <c r="B3897" s="78"/>
      <c r="C3897" s="77"/>
      <c r="D3897" s="77"/>
      <c r="E3897" s="137" t="s">
        <v>371</v>
      </c>
      <c r="F3897" s="90" t="s">
        <v>372</v>
      </c>
      <c r="G3897" s="76">
        <f t="shared" si="73"/>
        <v>0</v>
      </c>
      <c r="H3897" s="76"/>
      <c r="I3897" s="76"/>
    </row>
    <row r="3898" spans="1:9" ht="18">
      <c r="A3898" s="79"/>
      <c r="B3898" s="78"/>
      <c r="C3898" s="77"/>
      <c r="D3898" s="77"/>
      <c r="E3898" s="135" t="s">
        <v>373</v>
      </c>
      <c r="F3898" s="122" t="s">
        <v>194</v>
      </c>
      <c r="G3898" s="76">
        <f t="shared" si="73"/>
        <v>0</v>
      </c>
      <c r="H3898" s="76">
        <f>H3899</f>
        <v>0</v>
      </c>
      <c r="I3898" s="76"/>
    </row>
    <row r="3899" spans="1:9" ht="18">
      <c r="A3899" s="79"/>
      <c r="B3899" s="78"/>
      <c r="C3899" s="77"/>
      <c r="D3899" s="77"/>
      <c r="E3899" s="137" t="s">
        <v>374</v>
      </c>
      <c r="F3899" s="90" t="s">
        <v>375</v>
      </c>
      <c r="G3899" s="76">
        <f t="shared" si="73"/>
        <v>0</v>
      </c>
      <c r="H3899" s="76"/>
      <c r="I3899" s="76"/>
    </row>
    <row r="3900" spans="1:9" ht="18">
      <c r="A3900" s="79"/>
      <c r="B3900" s="78"/>
      <c r="C3900" s="77"/>
      <c r="D3900" s="77"/>
      <c r="E3900" s="135" t="s">
        <v>376</v>
      </c>
      <c r="F3900" s="122" t="s">
        <v>194</v>
      </c>
      <c r="G3900" s="76">
        <f t="shared" si="73"/>
        <v>0</v>
      </c>
      <c r="H3900" s="76">
        <f>H3901</f>
        <v>0</v>
      </c>
      <c r="I3900" s="76"/>
    </row>
    <row r="3901" spans="1:9" ht="18.75" thickBot="1">
      <c r="A3901" s="79"/>
      <c r="B3901" s="78"/>
      <c r="C3901" s="77"/>
      <c r="D3901" s="77"/>
      <c r="E3901" s="138" t="s">
        <v>377</v>
      </c>
      <c r="F3901" s="92" t="s">
        <v>378</v>
      </c>
      <c r="G3901" s="76">
        <f t="shared" si="73"/>
        <v>0</v>
      </c>
      <c r="H3901" s="76"/>
      <c r="I3901" s="76"/>
    </row>
    <row r="3902" spans="1:9" ht="33.75" thickBot="1">
      <c r="A3902" s="79"/>
      <c r="B3902" s="78"/>
      <c r="C3902" s="77"/>
      <c r="D3902" s="77"/>
      <c r="E3902" s="139" t="s">
        <v>379</v>
      </c>
      <c r="F3902" s="140" t="s">
        <v>194</v>
      </c>
      <c r="G3902" s="76">
        <f>I3902</f>
        <v>0</v>
      </c>
      <c r="H3902" s="76"/>
      <c r="I3902" s="76">
        <f>I3903+I3914+I3919+I3921</f>
        <v>0</v>
      </c>
    </row>
    <row r="3903" spans="1:9" ht="18">
      <c r="A3903" s="79"/>
      <c r="B3903" s="78"/>
      <c r="C3903" s="77"/>
      <c r="D3903" s="77"/>
      <c r="E3903" s="141" t="s">
        <v>380</v>
      </c>
      <c r="F3903" s="117" t="s">
        <v>194</v>
      </c>
      <c r="G3903" s="76">
        <f t="shared" ref="G3903:G3925" si="74">I3903</f>
        <v>0</v>
      </c>
      <c r="H3903" s="76"/>
      <c r="I3903" s="76">
        <f>I3904+I3905+I3906+I3907+I3908+I3909+I3910+I3911+I3912+I3913</f>
        <v>0</v>
      </c>
    </row>
    <row r="3904" spans="1:9" ht="18">
      <c r="A3904" s="79"/>
      <c r="B3904" s="78"/>
      <c r="C3904" s="77"/>
      <c r="D3904" s="77"/>
      <c r="E3904" s="137" t="s">
        <v>381</v>
      </c>
      <c r="F3904" s="142" t="s">
        <v>382</v>
      </c>
      <c r="G3904" s="76">
        <f t="shared" si="74"/>
        <v>0</v>
      </c>
      <c r="H3904" s="76"/>
      <c r="I3904" s="76"/>
    </row>
    <row r="3905" spans="1:9" ht="18">
      <c r="A3905" s="79"/>
      <c r="B3905" s="78"/>
      <c r="C3905" s="77"/>
      <c r="D3905" s="77"/>
      <c r="E3905" s="137" t="s">
        <v>383</v>
      </c>
      <c r="F3905" s="142" t="s">
        <v>384</v>
      </c>
      <c r="G3905" s="76">
        <f t="shared" si="74"/>
        <v>0</v>
      </c>
      <c r="H3905" s="76"/>
      <c r="I3905" s="76"/>
    </row>
    <row r="3906" spans="1:9" ht="27">
      <c r="A3906" s="79"/>
      <c r="B3906" s="78"/>
      <c r="C3906" s="77"/>
      <c r="D3906" s="77"/>
      <c r="E3906" s="137" t="s">
        <v>385</v>
      </c>
      <c r="F3906" s="142" t="s">
        <v>386</v>
      </c>
      <c r="G3906" s="76">
        <f t="shared" si="74"/>
        <v>0</v>
      </c>
      <c r="H3906" s="76"/>
      <c r="I3906" s="76"/>
    </row>
    <row r="3907" spans="1:9" ht="18">
      <c r="A3907" s="79"/>
      <c r="B3907" s="78"/>
      <c r="C3907" s="77"/>
      <c r="D3907" s="77"/>
      <c r="E3907" s="137" t="s">
        <v>387</v>
      </c>
      <c r="F3907" s="142" t="s">
        <v>388</v>
      </c>
      <c r="G3907" s="76">
        <f t="shared" si="74"/>
        <v>0</v>
      </c>
      <c r="H3907" s="76"/>
      <c r="I3907" s="76"/>
    </row>
    <row r="3908" spans="1:9" ht="18">
      <c r="A3908" s="79"/>
      <c r="B3908" s="78"/>
      <c r="C3908" s="77"/>
      <c r="D3908" s="77"/>
      <c r="E3908" s="137" t="s">
        <v>389</v>
      </c>
      <c r="F3908" s="142" t="s">
        <v>390</v>
      </c>
      <c r="G3908" s="76">
        <f t="shared" si="74"/>
        <v>0</v>
      </c>
      <c r="H3908" s="76"/>
      <c r="I3908" s="76"/>
    </row>
    <row r="3909" spans="1:9" ht="18">
      <c r="A3909" s="79"/>
      <c r="B3909" s="78"/>
      <c r="C3909" s="77"/>
      <c r="D3909" s="77"/>
      <c r="E3909" s="137" t="s">
        <v>391</v>
      </c>
      <c r="F3909" s="142" t="s">
        <v>392</v>
      </c>
      <c r="G3909" s="76">
        <f t="shared" si="74"/>
        <v>0</v>
      </c>
      <c r="H3909" s="76"/>
      <c r="I3909" s="76"/>
    </row>
    <row r="3910" spans="1:9" ht="18">
      <c r="A3910" s="79"/>
      <c r="B3910" s="78"/>
      <c r="C3910" s="77"/>
      <c r="D3910" s="77"/>
      <c r="E3910" s="137" t="s">
        <v>393</v>
      </c>
      <c r="F3910" s="142" t="s">
        <v>394</v>
      </c>
      <c r="G3910" s="76">
        <f t="shared" si="74"/>
        <v>0</v>
      </c>
      <c r="H3910" s="76"/>
      <c r="I3910" s="76"/>
    </row>
    <row r="3911" spans="1:9" ht="18">
      <c r="A3911" s="79"/>
      <c r="B3911" s="78"/>
      <c r="C3911" s="77"/>
      <c r="D3911" s="77"/>
      <c r="E3911" s="143" t="s">
        <v>395</v>
      </c>
      <c r="F3911" s="144" t="s">
        <v>396</v>
      </c>
      <c r="G3911" s="76">
        <f t="shared" si="74"/>
        <v>0</v>
      </c>
      <c r="H3911" s="76"/>
      <c r="I3911" s="76"/>
    </row>
    <row r="3912" spans="1:9" ht="18">
      <c r="A3912" s="79"/>
      <c r="B3912" s="78"/>
      <c r="C3912" s="77"/>
      <c r="D3912" s="77"/>
      <c r="E3912" s="143" t="s">
        <v>397</v>
      </c>
      <c r="F3912" s="120">
        <v>513300</v>
      </c>
      <c r="G3912" s="76">
        <f t="shared" si="74"/>
        <v>0</v>
      </c>
      <c r="H3912" s="76"/>
      <c r="I3912" s="76"/>
    </row>
    <row r="3913" spans="1:9" ht="18">
      <c r="A3913" s="79"/>
      <c r="B3913" s="78"/>
      <c r="C3913" s="77"/>
      <c r="D3913" s="77"/>
      <c r="E3913" s="109" t="s">
        <v>398</v>
      </c>
      <c r="F3913" s="120">
        <v>513400</v>
      </c>
      <c r="G3913" s="76">
        <f t="shared" si="74"/>
        <v>0</v>
      </c>
      <c r="H3913" s="76"/>
      <c r="I3913" s="76"/>
    </row>
    <row r="3914" spans="1:9" ht="18">
      <c r="A3914" s="79"/>
      <c r="B3914" s="78"/>
      <c r="C3914" s="77"/>
      <c r="D3914" s="77"/>
      <c r="E3914" s="130" t="s">
        <v>399</v>
      </c>
      <c r="F3914" s="117" t="s">
        <v>194</v>
      </c>
      <c r="G3914" s="76">
        <f t="shared" si="74"/>
        <v>0</v>
      </c>
      <c r="H3914" s="76"/>
      <c r="I3914" s="76">
        <f>I3915+I3916+I3917+I3918</f>
        <v>0</v>
      </c>
    </row>
    <row r="3915" spans="1:9" ht="18">
      <c r="A3915" s="79"/>
      <c r="B3915" s="78"/>
      <c r="C3915" s="77"/>
      <c r="D3915" s="77"/>
      <c r="E3915" s="137" t="s">
        <v>400</v>
      </c>
      <c r="F3915" s="142" t="s">
        <v>401</v>
      </c>
      <c r="G3915" s="76">
        <f t="shared" si="74"/>
        <v>0</v>
      </c>
      <c r="H3915" s="76"/>
      <c r="I3915" s="76"/>
    </row>
    <row r="3916" spans="1:9" ht="18">
      <c r="A3916" s="79"/>
      <c r="B3916" s="78"/>
      <c r="C3916" s="77"/>
      <c r="D3916" s="77"/>
      <c r="E3916" s="137" t="s">
        <v>402</v>
      </c>
      <c r="F3916" s="142" t="s">
        <v>403</v>
      </c>
      <c r="G3916" s="76">
        <f t="shared" si="74"/>
        <v>0</v>
      </c>
      <c r="H3916" s="76"/>
      <c r="I3916" s="76"/>
    </row>
    <row r="3917" spans="1:9" ht="27">
      <c r="A3917" s="79"/>
      <c r="B3917" s="78"/>
      <c r="C3917" s="77"/>
      <c r="D3917" s="77"/>
      <c r="E3917" s="137" t="s">
        <v>404</v>
      </c>
      <c r="F3917" s="142" t="s">
        <v>405</v>
      </c>
      <c r="G3917" s="76">
        <f t="shared" si="74"/>
        <v>0</v>
      </c>
      <c r="H3917" s="76"/>
      <c r="I3917" s="76"/>
    </row>
    <row r="3918" spans="1:9" ht="18">
      <c r="A3918" s="79"/>
      <c r="B3918" s="78"/>
      <c r="C3918" s="77"/>
      <c r="D3918" s="77"/>
      <c r="E3918" s="137" t="s">
        <v>406</v>
      </c>
      <c r="F3918" s="142" t="s">
        <v>407</v>
      </c>
      <c r="G3918" s="76">
        <f t="shared" si="74"/>
        <v>0</v>
      </c>
      <c r="H3918" s="76"/>
      <c r="I3918" s="76"/>
    </row>
    <row r="3919" spans="1:9" ht="18">
      <c r="A3919" s="79"/>
      <c r="B3919" s="78"/>
      <c r="C3919" s="77"/>
      <c r="D3919" s="77"/>
      <c r="E3919" s="145" t="s">
        <v>408</v>
      </c>
      <c r="F3919" s="122" t="s">
        <v>194</v>
      </c>
      <c r="G3919" s="76">
        <f t="shared" si="74"/>
        <v>0</v>
      </c>
      <c r="H3919" s="76"/>
      <c r="I3919" s="76">
        <f>I3920</f>
        <v>0</v>
      </c>
    </row>
    <row r="3920" spans="1:9" ht="18">
      <c r="A3920" s="79"/>
      <c r="B3920" s="78"/>
      <c r="C3920" s="77"/>
      <c r="D3920" s="77"/>
      <c r="E3920" s="137" t="s">
        <v>409</v>
      </c>
      <c r="F3920" s="142" t="s">
        <v>410</v>
      </c>
      <c r="G3920" s="76">
        <f t="shared" si="74"/>
        <v>0</v>
      </c>
      <c r="H3920" s="76"/>
      <c r="I3920" s="76"/>
    </row>
    <row r="3921" spans="1:9" ht="18">
      <c r="A3921" s="79"/>
      <c r="B3921" s="78"/>
      <c r="C3921" s="77"/>
      <c r="D3921" s="77"/>
      <c r="E3921" s="145" t="s">
        <v>411</v>
      </c>
      <c r="F3921" s="122" t="s">
        <v>194</v>
      </c>
      <c r="G3921" s="76">
        <f t="shared" si="74"/>
        <v>0</v>
      </c>
      <c r="H3921" s="76"/>
      <c r="I3921" s="76">
        <f>I3922+I3923+I3924+I3925</f>
        <v>0</v>
      </c>
    </row>
    <row r="3922" spans="1:9" ht="18">
      <c r="A3922" s="79"/>
      <c r="B3922" s="78"/>
      <c r="C3922" s="77"/>
      <c r="D3922" s="77"/>
      <c r="E3922" s="137" t="s">
        <v>412</v>
      </c>
      <c r="F3922" s="142" t="s">
        <v>413</v>
      </c>
      <c r="G3922" s="76">
        <f t="shared" si="74"/>
        <v>0</v>
      </c>
      <c r="H3922" s="76"/>
      <c r="I3922" s="76"/>
    </row>
    <row r="3923" spans="1:9" ht="18">
      <c r="A3923" s="79"/>
      <c r="B3923" s="78"/>
      <c r="C3923" s="77"/>
      <c r="D3923" s="77"/>
      <c r="E3923" s="137" t="s">
        <v>414</v>
      </c>
      <c r="F3923" s="142" t="s">
        <v>415</v>
      </c>
      <c r="G3923" s="76">
        <f t="shared" si="74"/>
        <v>0</v>
      </c>
      <c r="H3923" s="76"/>
      <c r="I3923" s="76"/>
    </row>
    <row r="3924" spans="1:9" ht="18">
      <c r="A3924" s="79"/>
      <c r="B3924" s="78"/>
      <c r="C3924" s="77"/>
      <c r="D3924" s="77"/>
      <c r="E3924" s="137" t="s">
        <v>416</v>
      </c>
      <c r="F3924" s="142" t="s">
        <v>417</v>
      </c>
      <c r="G3924" s="76">
        <f t="shared" si="74"/>
        <v>0</v>
      </c>
      <c r="H3924" s="76"/>
      <c r="I3924" s="76"/>
    </row>
    <row r="3925" spans="1:9" ht="18.75" thickBot="1">
      <c r="A3925" s="79"/>
      <c r="B3925" s="78"/>
      <c r="C3925" s="77"/>
      <c r="D3925" s="77"/>
      <c r="E3925" s="146" t="s">
        <v>418</v>
      </c>
      <c r="F3925" s="147" t="s">
        <v>419</v>
      </c>
      <c r="G3925" s="76">
        <f t="shared" si="74"/>
        <v>0</v>
      </c>
      <c r="H3925" s="76"/>
      <c r="I3925" s="76"/>
    </row>
    <row r="3926" spans="1:9" ht="56.25">
      <c r="A3926" s="79"/>
      <c r="B3926" s="78" t="s">
        <v>556</v>
      </c>
      <c r="C3926" s="77">
        <v>5</v>
      </c>
      <c r="D3926" s="77">
        <v>0</v>
      </c>
      <c r="E3926" s="181" t="s">
        <v>576</v>
      </c>
      <c r="F3926" s="182"/>
      <c r="G3926" s="76"/>
      <c r="H3926" s="76"/>
      <c r="I3926" s="76"/>
    </row>
    <row r="3927" spans="1:9" ht="18">
      <c r="A3927" s="79">
        <v>2850</v>
      </c>
      <c r="B3927" s="78"/>
      <c r="C3927" s="77"/>
      <c r="D3927" s="77"/>
      <c r="E3927" s="80" t="s">
        <v>190</v>
      </c>
      <c r="F3927" s="154"/>
      <c r="G3927" s="76"/>
      <c r="H3927" s="76"/>
      <c r="I3927" s="76"/>
    </row>
    <row r="3928" spans="1:9" ht="54">
      <c r="A3928" s="79"/>
      <c r="B3928" s="78" t="s">
        <v>556</v>
      </c>
      <c r="C3928" s="77">
        <v>5</v>
      </c>
      <c r="D3928" s="77">
        <v>1</v>
      </c>
      <c r="E3928" s="183" t="s">
        <v>576</v>
      </c>
      <c r="F3928" s="179"/>
      <c r="G3928" s="76"/>
      <c r="H3928" s="76"/>
      <c r="I3928" s="76"/>
    </row>
    <row r="3929" spans="1:9" ht="72">
      <c r="A3929" s="79">
        <v>2851</v>
      </c>
      <c r="B3929" s="78"/>
      <c r="C3929" s="77"/>
      <c r="D3929" s="77"/>
      <c r="E3929" s="80" t="s">
        <v>192</v>
      </c>
      <c r="F3929" s="154"/>
      <c r="G3929" s="76"/>
      <c r="H3929" s="76"/>
      <c r="I3929" s="76"/>
    </row>
    <row r="3930" spans="1:9" ht="18">
      <c r="A3930" s="79"/>
      <c r="B3930" s="78" t="s">
        <v>556</v>
      </c>
      <c r="C3930" s="77">
        <v>5</v>
      </c>
      <c r="D3930" s="77">
        <v>1</v>
      </c>
      <c r="E3930" s="150" t="s">
        <v>434</v>
      </c>
      <c r="F3930" s="171" t="s">
        <v>435</v>
      </c>
      <c r="G3930" s="76"/>
      <c r="H3930" s="76"/>
      <c r="I3930" s="76"/>
    </row>
    <row r="3931" spans="1:9" ht="36">
      <c r="A3931" s="79"/>
      <c r="B3931" s="78"/>
      <c r="C3931" s="77"/>
      <c r="D3931" s="77"/>
      <c r="E3931" s="150" t="s">
        <v>525</v>
      </c>
      <c r="F3931" s="171"/>
      <c r="G3931" s="76"/>
      <c r="H3931" s="76"/>
      <c r="I3931" s="76"/>
    </row>
    <row r="3932" spans="1:9" ht="37.5">
      <c r="A3932" s="79"/>
      <c r="B3932" s="78" t="s">
        <v>556</v>
      </c>
      <c r="C3932" s="77">
        <v>6</v>
      </c>
      <c r="D3932" s="77">
        <v>0</v>
      </c>
      <c r="E3932" s="181" t="s">
        <v>577</v>
      </c>
      <c r="F3932" s="182"/>
      <c r="G3932" s="76"/>
      <c r="H3932" s="76"/>
      <c r="I3932" s="76"/>
    </row>
    <row r="3933" spans="1:9" ht="18">
      <c r="A3933" s="79">
        <v>2860</v>
      </c>
      <c r="B3933" s="78"/>
      <c r="C3933" s="77"/>
      <c r="D3933" s="77"/>
      <c r="E3933" s="80" t="s">
        <v>190</v>
      </c>
      <c r="F3933" s="154"/>
      <c r="G3933" s="76"/>
      <c r="H3933" s="76"/>
      <c r="I3933" s="76"/>
    </row>
    <row r="3934" spans="1:9" ht="36">
      <c r="A3934" s="79"/>
      <c r="B3934" s="78" t="s">
        <v>556</v>
      </c>
      <c r="C3934" s="77">
        <v>6</v>
      </c>
      <c r="D3934" s="77">
        <v>1</v>
      </c>
      <c r="E3934" s="183" t="s">
        <v>577</v>
      </c>
      <c r="F3934" s="179"/>
      <c r="G3934" s="76"/>
      <c r="H3934" s="76"/>
      <c r="I3934" s="76"/>
    </row>
    <row r="3935" spans="1:9" ht="72">
      <c r="A3935" s="79">
        <v>2861</v>
      </c>
      <c r="B3935" s="78"/>
      <c r="C3935" s="77"/>
      <c r="D3935" s="77"/>
      <c r="E3935" s="80" t="s">
        <v>192</v>
      </c>
      <c r="F3935" s="154"/>
      <c r="G3935" s="76"/>
      <c r="H3935" s="76"/>
      <c r="I3935" s="76"/>
    </row>
    <row r="3936" spans="1:9" ht="18">
      <c r="A3936" s="79"/>
      <c r="B3936" s="78"/>
      <c r="C3936" s="77"/>
      <c r="D3936" s="77"/>
      <c r="E3936" s="80" t="s">
        <v>421</v>
      </c>
      <c r="F3936" s="154"/>
      <c r="G3936" s="76"/>
      <c r="H3936" s="76"/>
      <c r="I3936" s="76"/>
    </row>
    <row r="3937" spans="1:9" ht="36">
      <c r="A3937" s="79"/>
      <c r="B3937" s="78" t="s">
        <v>556</v>
      </c>
      <c r="C3937" s="77">
        <v>6</v>
      </c>
      <c r="D3937" s="77">
        <v>1</v>
      </c>
      <c r="E3937" s="150" t="s">
        <v>578</v>
      </c>
      <c r="F3937" s="184" t="s">
        <v>579</v>
      </c>
      <c r="G3937" s="76"/>
      <c r="H3937" s="76"/>
      <c r="I3937" s="76"/>
    </row>
    <row r="3938" spans="1:9" ht="72">
      <c r="A3938" s="79">
        <v>2861</v>
      </c>
      <c r="B3938" s="78" t="s">
        <v>580</v>
      </c>
      <c r="C3938" s="77">
        <v>0</v>
      </c>
      <c r="D3938" s="77">
        <v>0</v>
      </c>
      <c r="E3938" s="75" t="s">
        <v>581</v>
      </c>
      <c r="F3938" s="154"/>
      <c r="G3938" s="76">
        <f>G3940+G4109+G4254+G4404</f>
        <v>1128444.3</v>
      </c>
      <c r="H3938" s="76">
        <f>H3940+H4109+H4254+H4404</f>
        <v>802644.3</v>
      </c>
      <c r="I3938" s="76">
        <f>I3940+I4109+I4254+I4404</f>
        <v>325800</v>
      </c>
    </row>
    <row r="3939" spans="1:9" ht="18">
      <c r="A3939" s="77">
        <v>2900</v>
      </c>
      <c r="B3939" s="78"/>
      <c r="C3939" s="77"/>
      <c r="D3939" s="77"/>
      <c r="E3939" s="80" t="s">
        <v>188</v>
      </c>
      <c r="F3939" s="154"/>
      <c r="G3939" s="76"/>
      <c r="H3939" s="76"/>
      <c r="I3939" s="76"/>
    </row>
    <row r="3940" spans="1:9" ht="37.5">
      <c r="A3940" s="79"/>
      <c r="B3940" s="78" t="s">
        <v>580</v>
      </c>
      <c r="C3940" s="77">
        <v>1</v>
      </c>
      <c r="D3940" s="77">
        <v>0</v>
      </c>
      <c r="E3940" s="81" t="s">
        <v>582</v>
      </c>
      <c r="F3940" s="153"/>
      <c r="G3940" s="76">
        <f>G3942</f>
        <v>854441.4</v>
      </c>
      <c r="H3940" s="76">
        <f>H3942</f>
        <v>535641.4</v>
      </c>
      <c r="I3940" s="76">
        <f>I3942</f>
        <v>318800</v>
      </c>
    </row>
    <row r="3941" spans="1:9" ht="18">
      <c r="A3941" s="79">
        <v>2910</v>
      </c>
      <c r="B3941" s="78"/>
      <c r="C3941" s="77"/>
      <c r="D3941" s="77"/>
      <c r="E3941" s="80" t="s">
        <v>190</v>
      </c>
      <c r="F3941" s="154"/>
      <c r="G3941" s="76"/>
      <c r="H3941" s="76"/>
      <c r="I3941" s="76"/>
    </row>
    <row r="3942" spans="1:9" ht="18">
      <c r="A3942" s="79"/>
      <c r="B3942" s="78" t="s">
        <v>580</v>
      </c>
      <c r="C3942" s="77">
        <v>1</v>
      </c>
      <c r="D3942" s="77">
        <v>1</v>
      </c>
      <c r="E3942" s="80" t="s">
        <v>583</v>
      </c>
      <c r="F3942" s="154"/>
      <c r="G3942" s="76">
        <f>G3944+G3952+G3988+G3997+G4002+G4025+G4041+G4061</f>
        <v>854441.4</v>
      </c>
      <c r="H3942" s="76">
        <f>H3944+H3952+H3988+H3997+H4002+H4025+H4041+H4061</f>
        <v>535641.4</v>
      </c>
      <c r="I3942" s="76">
        <f>I3944+I3952+I3988+I3997+I4002+I4025+I4041+I4061</f>
        <v>318800</v>
      </c>
    </row>
    <row r="3943" spans="1:9" ht="72">
      <c r="A3943" s="79">
        <v>2911</v>
      </c>
      <c r="B3943" s="78"/>
      <c r="C3943" s="77"/>
      <c r="D3943" s="77"/>
      <c r="E3943" s="80" t="s">
        <v>192</v>
      </c>
      <c r="F3943" s="154"/>
      <c r="G3943" s="76"/>
      <c r="H3943" s="76"/>
      <c r="I3943" s="76"/>
    </row>
    <row r="3944" spans="1:9" ht="18">
      <c r="A3944" s="79"/>
      <c r="B3944" s="78"/>
      <c r="C3944" s="77"/>
      <c r="D3944" s="77"/>
      <c r="E3944" s="85" t="s">
        <v>193</v>
      </c>
      <c r="F3944" s="117" t="s">
        <v>194</v>
      </c>
      <c r="G3944" s="76">
        <f>H3944</f>
        <v>0</v>
      </c>
      <c r="H3944" s="76">
        <f>H3945+H3946+H3947+H3948+H3950+H3949+H3951</f>
        <v>0</v>
      </c>
      <c r="I3944" s="76"/>
    </row>
    <row r="3945" spans="1:9" ht="27">
      <c r="A3945" s="79"/>
      <c r="B3945" s="78"/>
      <c r="C3945" s="77"/>
      <c r="D3945" s="77"/>
      <c r="E3945" s="149" t="s">
        <v>195</v>
      </c>
      <c r="F3945" s="99" t="s">
        <v>196</v>
      </c>
      <c r="G3945" s="76">
        <f t="shared" ref="G3945:G4008" si="75">H3945</f>
        <v>0</v>
      </c>
      <c r="H3945" s="76"/>
      <c r="I3945" s="76"/>
    </row>
    <row r="3946" spans="1:9" ht="27">
      <c r="A3946" s="79"/>
      <c r="B3946" s="78"/>
      <c r="C3946" s="77"/>
      <c r="D3946" s="77"/>
      <c r="E3946" s="89" t="s">
        <v>197</v>
      </c>
      <c r="F3946" s="90" t="s">
        <v>198</v>
      </c>
      <c r="G3946" s="76">
        <f t="shared" si="75"/>
        <v>0</v>
      </c>
      <c r="H3946" s="76"/>
      <c r="I3946" s="76"/>
    </row>
    <row r="3947" spans="1:9" ht="27">
      <c r="A3947" s="79"/>
      <c r="B3947" s="78"/>
      <c r="C3947" s="77"/>
      <c r="D3947" s="77"/>
      <c r="E3947" s="89" t="s">
        <v>199</v>
      </c>
      <c r="F3947" s="90" t="s">
        <v>200</v>
      </c>
      <c r="G3947" s="76">
        <f t="shared" si="75"/>
        <v>0</v>
      </c>
      <c r="H3947" s="76"/>
      <c r="I3947" s="76"/>
    </row>
    <row r="3948" spans="1:9" ht="27">
      <c r="A3948" s="79"/>
      <c r="B3948" s="78"/>
      <c r="C3948" s="77"/>
      <c r="D3948" s="77"/>
      <c r="E3948" s="89" t="s">
        <v>201</v>
      </c>
      <c r="F3948" s="90" t="s">
        <v>202</v>
      </c>
      <c r="G3948" s="76">
        <f t="shared" si="75"/>
        <v>0</v>
      </c>
      <c r="H3948" s="76"/>
      <c r="I3948" s="76"/>
    </row>
    <row r="3949" spans="1:9" ht="18">
      <c r="A3949" s="79"/>
      <c r="B3949" s="78"/>
      <c r="C3949" s="77"/>
      <c r="D3949" s="77"/>
      <c r="E3949" s="89" t="s">
        <v>203</v>
      </c>
      <c r="F3949" s="90" t="s">
        <v>204</v>
      </c>
      <c r="G3949" s="76">
        <f t="shared" si="75"/>
        <v>0</v>
      </c>
      <c r="H3949" s="76"/>
      <c r="I3949" s="76"/>
    </row>
    <row r="3950" spans="1:9" ht="18">
      <c r="A3950" s="79"/>
      <c r="B3950" s="78"/>
      <c r="C3950" s="77"/>
      <c r="D3950" s="77"/>
      <c r="E3950" s="89" t="s">
        <v>205</v>
      </c>
      <c r="F3950" s="90" t="s">
        <v>206</v>
      </c>
      <c r="G3950" s="76">
        <f t="shared" si="75"/>
        <v>0</v>
      </c>
      <c r="H3950" s="76"/>
      <c r="I3950" s="76"/>
    </row>
    <row r="3951" spans="1:9" ht="18.75" thickBot="1">
      <c r="A3951" s="79"/>
      <c r="B3951" s="78"/>
      <c r="C3951" s="77"/>
      <c r="D3951" s="77"/>
      <c r="E3951" s="91" t="s">
        <v>207</v>
      </c>
      <c r="F3951" s="92" t="s">
        <v>208</v>
      </c>
      <c r="G3951" s="76">
        <f t="shared" si="75"/>
        <v>0</v>
      </c>
      <c r="H3951" s="76"/>
      <c r="I3951" s="76"/>
    </row>
    <row r="3952" spans="1:9" ht="33.75" thickBot="1">
      <c r="A3952" s="79"/>
      <c r="B3952" s="78"/>
      <c r="C3952" s="77"/>
      <c r="D3952" s="77"/>
      <c r="E3952" s="93" t="s">
        <v>209</v>
      </c>
      <c r="F3952" s="94" t="s">
        <v>194</v>
      </c>
      <c r="G3952" s="76">
        <f t="shared" si="75"/>
        <v>10000</v>
      </c>
      <c r="H3952" s="76">
        <f>H3953+H3961+H3965+H3974+H3976+H3979</f>
        <v>10000</v>
      </c>
      <c r="I3952" s="76"/>
    </row>
    <row r="3953" spans="1:9" ht="18">
      <c r="A3953" s="79"/>
      <c r="B3953" s="78"/>
      <c r="C3953" s="77"/>
      <c r="D3953" s="77"/>
      <c r="E3953" s="95" t="s">
        <v>210</v>
      </c>
      <c r="F3953" s="96"/>
      <c r="G3953" s="76">
        <f t="shared" si="75"/>
        <v>0</v>
      </c>
      <c r="H3953" s="76">
        <f>H3954+H3955+H3956+H3957+H3958+H3959+H3960</f>
        <v>0</v>
      </c>
      <c r="I3953" s="76"/>
    </row>
    <row r="3954" spans="1:9" ht="27">
      <c r="A3954" s="79"/>
      <c r="B3954" s="78"/>
      <c r="C3954" s="77"/>
      <c r="D3954" s="77"/>
      <c r="E3954" s="89" t="s">
        <v>211</v>
      </c>
      <c r="F3954" s="90" t="s">
        <v>212</v>
      </c>
      <c r="G3954" s="76">
        <f t="shared" si="75"/>
        <v>0</v>
      </c>
      <c r="H3954" s="76"/>
      <c r="I3954" s="76"/>
    </row>
    <row r="3955" spans="1:9" ht="18">
      <c r="A3955" s="79"/>
      <c r="B3955" s="78"/>
      <c r="C3955" s="77"/>
      <c r="D3955" s="77"/>
      <c r="E3955" s="89" t="s">
        <v>213</v>
      </c>
      <c r="F3955" s="90" t="s">
        <v>214</v>
      </c>
      <c r="G3955" s="76">
        <f t="shared" si="75"/>
        <v>0</v>
      </c>
      <c r="H3955" s="76"/>
      <c r="I3955" s="76"/>
    </row>
    <row r="3956" spans="1:9" ht="18">
      <c r="A3956" s="79"/>
      <c r="B3956" s="78"/>
      <c r="C3956" s="77"/>
      <c r="D3956" s="77"/>
      <c r="E3956" s="89" t="s">
        <v>215</v>
      </c>
      <c r="F3956" s="90" t="s">
        <v>216</v>
      </c>
      <c r="G3956" s="76">
        <f t="shared" si="75"/>
        <v>0</v>
      </c>
      <c r="H3956" s="76"/>
      <c r="I3956" s="76"/>
    </row>
    <row r="3957" spans="1:9" ht="18">
      <c r="A3957" s="79"/>
      <c r="B3957" s="78"/>
      <c r="C3957" s="77"/>
      <c r="D3957" s="77"/>
      <c r="E3957" s="89" t="s">
        <v>217</v>
      </c>
      <c r="F3957" s="90" t="s">
        <v>218</v>
      </c>
      <c r="G3957" s="76">
        <f t="shared" si="75"/>
        <v>0</v>
      </c>
      <c r="H3957" s="76"/>
      <c r="I3957" s="76"/>
    </row>
    <row r="3958" spans="1:9" ht="18">
      <c r="A3958" s="79"/>
      <c r="B3958" s="78"/>
      <c r="C3958" s="77"/>
      <c r="D3958" s="77"/>
      <c r="E3958" s="89" t="s">
        <v>219</v>
      </c>
      <c r="F3958" s="90" t="s">
        <v>220</v>
      </c>
      <c r="G3958" s="76">
        <f t="shared" si="75"/>
        <v>0</v>
      </c>
      <c r="H3958" s="76"/>
      <c r="I3958" s="76"/>
    </row>
    <row r="3959" spans="1:9" ht="18">
      <c r="A3959" s="79"/>
      <c r="B3959" s="78"/>
      <c r="C3959" s="77"/>
      <c r="D3959" s="77"/>
      <c r="E3959" s="89" t="s">
        <v>221</v>
      </c>
      <c r="F3959" s="90" t="s">
        <v>222</v>
      </c>
      <c r="G3959" s="76">
        <f t="shared" si="75"/>
        <v>0</v>
      </c>
      <c r="H3959" s="76"/>
      <c r="I3959" s="76"/>
    </row>
    <row r="3960" spans="1:9" ht="18.75" thickBot="1">
      <c r="A3960" s="79"/>
      <c r="B3960" s="78"/>
      <c r="C3960" s="77"/>
      <c r="D3960" s="77"/>
      <c r="E3960" s="91" t="s">
        <v>223</v>
      </c>
      <c r="F3960" s="92" t="s">
        <v>224</v>
      </c>
      <c r="G3960" s="76">
        <f t="shared" si="75"/>
        <v>0</v>
      </c>
      <c r="H3960" s="76"/>
      <c r="I3960" s="76"/>
    </row>
    <row r="3961" spans="1:9" ht="33">
      <c r="A3961" s="79"/>
      <c r="B3961" s="78"/>
      <c r="C3961" s="77"/>
      <c r="D3961" s="77"/>
      <c r="E3961" s="132" t="s">
        <v>225</v>
      </c>
      <c r="F3961" s="98" t="s">
        <v>194</v>
      </c>
      <c r="G3961" s="76">
        <f t="shared" si="75"/>
        <v>0</v>
      </c>
      <c r="H3961" s="76">
        <f>H3962+H3963+H3964</f>
        <v>0</v>
      </c>
      <c r="I3961" s="76"/>
    </row>
    <row r="3962" spans="1:9" ht="18">
      <c r="A3962" s="79"/>
      <c r="B3962" s="78"/>
      <c r="C3962" s="77"/>
      <c r="D3962" s="77"/>
      <c r="E3962" s="89" t="s">
        <v>226</v>
      </c>
      <c r="F3962" s="99" t="s">
        <v>227</v>
      </c>
      <c r="G3962" s="76">
        <f t="shared" si="75"/>
        <v>0</v>
      </c>
      <c r="H3962" s="76"/>
      <c r="I3962" s="76"/>
    </row>
    <row r="3963" spans="1:9" ht="27">
      <c r="A3963" s="79"/>
      <c r="B3963" s="78"/>
      <c r="C3963" s="77"/>
      <c r="D3963" s="77"/>
      <c r="E3963" s="89" t="s">
        <v>228</v>
      </c>
      <c r="F3963" s="90" t="s">
        <v>229</v>
      </c>
      <c r="G3963" s="76">
        <f t="shared" si="75"/>
        <v>0</v>
      </c>
      <c r="H3963" s="76"/>
      <c r="I3963" s="76"/>
    </row>
    <row r="3964" spans="1:9" ht="18.75" thickBot="1">
      <c r="A3964" s="79"/>
      <c r="B3964" s="78"/>
      <c r="C3964" s="77"/>
      <c r="D3964" s="77"/>
      <c r="E3964" s="91" t="s">
        <v>230</v>
      </c>
      <c r="F3964" s="92" t="s">
        <v>231</v>
      </c>
      <c r="G3964" s="76">
        <f t="shared" si="75"/>
        <v>0</v>
      </c>
      <c r="H3964" s="76"/>
      <c r="I3964" s="76"/>
    </row>
    <row r="3965" spans="1:9" ht="33">
      <c r="A3965" s="79"/>
      <c r="B3965" s="78"/>
      <c r="C3965" s="77"/>
      <c r="D3965" s="77"/>
      <c r="E3965" s="132" t="s">
        <v>232</v>
      </c>
      <c r="F3965" s="98" t="s">
        <v>194</v>
      </c>
      <c r="G3965" s="76">
        <f t="shared" si="75"/>
        <v>0</v>
      </c>
      <c r="H3965" s="76">
        <f>H3966+H3967+H3968+H3969+H3970+H3971+H3972+H3973</f>
        <v>0</v>
      </c>
      <c r="I3965" s="76"/>
    </row>
    <row r="3966" spans="1:9" ht="18">
      <c r="A3966" s="79"/>
      <c r="B3966" s="78"/>
      <c r="C3966" s="77"/>
      <c r="D3966" s="77"/>
      <c r="E3966" s="89" t="s">
        <v>233</v>
      </c>
      <c r="F3966" s="99" t="s">
        <v>234</v>
      </c>
      <c r="G3966" s="76">
        <f t="shared" si="75"/>
        <v>0</v>
      </c>
      <c r="H3966" s="76"/>
      <c r="I3966" s="76"/>
    </row>
    <row r="3967" spans="1:9" ht="18">
      <c r="A3967" s="79"/>
      <c r="B3967" s="78"/>
      <c r="C3967" s="77"/>
      <c r="D3967" s="77"/>
      <c r="E3967" s="89" t="s">
        <v>235</v>
      </c>
      <c r="F3967" s="90" t="s">
        <v>236</v>
      </c>
      <c r="G3967" s="76">
        <f t="shared" si="75"/>
        <v>0</v>
      </c>
      <c r="H3967" s="76"/>
      <c r="I3967" s="76"/>
    </row>
    <row r="3968" spans="1:9" ht="27">
      <c r="A3968" s="79"/>
      <c r="B3968" s="78"/>
      <c r="C3968" s="77"/>
      <c r="D3968" s="77"/>
      <c r="E3968" s="89" t="s">
        <v>237</v>
      </c>
      <c r="F3968" s="90" t="s">
        <v>238</v>
      </c>
      <c r="G3968" s="76">
        <f t="shared" si="75"/>
        <v>0</v>
      </c>
      <c r="H3968" s="76"/>
      <c r="I3968" s="76"/>
    </row>
    <row r="3969" spans="1:9" ht="18">
      <c r="A3969" s="79"/>
      <c r="B3969" s="78"/>
      <c r="C3969" s="77"/>
      <c r="D3969" s="77"/>
      <c r="E3969" s="89" t="s">
        <v>239</v>
      </c>
      <c r="F3969" s="90" t="s">
        <v>240</v>
      </c>
      <c r="G3969" s="76">
        <f t="shared" si="75"/>
        <v>0</v>
      </c>
      <c r="H3969" s="76"/>
      <c r="I3969" s="76"/>
    </row>
    <row r="3970" spans="1:9" ht="18">
      <c r="A3970" s="79"/>
      <c r="B3970" s="78"/>
      <c r="C3970" s="77"/>
      <c r="D3970" s="77"/>
      <c r="E3970" s="107" t="s">
        <v>241</v>
      </c>
      <c r="F3970" s="108">
        <v>423500</v>
      </c>
      <c r="G3970" s="76">
        <f t="shared" si="75"/>
        <v>0</v>
      </c>
      <c r="H3970" s="76"/>
      <c r="I3970" s="76"/>
    </row>
    <row r="3971" spans="1:9" ht="27">
      <c r="A3971" s="79"/>
      <c r="B3971" s="78"/>
      <c r="C3971" s="77"/>
      <c r="D3971" s="77"/>
      <c r="E3971" s="89" t="s">
        <v>242</v>
      </c>
      <c r="F3971" s="90" t="s">
        <v>243</v>
      </c>
      <c r="G3971" s="76">
        <f t="shared" si="75"/>
        <v>0</v>
      </c>
      <c r="H3971" s="76"/>
      <c r="I3971" s="76"/>
    </row>
    <row r="3972" spans="1:9" ht="18">
      <c r="A3972" s="79"/>
      <c r="B3972" s="78"/>
      <c r="C3972" s="77"/>
      <c r="D3972" s="77"/>
      <c r="E3972" s="89" t="s">
        <v>244</v>
      </c>
      <c r="F3972" s="90" t="s">
        <v>245</v>
      </c>
      <c r="G3972" s="76">
        <f t="shared" si="75"/>
        <v>0</v>
      </c>
      <c r="H3972" s="76"/>
      <c r="I3972" s="76"/>
    </row>
    <row r="3973" spans="1:9" ht="18.75" thickBot="1">
      <c r="A3973" s="79"/>
      <c r="B3973" s="78"/>
      <c r="C3973" s="77"/>
      <c r="D3973" s="77"/>
      <c r="E3973" s="91" t="s">
        <v>246</v>
      </c>
      <c r="F3973" s="92" t="s">
        <v>247</v>
      </c>
      <c r="G3973" s="76">
        <f t="shared" si="75"/>
        <v>0</v>
      </c>
      <c r="H3973" s="76"/>
      <c r="I3973" s="76"/>
    </row>
    <row r="3974" spans="1:9" ht="33">
      <c r="A3974" s="79"/>
      <c r="B3974" s="78"/>
      <c r="C3974" s="77"/>
      <c r="D3974" s="77"/>
      <c r="E3974" s="132" t="s">
        <v>248</v>
      </c>
      <c r="F3974" s="98" t="s">
        <v>194</v>
      </c>
      <c r="G3974" s="76">
        <f t="shared" si="75"/>
        <v>0</v>
      </c>
      <c r="H3974" s="76">
        <f>H3975</f>
        <v>0</v>
      </c>
      <c r="I3974" s="76"/>
    </row>
    <row r="3975" spans="1:9" ht="18.75" thickBot="1">
      <c r="A3975" s="79"/>
      <c r="B3975" s="78"/>
      <c r="C3975" s="77"/>
      <c r="D3975" s="77"/>
      <c r="E3975" s="91" t="s">
        <v>249</v>
      </c>
      <c r="F3975" s="92" t="s">
        <v>250</v>
      </c>
      <c r="G3975" s="76">
        <f t="shared" si="75"/>
        <v>0</v>
      </c>
      <c r="H3975" s="76"/>
      <c r="I3975" s="76"/>
    </row>
    <row r="3976" spans="1:9" ht="49.5">
      <c r="A3976" s="79"/>
      <c r="B3976" s="78"/>
      <c r="C3976" s="77"/>
      <c r="D3976" s="77"/>
      <c r="E3976" s="132" t="s">
        <v>251</v>
      </c>
      <c r="F3976" s="98" t="s">
        <v>194</v>
      </c>
      <c r="G3976" s="76">
        <f t="shared" si="75"/>
        <v>10000</v>
      </c>
      <c r="H3976" s="76">
        <f>H3977+H3978</f>
        <v>10000</v>
      </c>
      <c r="I3976" s="76"/>
    </row>
    <row r="3977" spans="1:9" ht="27">
      <c r="A3977" s="79"/>
      <c r="B3977" s="78"/>
      <c r="C3977" s="77"/>
      <c r="D3977" s="77"/>
      <c r="E3977" s="89" t="s">
        <v>252</v>
      </c>
      <c r="F3977" s="99" t="s">
        <v>253</v>
      </c>
      <c r="G3977" s="76">
        <f t="shared" si="75"/>
        <v>10000</v>
      </c>
      <c r="H3977" s="76">
        <v>10000</v>
      </c>
      <c r="I3977" s="76"/>
    </row>
    <row r="3978" spans="1:9" ht="27.75" thickBot="1">
      <c r="A3978" s="79"/>
      <c r="B3978" s="78"/>
      <c r="C3978" s="77"/>
      <c r="D3978" s="77"/>
      <c r="E3978" s="91" t="s">
        <v>254</v>
      </c>
      <c r="F3978" s="92" t="s">
        <v>255</v>
      </c>
      <c r="G3978" s="76">
        <f t="shared" si="75"/>
        <v>0</v>
      </c>
      <c r="H3978" s="76"/>
      <c r="I3978" s="76"/>
    </row>
    <row r="3979" spans="1:9" ht="18">
      <c r="A3979" s="79"/>
      <c r="B3979" s="78"/>
      <c r="C3979" s="77"/>
      <c r="D3979" s="77"/>
      <c r="E3979" s="132" t="s">
        <v>256</v>
      </c>
      <c r="F3979" s="98" t="s">
        <v>194</v>
      </c>
      <c r="G3979" s="76">
        <f t="shared" si="75"/>
        <v>0</v>
      </c>
      <c r="H3979" s="76">
        <f>H3980+H3981+H3982+H3983+H3984+H3985+H3986+H3987</f>
        <v>0</v>
      </c>
      <c r="I3979" s="76"/>
    </row>
    <row r="3980" spans="1:9" ht="18">
      <c r="A3980" s="79"/>
      <c r="B3980" s="78"/>
      <c r="C3980" s="77"/>
      <c r="D3980" s="77"/>
      <c r="E3980" s="89" t="s">
        <v>257</v>
      </c>
      <c r="F3980" s="99" t="s">
        <v>258</v>
      </c>
      <c r="G3980" s="76">
        <f t="shared" si="75"/>
        <v>0</v>
      </c>
      <c r="H3980" s="76"/>
      <c r="I3980" s="76"/>
    </row>
    <row r="3981" spans="1:9" ht="18">
      <c r="A3981" s="79"/>
      <c r="B3981" s="78"/>
      <c r="C3981" s="77"/>
      <c r="D3981" s="77"/>
      <c r="E3981" s="89" t="s">
        <v>259</v>
      </c>
      <c r="F3981" s="90" t="s">
        <v>260</v>
      </c>
      <c r="G3981" s="76">
        <f t="shared" si="75"/>
        <v>0</v>
      </c>
      <c r="H3981" s="76"/>
      <c r="I3981" s="76"/>
    </row>
    <row r="3982" spans="1:9" ht="18">
      <c r="A3982" s="79"/>
      <c r="B3982" s="78"/>
      <c r="C3982" s="77"/>
      <c r="D3982" s="77"/>
      <c r="E3982" s="89" t="s">
        <v>261</v>
      </c>
      <c r="F3982" s="90" t="s">
        <v>262</v>
      </c>
      <c r="G3982" s="76">
        <f t="shared" si="75"/>
        <v>0</v>
      </c>
      <c r="H3982" s="76"/>
      <c r="I3982" s="76"/>
    </row>
    <row r="3983" spans="1:9" ht="18">
      <c r="A3983" s="79"/>
      <c r="B3983" s="78"/>
      <c r="C3983" s="77"/>
      <c r="D3983" s="77"/>
      <c r="E3983" s="109" t="s">
        <v>263</v>
      </c>
      <c r="F3983" s="90" t="s">
        <v>264</v>
      </c>
      <c r="G3983" s="76">
        <f t="shared" si="75"/>
        <v>0</v>
      </c>
      <c r="H3983" s="76"/>
      <c r="I3983" s="76"/>
    </row>
    <row r="3984" spans="1:9" ht="27">
      <c r="A3984" s="79"/>
      <c r="B3984" s="78"/>
      <c r="C3984" s="77"/>
      <c r="D3984" s="77"/>
      <c r="E3984" s="110" t="s">
        <v>265</v>
      </c>
      <c r="F3984" s="90" t="s">
        <v>266</v>
      </c>
      <c r="G3984" s="76">
        <f t="shared" si="75"/>
        <v>0</v>
      </c>
      <c r="H3984" s="76"/>
      <c r="I3984" s="76"/>
    </row>
    <row r="3985" spans="1:9" ht="18">
      <c r="A3985" s="79"/>
      <c r="B3985" s="78"/>
      <c r="C3985" s="77"/>
      <c r="D3985" s="77"/>
      <c r="E3985" s="109" t="s">
        <v>267</v>
      </c>
      <c r="F3985" s="90" t="s">
        <v>268</v>
      </c>
      <c r="G3985" s="76">
        <f t="shared" si="75"/>
        <v>0</v>
      </c>
      <c r="H3985" s="76"/>
      <c r="I3985" s="76"/>
    </row>
    <row r="3986" spans="1:9" ht="18">
      <c r="A3986" s="79"/>
      <c r="B3986" s="78"/>
      <c r="C3986" s="77"/>
      <c r="D3986" s="77"/>
      <c r="E3986" s="109" t="s">
        <v>269</v>
      </c>
      <c r="F3986" s="90" t="s">
        <v>270</v>
      </c>
      <c r="G3986" s="76">
        <f t="shared" si="75"/>
        <v>0</v>
      </c>
      <c r="H3986" s="76"/>
      <c r="I3986" s="76"/>
    </row>
    <row r="3987" spans="1:9" ht="18.75" thickBot="1">
      <c r="A3987" s="79"/>
      <c r="B3987" s="78"/>
      <c r="C3987" s="77"/>
      <c r="D3987" s="77"/>
      <c r="E3987" s="111" t="s">
        <v>271</v>
      </c>
      <c r="F3987" s="92" t="s">
        <v>272</v>
      </c>
      <c r="G3987" s="76">
        <f t="shared" si="75"/>
        <v>0</v>
      </c>
      <c r="H3987" s="76"/>
      <c r="I3987" s="76"/>
    </row>
    <row r="3988" spans="1:9" ht="18">
      <c r="A3988" s="79"/>
      <c r="B3988" s="78"/>
      <c r="C3988" s="77"/>
      <c r="D3988" s="77"/>
      <c r="E3988" s="130" t="s">
        <v>273</v>
      </c>
      <c r="F3988" s="98" t="s">
        <v>194</v>
      </c>
      <c r="G3988" s="76">
        <f t="shared" si="75"/>
        <v>0</v>
      </c>
      <c r="H3988" s="76">
        <f>H3989+H3990+H3991+H3992</f>
        <v>0</v>
      </c>
      <c r="I3988" s="76"/>
    </row>
    <row r="3989" spans="1:9" ht="18">
      <c r="A3989" s="79"/>
      <c r="B3989" s="78"/>
      <c r="C3989" s="77"/>
      <c r="D3989" s="77"/>
      <c r="E3989" s="109" t="s">
        <v>274</v>
      </c>
      <c r="F3989" s="99" t="s">
        <v>275</v>
      </c>
      <c r="G3989" s="76">
        <f t="shared" si="75"/>
        <v>0</v>
      </c>
      <c r="H3989" s="76"/>
      <c r="I3989" s="76"/>
    </row>
    <row r="3990" spans="1:9" ht="18">
      <c r="A3990" s="79"/>
      <c r="B3990" s="78"/>
      <c r="C3990" s="77"/>
      <c r="D3990" s="77"/>
      <c r="E3990" s="109" t="s">
        <v>276</v>
      </c>
      <c r="F3990" s="90" t="s">
        <v>277</v>
      </c>
      <c r="G3990" s="76">
        <f t="shared" si="75"/>
        <v>0</v>
      </c>
      <c r="H3990" s="76"/>
      <c r="I3990" s="76"/>
    </row>
    <row r="3991" spans="1:9" ht="27">
      <c r="A3991" s="79"/>
      <c r="B3991" s="78"/>
      <c r="C3991" s="77"/>
      <c r="D3991" s="77"/>
      <c r="E3991" s="109" t="s">
        <v>278</v>
      </c>
      <c r="F3991" s="90" t="s">
        <v>279</v>
      </c>
      <c r="G3991" s="76">
        <f t="shared" si="75"/>
        <v>0</v>
      </c>
      <c r="H3991" s="76"/>
      <c r="I3991" s="76"/>
    </row>
    <row r="3992" spans="1:9" ht="18">
      <c r="A3992" s="79"/>
      <c r="B3992" s="78"/>
      <c r="C3992" s="77"/>
      <c r="D3992" s="77"/>
      <c r="E3992" s="113" t="s">
        <v>280</v>
      </c>
      <c r="F3992" s="114" t="s">
        <v>281</v>
      </c>
      <c r="G3992" s="76">
        <f t="shared" si="75"/>
        <v>0</v>
      </c>
      <c r="H3992" s="76"/>
      <c r="I3992" s="76"/>
    </row>
    <row r="3993" spans="1:9" ht="18">
      <c r="A3993" s="79"/>
      <c r="B3993" s="78"/>
      <c r="C3993" s="77"/>
      <c r="D3993" s="77"/>
      <c r="E3993" s="113" t="s">
        <v>282</v>
      </c>
      <c r="F3993" s="115" t="s">
        <v>194</v>
      </c>
      <c r="G3993" s="76">
        <f t="shared" si="75"/>
        <v>0</v>
      </c>
      <c r="H3993" s="76">
        <f>H3994+H3995+H3996</f>
        <v>0</v>
      </c>
      <c r="I3993" s="76"/>
    </row>
    <row r="3994" spans="1:9" ht="27">
      <c r="A3994" s="79"/>
      <c r="B3994" s="78"/>
      <c r="C3994" s="77"/>
      <c r="D3994" s="77"/>
      <c r="E3994" s="113" t="s">
        <v>283</v>
      </c>
      <c r="F3994" s="99" t="s">
        <v>284</v>
      </c>
      <c r="G3994" s="76">
        <f t="shared" si="75"/>
        <v>0</v>
      </c>
      <c r="H3994" s="76"/>
      <c r="I3994" s="76"/>
    </row>
    <row r="3995" spans="1:9" ht="18">
      <c r="A3995" s="79"/>
      <c r="B3995" s="78"/>
      <c r="C3995" s="77"/>
      <c r="D3995" s="77"/>
      <c r="E3995" s="109" t="s">
        <v>285</v>
      </c>
      <c r="F3995" s="90" t="s">
        <v>286</v>
      </c>
      <c r="G3995" s="76">
        <f t="shared" si="75"/>
        <v>0</v>
      </c>
      <c r="H3995" s="76"/>
      <c r="I3995" s="76"/>
    </row>
    <row r="3996" spans="1:9" ht="18.75" thickBot="1">
      <c r="A3996" s="79"/>
      <c r="B3996" s="78"/>
      <c r="C3996" s="77"/>
      <c r="D3996" s="77"/>
      <c r="E3996" s="111" t="s">
        <v>287</v>
      </c>
      <c r="F3996" s="92" t="s">
        <v>288</v>
      </c>
      <c r="G3996" s="76">
        <f t="shared" si="75"/>
        <v>0</v>
      </c>
      <c r="H3996" s="76"/>
      <c r="I3996" s="76"/>
    </row>
    <row r="3997" spans="1:9" ht="18">
      <c r="A3997" s="79"/>
      <c r="B3997" s="78"/>
      <c r="C3997" s="77"/>
      <c r="D3997" s="77"/>
      <c r="E3997" s="130" t="s">
        <v>289</v>
      </c>
      <c r="F3997" s="98" t="s">
        <v>194</v>
      </c>
      <c r="G3997" s="76">
        <f t="shared" si="75"/>
        <v>0</v>
      </c>
      <c r="H3997" s="76">
        <f>H3998+H3999+H4000+H4001</f>
        <v>0</v>
      </c>
      <c r="I3997" s="76"/>
    </row>
    <row r="3998" spans="1:9" ht="27">
      <c r="A3998" s="79"/>
      <c r="B3998" s="78"/>
      <c r="C3998" s="77"/>
      <c r="D3998" s="77"/>
      <c r="E3998" s="109" t="s">
        <v>290</v>
      </c>
      <c r="F3998" s="99" t="s">
        <v>291</v>
      </c>
      <c r="G3998" s="76">
        <f t="shared" si="75"/>
        <v>0</v>
      </c>
      <c r="H3998" s="76"/>
      <c r="I3998" s="76"/>
    </row>
    <row r="3999" spans="1:9" ht="27">
      <c r="A3999" s="79"/>
      <c r="B3999" s="78"/>
      <c r="C3999" s="77"/>
      <c r="D3999" s="77"/>
      <c r="E3999" s="109" t="s">
        <v>292</v>
      </c>
      <c r="F3999" s="90" t="s">
        <v>293</v>
      </c>
      <c r="G3999" s="76">
        <f t="shared" si="75"/>
        <v>0</v>
      </c>
      <c r="H3999" s="76"/>
      <c r="I3999" s="76"/>
    </row>
    <row r="4000" spans="1:9" ht="27">
      <c r="A4000" s="79"/>
      <c r="B4000" s="78"/>
      <c r="C4000" s="77"/>
      <c r="D4000" s="77"/>
      <c r="E4000" s="109" t="s">
        <v>294</v>
      </c>
      <c r="F4000" s="90" t="s">
        <v>295</v>
      </c>
      <c r="G4000" s="76">
        <f t="shared" si="75"/>
        <v>0</v>
      </c>
      <c r="H4000" s="76"/>
      <c r="I4000" s="76"/>
    </row>
    <row r="4001" spans="1:9" ht="27.75" thickBot="1">
      <c r="A4001" s="79"/>
      <c r="B4001" s="78"/>
      <c r="C4001" s="77"/>
      <c r="D4001" s="77"/>
      <c r="E4001" s="111" t="s">
        <v>296</v>
      </c>
      <c r="F4001" s="92" t="s">
        <v>297</v>
      </c>
      <c r="G4001" s="76">
        <f t="shared" si="75"/>
        <v>0</v>
      </c>
      <c r="H4001" s="76"/>
      <c r="I4001" s="76"/>
    </row>
    <row r="4002" spans="1:9" ht="18">
      <c r="A4002" s="79"/>
      <c r="B4002" s="78"/>
      <c r="C4002" s="77"/>
      <c r="D4002" s="77"/>
      <c r="E4002" s="116" t="s">
        <v>298</v>
      </c>
      <c r="F4002" s="117" t="s">
        <v>194</v>
      </c>
      <c r="G4002" s="76">
        <f t="shared" si="75"/>
        <v>525641.4</v>
      </c>
      <c r="H4002" s="76">
        <f>H4009</f>
        <v>525641.4</v>
      </c>
      <c r="I4002" s="76"/>
    </row>
    <row r="4003" spans="1:9" ht="28.5">
      <c r="A4003" s="79"/>
      <c r="B4003" s="78"/>
      <c r="C4003" s="77"/>
      <c r="D4003" s="77"/>
      <c r="E4003" s="118" t="s">
        <v>299</v>
      </c>
      <c r="F4003" s="117" t="s">
        <v>194</v>
      </c>
      <c r="G4003" s="76">
        <f t="shared" si="75"/>
        <v>0</v>
      </c>
      <c r="H4003" s="76">
        <f>H4004+H4005</f>
        <v>0</v>
      </c>
      <c r="I4003" s="76"/>
    </row>
    <row r="4004" spans="1:9" ht="27">
      <c r="A4004" s="79"/>
      <c r="B4004" s="78"/>
      <c r="C4004" s="77"/>
      <c r="D4004" s="77"/>
      <c r="E4004" s="119" t="s">
        <v>300</v>
      </c>
      <c r="F4004" s="120">
        <v>461100</v>
      </c>
      <c r="G4004" s="76">
        <f t="shared" si="75"/>
        <v>0</v>
      </c>
      <c r="H4004" s="76"/>
      <c r="I4004" s="76"/>
    </row>
    <row r="4005" spans="1:9" ht="27">
      <c r="A4005" s="79"/>
      <c r="B4005" s="78"/>
      <c r="C4005" s="77"/>
      <c r="D4005" s="77"/>
      <c r="E4005" s="119" t="s">
        <v>301</v>
      </c>
      <c r="F4005" s="120">
        <v>461200</v>
      </c>
      <c r="G4005" s="76">
        <f t="shared" si="75"/>
        <v>0</v>
      </c>
      <c r="H4005" s="76"/>
      <c r="I4005" s="76"/>
    </row>
    <row r="4006" spans="1:9" ht="28.5">
      <c r="A4006" s="79"/>
      <c r="B4006" s="78"/>
      <c r="C4006" s="77"/>
      <c r="D4006" s="77"/>
      <c r="E4006" s="121" t="s">
        <v>302</v>
      </c>
      <c r="F4006" s="122" t="s">
        <v>194</v>
      </c>
      <c r="G4006" s="76">
        <f t="shared" si="75"/>
        <v>0</v>
      </c>
      <c r="H4006" s="76">
        <f>H4007+H4008</f>
        <v>0</v>
      </c>
      <c r="I4006" s="76"/>
    </row>
    <row r="4007" spans="1:9" ht="27">
      <c r="A4007" s="79"/>
      <c r="B4007" s="78"/>
      <c r="C4007" s="77"/>
      <c r="D4007" s="77"/>
      <c r="E4007" s="123" t="s">
        <v>303</v>
      </c>
      <c r="F4007" s="120">
        <v>462100</v>
      </c>
      <c r="G4007" s="76">
        <f t="shared" si="75"/>
        <v>0</v>
      </c>
      <c r="H4007" s="76"/>
      <c r="I4007" s="76"/>
    </row>
    <row r="4008" spans="1:9" ht="27.75" thickBot="1">
      <c r="A4008" s="79"/>
      <c r="B4008" s="78"/>
      <c r="C4008" s="77"/>
      <c r="D4008" s="77"/>
      <c r="E4008" s="124" t="s">
        <v>304</v>
      </c>
      <c r="F4008" s="125">
        <v>462200</v>
      </c>
      <c r="G4008" s="76">
        <f t="shared" si="75"/>
        <v>0</v>
      </c>
      <c r="H4008" s="76"/>
      <c r="I4008" s="76"/>
    </row>
    <row r="4009" spans="1:9" ht="28.5">
      <c r="A4009" s="79"/>
      <c r="B4009" s="78"/>
      <c r="C4009" s="77"/>
      <c r="D4009" s="77"/>
      <c r="E4009" s="126" t="s">
        <v>305</v>
      </c>
      <c r="F4009" s="117" t="s">
        <v>194</v>
      </c>
      <c r="G4009" s="76">
        <f t="shared" ref="G4009:G4060" si="76">H4009</f>
        <v>525641.4</v>
      </c>
      <c r="H4009" s="76">
        <f>H4010+H4011+H4012+H4013+H4014+H4015+H4016+H4017</f>
        <v>525641.4</v>
      </c>
      <c r="I4009" s="76"/>
    </row>
    <row r="4010" spans="1:9" ht="27">
      <c r="A4010" s="79"/>
      <c r="B4010" s="78"/>
      <c r="C4010" s="77"/>
      <c r="D4010" s="77"/>
      <c r="E4010" s="123" t="s">
        <v>306</v>
      </c>
      <c r="F4010" s="120">
        <v>463100</v>
      </c>
      <c r="G4010" s="76">
        <f t="shared" si="76"/>
        <v>0</v>
      </c>
      <c r="H4010" s="76"/>
      <c r="I4010" s="76"/>
    </row>
    <row r="4011" spans="1:9" ht="18">
      <c r="A4011" s="79"/>
      <c r="B4011" s="78"/>
      <c r="C4011" s="77"/>
      <c r="D4011" s="77"/>
      <c r="E4011" s="123" t="s">
        <v>307</v>
      </c>
      <c r="F4011" s="120">
        <v>463200</v>
      </c>
      <c r="G4011" s="76">
        <f t="shared" si="76"/>
        <v>0</v>
      </c>
      <c r="H4011" s="76"/>
      <c r="I4011" s="76"/>
    </row>
    <row r="4012" spans="1:9" ht="40.5">
      <c r="A4012" s="79"/>
      <c r="B4012" s="78"/>
      <c r="C4012" s="77"/>
      <c r="D4012" s="77"/>
      <c r="E4012" s="123" t="s">
        <v>308</v>
      </c>
      <c r="F4012" s="120">
        <v>463300</v>
      </c>
      <c r="G4012" s="76">
        <f t="shared" si="76"/>
        <v>0</v>
      </c>
      <c r="H4012" s="76"/>
      <c r="I4012" s="76"/>
    </row>
    <row r="4013" spans="1:9" ht="40.5">
      <c r="A4013" s="79"/>
      <c r="B4013" s="78"/>
      <c r="C4013" s="77"/>
      <c r="D4013" s="77"/>
      <c r="E4013" s="123" t="s">
        <v>309</v>
      </c>
      <c r="F4013" s="120">
        <v>463400</v>
      </c>
      <c r="G4013" s="76">
        <f t="shared" si="76"/>
        <v>0</v>
      </c>
      <c r="H4013" s="76"/>
      <c r="I4013" s="76"/>
    </row>
    <row r="4014" spans="1:9" ht="18">
      <c r="A4014" s="79"/>
      <c r="B4014" s="78"/>
      <c r="C4014" s="77"/>
      <c r="D4014" s="77"/>
      <c r="E4014" s="127" t="s">
        <v>310</v>
      </c>
      <c r="F4014" s="120">
        <v>463500</v>
      </c>
      <c r="G4014" s="76">
        <f t="shared" si="76"/>
        <v>0</v>
      </c>
      <c r="H4014" s="76"/>
      <c r="I4014" s="76"/>
    </row>
    <row r="4015" spans="1:9" ht="40.5">
      <c r="A4015" s="79"/>
      <c r="B4015" s="78"/>
      <c r="C4015" s="77"/>
      <c r="D4015" s="77"/>
      <c r="E4015" s="127" t="s">
        <v>311</v>
      </c>
      <c r="F4015" s="120">
        <v>463700</v>
      </c>
      <c r="G4015" s="76">
        <f t="shared" si="76"/>
        <v>525641.4</v>
      </c>
      <c r="H4015" s="76">
        <v>525641.4</v>
      </c>
      <c r="I4015" s="76"/>
    </row>
    <row r="4016" spans="1:9" ht="40.5">
      <c r="A4016" s="79"/>
      <c r="B4016" s="78"/>
      <c r="C4016" s="77"/>
      <c r="D4016" s="77"/>
      <c r="E4016" s="127" t="s">
        <v>312</v>
      </c>
      <c r="F4016" s="120">
        <v>463800</v>
      </c>
      <c r="G4016" s="76">
        <f t="shared" si="76"/>
        <v>0</v>
      </c>
      <c r="H4016" s="76"/>
      <c r="I4016" s="76"/>
    </row>
    <row r="4017" spans="1:9" ht="18">
      <c r="A4017" s="79"/>
      <c r="B4017" s="78"/>
      <c r="C4017" s="77"/>
      <c r="D4017" s="77"/>
      <c r="E4017" s="127" t="s">
        <v>313</v>
      </c>
      <c r="F4017" s="120">
        <v>463900</v>
      </c>
      <c r="G4017" s="76">
        <f t="shared" si="76"/>
        <v>0</v>
      </c>
      <c r="H4017" s="76"/>
      <c r="I4017" s="76"/>
    </row>
    <row r="4018" spans="1:9" ht="28.5">
      <c r="A4018" s="79"/>
      <c r="B4018" s="78"/>
      <c r="C4018" s="77"/>
      <c r="D4018" s="77"/>
      <c r="E4018" s="128" t="s">
        <v>314</v>
      </c>
      <c r="F4018" s="122" t="s">
        <v>194</v>
      </c>
      <c r="G4018" s="76">
        <f t="shared" si="76"/>
        <v>0</v>
      </c>
      <c r="H4018" s="76">
        <f>H4019+H4020+H4021+H4022+H4023</f>
        <v>0</v>
      </c>
      <c r="I4018" s="76"/>
    </row>
    <row r="4019" spans="1:9" ht="27">
      <c r="A4019" s="79"/>
      <c r="B4019" s="78"/>
      <c r="C4019" s="77"/>
      <c r="D4019" s="77"/>
      <c r="E4019" s="127" t="s">
        <v>315</v>
      </c>
      <c r="F4019" s="120">
        <v>465100</v>
      </c>
      <c r="G4019" s="76">
        <f t="shared" si="76"/>
        <v>0</v>
      </c>
      <c r="H4019" s="76"/>
      <c r="I4019" s="76"/>
    </row>
    <row r="4020" spans="1:9" ht="18">
      <c r="A4020" s="79"/>
      <c r="B4020" s="78"/>
      <c r="C4020" s="77"/>
      <c r="D4020" s="77"/>
      <c r="E4020" s="127" t="s">
        <v>316</v>
      </c>
      <c r="F4020" s="120">
        <v>465200</v>
      </c>
      <c r="G4020" s="76">
        <f t="shared" si="76"/>
        <v>0</v>
      </c>
      <c r="H4020" s="76"/>
      <c r="I4020" s="76"/>
    </row>
    <row r="4021" spans="1:9" ht="18">
      <c r="A4021" s="79"/>
      <c r="B4021" s="78"/>
      <c r="C4021" s="77"/>
      <c r="D4021" s="77"/>
      <c r="E4021" s="127" t="s">
        <v>317</v>
      </c>
      <c r="F4021" s="120">
        <v>465300</v>
      </c>
      <c r="G4021" s="76">
        <f t="shared" si="76"/>
        <v>0</v>
      </c>
      <c r="H4021" s="76"/>
      <c r="I4021" s="76"/>
    </row>
    <row r="4022" spans="1:9" ht="40.5">
      <c r="A4022" s="79"/>
      <c r="B4022" s="78"/>
      <c r="C4022" s="77"/>
      <c r="D4022" s="77"/>
      <c r="E4022" s="127" t="s">
        <v>318</v>
      </c>
      <c r="F4022" s="120">
        <v>465500</v>
      </c>
      <c r="G4022" s="76">
        <f t="shared" si="76"/>
        <v>0</v>
      </c>
      <c r="H4022" s="76"/>
      <c r="I4022" s="76"/>
    </row>
    <row r="4023" spans="1:9" ht="40.5">
      <c r="A4023" s="79"/>
      <c r="B4023" s="78"/>
      <c r="C4023" s="77"/>
      <c r="D4023" s="77"/>
      <c r="E4023" s="127" t="s">
        <v>319</v>
      </c>
      <c r="F4023" s="120">
        <v>465600</v>
      </c>
      <c r="G4023" s="76">
        <f t="shared" si="76"/>
        <v>0</v>
      </c>
      <c r="H4023" s="76"/>
      <c r="I4023" s="76"/>
    </row>
    <row r="4024" spans="1:9" ht="18.75" thickBot="1">
      <c r="A4024" s="79"/>
      <c r="B4024" s="78"/>
      <c r="C4024" s="77"/>
      <c r="D4024" s="77"/>
      <c r="E4024" s="129" t="s">
        <v>320</v>
      </c>
      <c r="F4024" s="92" t="s">
        <v>321</v>
      </c>
      <c r="G4024" s="76">
        <f t="shared" si="76"/>
        <v>0</v>
      </c>
      <c r="H4024" s="76"/>
      <c r="I4024" s="76"/>
    </row>
    <row r="4025" spans="1:9" ht="33">
      <c r="A4025" s="79"/>
      <c r="B4025" s="78"/>
      <c r="C4025" s="77"/>
      <c r="D4025" s="77"/>
      <c r="E4025" s="130" t="s">
        <v>322</v>
      </c>
      <c r="F4025" s="98" t="s">
        <v>194</v>
      </c>
      <c r="G4025" s="76">
        <f t="shared" si="76"/>
        <v>0</v>
      </c>
      <c r="H4025" s="76">
        <f>H4026+H4029+H4039</f>
        <v>0</v>
      </c>
      <c r="I4025" s="76"/>
    </row>
    <row r="4026" spans="1:9" ht="28.5">
      <c r="A4026" s="79"/>
      <c r="B4026" s="78"/>
      <c r="C4026" s="77"/>
      <c r="D4026" s="77"/>
      <c r="E4026" s="131" t="s">
        <v>323</v>
      </c>
      <c r="F4026" s="122" t="s">
        <v>194</v>
      </c>
      <c r="G4026" s="76">
        <f t="shared" si="76"/>
        <v>0</v>
      </c>
      <c r="H4026" s="76">
        <f>H4027+H4028</f>
        <v>0</v>
      </c>
      <c r="I4026" s="76"/>
    </row>
    <row r="4027" spans="1:9" ht="40.5">
      <c r="A4027" s="79"/>
      <c r="B4027" s="78"/>
      <c r="C4027" s="77"/>
      <c r="D4027" s="77"/>
      <c r="E4027" s="89" t="s">
        <v>324</v>
      </c>
      <c r="F4027" s="108">
        <v>471100</v>
      </c>
      <c r="G4027" s="76">
        <f t="shared" si="76"/>
        <v>0</v>
      </c>
      <c r="H4027" s="76"/>
      <c r="I4027" s="76"/>
    </row>
    <row r="4028" spans="1:9" ht="27">
      <c r="A4028" s="79"/>
      <c r="B4028" s="78"/>
      <c r="C4028" s="77"/>
      <c r="D4028" s="77"/>
      <c r="E4028" s="109" t="s">
        <v>325</v>
      </c>
      <c r="F4028" s="108">
        <v>471200</v>
      </c>
      <c r="G4028" s="76">
        <f t="shared" si="76"/>
        <v>0</v>
      </c>
      <c r="H4028" s="76"/>
      <c r="I4028" s="76"/>
    </row>
    <row r="4029" spans="1:9" ht="42.75">
      <c r="A4029" s="79"/>
      <c r="B4029" s="78"/>
      <c r="C4029" s="77"/>
      <c r="D4029" s="77"/>
      <c r="E4029" s="131" t="s">
        <v>326</v>
      </c>
      <c r="F4029" s="122" t="s">
        <v>194</v>
      </c>
      <c r="G4029" s="76">
        <f t="shared" si="76"/>
        <v>0</v>
      </c>
      <c r="H4029" s="76">
        <f>H4030+H4031+H4032+H4033+H4034+H4035+H4036+H4037+H4038</f>
        <v>0</v>
      </c>
      <c r="I4029" s="76"/>
    </row>
    <row r="4030" spans="1:9" ht="27">
      <c r="A4030" s="79"/>
      <c r="B4030" s="78"/>
      <c r="C4030" s="77"/>
      <c r="D4030" s="77"/>
      <c r="E4030" s="109" t="s">
        <v>327</v>
      </c>
      <c r="F4030" s="90" t="s">
        <v>328</v>
      </c>
      <c r="G4030" s="76">
        <f t="shared" si="76"/>
        <v>0</v>
      </c>
      <c r="H4030" s="76"/>
      <c r="I4030" s="76"/>
    </row>
    <row r="4031" spans="1:9" ht="18">
      <c r="A4031" s="79"/>
      <c r="B4031" s="78"/>
      <c r="C4031" s="77"/>
      <c r="D4031" s="77"/>
      <c r="E4031" s="109" t="s">
        <v>329</v>
      </c>
      <c r="F4031" s="90" t="s">
        <v>330</v>
      </c>
      <c r="G4031" s="76">
        <f t="shared" si="76"/>
        <v>0</v>
      </c>
      <c r="H4031" s="76"/>
      <c r="I4031" s="76"/>
    </row>
    <row r="4032" spans="1:9" ht="27">
      <c r="A4032" s="79"/>
      <c r="B4032" s="78"/>
      <c r="C4032" s="77"/>
      <c r="D4032" s="77"/>
      <c r="E4032" s="109" t="s">
        <v>331</v>
      </c>
      <c r="F4032" s="90" t="s">
        <v>332</v>
      </c>
      <c r="G4032" s="76">
        <f t="shared" si="76"/>
        <v>0</v>
      </c>
      <c r="H4032" s="76"/>
      <c r="I4032" s="76"/>
    </row>
    <row r="4033" spans="1:9" ht="18">
      <c r="A4033" s="79"/>
      <c r="B4033" s="78"/>
      <c r="C4033" s="77"/>
      <c r="D4033" s="77"/>
      <c r="E4033" s="109" t="s">
        <v>333</v>
      </c>
      <c r="F4033" s="90" t="s">
        <v>334</v>
      </c>
      <c r="G4033" s="76">
        <f t="shared" si="76"/>
        <v>0</v>
      </c>
      <c r="H4033" s="76"/>
      <c r="I4033" s="76"/>
    </row>
    <row r="4034" spans="1:9" ht="27">
      <c r="A4034" s="79"/>
      <c r="B4034" s="78"/>
      <c r="C4034" s="77"/>
      <c r="D4034" s="77"/>
      <c r="E4034" s="109" t="s">
        <v>335</v>
      </c>
      <c r="F4034" s="90" t="s">
        <v>336</v>
      </c>
      <c r="G4034" s="76">
        <f t="shared" si="76"/>
        <v>0</v>
      </c>
      <c r="H4034" s="76"/>
      <c r="I4034" s="76"/>
    </row>
    <row r="4035" spans="1:9" ht="18">
      <c r="A4035" s="79"/>
      <c r="B4035" s="78"/>
      <c r="C4035" s="77"/>
      <c r="D4035" s="77"/>
      <c r="E4035" s="109" t="s">
        <v>337</v>
      </c>
      <c r="F4035" s="90" t="s">
        <v>338</v>
      </c>
      <c r="G4035" s="76">
        <f t="shared" si="76"/>
        <v>0</v>
      </c>
      <c r="H4035" s="76"/>
      <c r="I4035" s="76"/>
    </row>
    <row r="4036" spans="1:9" ht="27">
      <c r="A4036" s="79"/>
      <c r="B4036" s="78"/>
      <c r="C4036" s="77"/>
      <c r="D4036" s="77"/>
      <c r="E4036" s="89" t="s">
        <v>339</v>
      </c>
      <c r="F4036" s="90" t="s">
        <v>340</v>
      </c>
      <c r="G4036" s="76">
        <f t="shared" si="76"/>
        <v>0</v>
      </c>
      <c r="H4036" s="76"/>
      <c r="I4036" s="76"/>
    </row>
    <row r="4037" spans="1:9" ht="18">
      <c r="A4037" s="79"/>
      <c r="B4037" s="78"/>
      <c r="C4037" s="77"/>
      <c r="D4037" s="77"/>
      <c r="E4037" s="109" t="s">
        <v>341</v>
      </c>
      <c r="F4037" s="90" t="s">
        <v>342</v>
      </c>
      <c r="G4037" s="76">
        <f t="shared" si="76"/>
        <v>0</v>
      </c>
      <c r="H4037" s="76"/>
      <c r="I4037" s="76"/>
    </row>
    <row r="4038" spans="1:9" ht="18">
      <c r="A4038" s="79"/>
      <c r="B4038" s="78"/>
      <c r="C4038" s="77"/>
      <c r="D4038" s="77"/>
      <c r="E4038" s="109" t="s">
        <v>343</v>
      </c>
      <c r="F4038" s="90" t="s">
        <v>344</v>
      </c>
      <c r="G4038" s="76">
        <f t="shared" si="76"/>
        <v>0</v>
      </c>
      <c r="H4038" s="76"/>
      <c r="I4038" s="76"/>
    </row>
    <row r="4039" spans="1:9" ht="18">
      <c r="A4039" s="79"/>
      <c r="B4039" s="78"/>
      <c r="C4039" s="77"/>
      <c r="D4039" s="77"/>
      <c r="E4039" s="131" t="s">
        <v>345</v>
      </c>
      <c r="F4039" s="122" t="s">
        <v>194</v>
      </c>
      <c r="G4039" s="76">
        <f t="shared" si="76"/>
        <v>0</v>
      </c>
      <c r="H4039" s="76"/>
      <c r="I4039" s="76"/>
    </row>
    <row r="4040" spans="1:9" ht="18.75" thickBot="1">
      <c r="A4040" s="79"/>
      <c r="B4040" s="78"/>
      <c r="C4040" s="77"/>
      <c r="D4040" s="77"/>
      <c r="E4040" s="111" t="s">
        <v>346</v>
      </c>
      <c r="F4040" s="92" t="s">
        <v>347</v>
      </c>
      <c r="G4040" s="76">
        <f t="shared" si="76"/>
        <v>0</v>
      </c>
      <c r="H4040" s="76"/>
      <c r="I4040" s="76"/>
    </row>
    <row r="4041" spans="1:9" ht="18">
      <c r="A4041" s="79"/>
      <c r="B4041" s="78"/>
      <c r="C4041" s="77"/>
      <c r="D4041" s="77"/>
      <c r="E4041" s="132" t="s">
        <v>348</v>
      </c>
      <c r="F4041" s="98" t="s">
        <v>194</v>
      </c>
      <c r="G4041" s="76">
        <f t="shared" si="76"/>
        <v>0</v>
      </c>
      <c r="H4041" s="76"/>
      <c r="I4041" s="76"/>
    </row>
    <row r="4042" spans="1:9" ht="42.75">
      <c r="A4042" s="79"/>
      <c r="B4042" s="78"/>
      <c r="C4042" s="77"/>
      <c r="D4042" s="77"/>
      <c r="E4042" s="133" t="s">
        <v>349</v>
      </c>
      <c r="F4042" s="117" t="s">
        <v>194</v>
      </c>
      <c r="G4042" s="76">
        <f t="shared" si="76"/>
        <v>0</v>
      </c>
      <c r="H4042" s="76">
        <f>H4043+H4044</f>
        <v>0</v>
      </c>
      <c r="I4042" s="76"/>
    </row>
    <row r="4043" spans="1:9" ht="54">
      <c r="A4043" s="79"/>
      <c r="B4043" s="78"/>
      <c r="C4043" s="77"/>
      <c r="D4043" s="77"/>
      <c r="E4043" s="89" t="s">
        <v>350</v>
      </c>
      <c r="F4043" s="99" t="s">
        <v>351</v>
      </c>
      <c r="G4043" s="76">
        <f t="shared" si="76"/>
        <v>0</v>
      </c>
      <c r="H4043" s="76"/>
      <c r="I4043" s="76"/>
    </row>
    <row r="4044" spans="1:9" ht="27">
      <c r="A4044" s="79"/>
      <c r="B4044" s="78"/>
      <c r="C4044" s="77"/>
      <c r="D4044" s="77"/>
      <c r="E4044" s="109" t="s">
        <v>352</v>
      </c>
      <c r="F4044" s="134" t="s">
        <v>353</v>
      </c>
      <c r="G4044" s="76">
        <f t="shared" si="76"/>
        <v>0</v>
      </c>
      <c r="H4044" s="76"/>
      <c r="I4044" s="76"/>
    </row>
    <row r="4045" spans="1:9" ht="57">
      <c r="A4045" s="79"/>
      <c r="B4045" s="78"/>
      <c r="C4045" s="77"/>
      <c r="D4045" s="77"/>
      <c r="E4045" s="135" t="s">
        <v>354</v>
      </c>
      <c r="F4045" s="122" t="s">
        <v>194</v>
      </c>
      <c r="G4045" s="76">
        <f t="shared" si="76"/>
        <v>0</v>
      </c>
      <c r="H4045" s="76">
        <f>H4046+H4047+H4048+H4049</f>
        <v>0</v>
      </c>
      <c r="I4045" s="76"/>
    </row>
    <row r="4046" spans="1:9" ht="18">
      <c r="A4046" s="79"/>
      <c r="B4046" s="78"/>
      <c r="C4046" s="77"/>
      <c r="D4046" s="77"/>
      <c r="E4046" s="109" t="s">
        <v>355</v>
      </c>
      <c r="F4046" s="99" t="s">
        <v>356</v>
      </c>
      <c r="G4046" s="76">
        <f t="shared" si="76"/>
        <v>0</v>
      </c>
      <c r="H4046" s="76"/>
      <c r="I4046" s="76"/>
    </row>
    <row r="4047" spans="1:9" ht="18">
      <c r="A4047" s="79"/>
      <c r="B4047" s="78"/>
      <c r="C4047" s="77"/>
      <c r="D4047" s="77"/>
      <c r="E4047" s="109" t="s">
        <v>357</v>
      </c>
      <c r="F4047" s="136">
        <v>482200</v>
      </c>
      <c r="G4047" s="76">
        <f t="shared" si="76"/>
        <v>0</v>
      </c>
      <c r="H4047" s="76"/>
      <c r="I4047" s="76"/>
    </row>
    <row r="4048" spans="1:9" ht="18">
      <c r="A4048" s="79"/>
      <c r="B4048" s="78"/>
      <c r="C4048" s="77"/>
      <c r="D4048" s="77"/>
      <c r="E4048" s="109" t="s">
        <v>358</v>
      </c>
      <c r="F4048" s="90" t="s">
        <v>359</v>
      </c>
      <c r="G4048" s="76">
        <f t="shared" si="76"/>
        <v>0</v>
      </c>
      <c r="H4048" s="76"/>
      <c r="I4048" s="76"/>
    </row>
    <row r="4049" spans="1:9" ht="40.5">
      <c r="A4049" s="79"/>
      <c r="B4049" s="78"/>
      <c r="C4049" s="77"/>
      <c r="D4049" s="77"/>
      <c r="E4049" s="137" t="s">
        <v>360</v>
      </c>
      <c r="F4049" s="90" t="s">
        <v>361</v>
      </c>
      <c r="G4049" s="76">
        <f t="shared" si="76"/>
        <v>0</v>
      </c>
      <c r="H4049" s="76"/>
      <c r="I4049" s="76"/>
    </row>
    <row r="4050" spans="1:9" ht="28.5">
      <c r="A4050" s="79"/>
      <c r="B4050" s="78"/>
      <c r="C4050" s="77"/>
      <c r="D4050" s="77"/>
      <c r="E4050" s="135" t="s">
        <v>362</v>
      </c>
      <c r="F4050" s="122" t="s">
        <v>194</v>
      </c>
      <c r="G4050" s="76">
        <f t="shared" si="76"/>
        <v>0</v>
      </c>
      <c r="H4050" s="76">
        <f>H4051</f>
        <v>0</v>
      </c>
      <c r="I4050" s="76"/>
    </row>
    <row r="4051" spans="1:9" ht="27">
      <c r="A4051" s="79"/>
      <c r="B4051" s="78"/>
      <c r="C4051" s="77"/>
      <c r="D4051" s="77"/>
      <c r="E4051" s="137" t="s">
        <v>363</v>
      </c>
      <c r="F4051" s="90" t="s">
        <v>364</v>
      </c>
      <c r="G4051" s="76">
        <f t="shared" si="76"/>
        <v>0</v>
      </c>
      <c r="H4051" s="76"/>
      <c r="I4051" s="76"/>
    </row>
    <row r="4052" spans="1:9" ht="57">
      <c r="A4052" s="79"/>
      <c r="B4052" s="78"/>
      <c r="C4052" s="77"/>
      <c r="D4052" s="77"/>
      <c r="E4052" s="135" t="s">
        <v>365</v>
      </c>
      <c r="F4052" s="122" t="s">
        <v>194</v>
      </c>
      <c r="G4052" s="76">
        <f t="shared" si="76"/>
        <v>0</v>
      </c>
      <c r="H4052" s="76">
        <f>H4053+H4054</f>
        <v>0</v>
      </c>
      <c r="I4052" s="76"/>
    </row>
    <row r="4053" spans="1:9" ht="27">
      <c r="A4053" s="79"/>
      <c r="B4053" s="78"/>
      <c r="C4053" s="77"/>
      <c r="D4053" s="77"/>
      <c r="E4053" s="137" t="s">
        <v>366</v>
      </c>
      <c r="F4053" s="90" t="s">
        <v>367</v>
      </c>
      <c r="G4053" s="76">
        <f t="shared" si="76"/>
        <v>0</v>
      </c>
      <c r="H4053" s="76"/>
      <c r="I4053" s="76"/>
    </row>
    <row r="4054" spans="1:9" ht="27">
      <c r="A4054" s="79"/>
      <c r="B4054" s="78"/>
      <c r="C4054" s="77"/>
      <c r="D4054" s="77"/>
      <c r="E4054" s="137" t="s">
        <v>368</v>
      </c>
      <c r="F4054" s="90" t="s">
        <v>369</v>
      </c>
      <c r="G4054" s="76">
        <f t="shared" si="76"/>
        <v>0</v>
      </c>
      <c r="H4054" s="76"/>
      <c r="I4054" s="76"/>
    </row>
    <row r="4055" spans="1:9" ht="57">
      <c r="A4055" s="79"/>
      <c r="B4055" s="78"/>
      <c r="C4055" s="77"/>
      <c r="D4055" s="77"/>
      <c r="E4055" s="135" t="s">
        <v>370</v>
      </c>
      <c r="F4055" s="122" t="s">
        <v>194</v>
      </c>
      <c r="G4055" s="76">
        <f t="shared" si="76"/>
        <v>0</v>
      </c>
      <c r="H4055" s="76">
        <f>H4056</f>
        <v>0</v>
      </c>
      <c r="I4055" s="76"/>
    </row>
    <row r="4056" spans="1:9" ht="40.5">
      <c r="A4056" s="79"/>
      <c r="B4056" s="78"/>
      <c r="C4056" s="77"/>
      <c r="D4056" s="77"/>
      <c r="E4056" s="137" t="s">
        <v>371</v>
      </c>
      <c r="F4056" s="90" t="s">
        <v>372</v>
      </c>
      <c r="G4056" s="76">
        <f t="shared" si="76"/>
        <v>0</v>
      </c>
      <c r="H4056" s="76"/>
      <c r="I4056" s="76"/>
    </row>
    <row r="4057" spans="1:9" ht="18">
      <c r="A4057" s="79"/>
      <c r="B4057" s="78"/>
      <c r="C4057" s="77"/>
      <c r="D4057" s="77"/>
      <c r="E4057" s="135" t="s">
        <v>373</v>
      </c>
      <c r="F4057" s="122" t="s">
        <v>194</v>
      </c>
      <c r="G4057" s="76">
        <f t="shared" si="76"/>
        <v>0</v>
      </c>
      <c r="H4057" s="76">
        <f>H4058</f>
        <v>0</v>
      </c>
      <c r="I4057" s="76"/>
    </row>
    <row r="4058" spans="1:9" ht="18">
      <c r="A4058" s="79"/>
      <c r="B4058" s="78"/>
      <c r="C4058" s="77"/>
      <c r="D4058" s="77"/>
      <c r="E4058" s="137" t="s">
        <v>374</v>
      </c>
      <c r="F4058" s="90" t="s">
        <v>375</v>
      </c>
      <c r="G4058" s="76">
        <f t="shared" si="76"/>
        <v>0</v>
      </c>
      <c r="H4058" s="76"/>
      <c r="I4058" s="76"/>
    </row>
    <row r="4059" spans="1:9" ht="18">
      <c r="A4059" s="79"/>
      <c r="B4059" s="78"/>
      <c r="C4059" s="77"/>
      <c r="D4059" s="77"/>
      <c r="E4059" s="135" t="s">
        <v>376</v>
      </c>
      <c r="F4059" s="122" t="s">
        <v>194</v>
      </c>
      <c r="G4059" s="76">
        <f t="shared" si="76"/>
        <v>0</v>
      </c>
      <c r="H4059" s="76">
        <f>H4060</f>
        <v>0</v>
      </c>
      <c r="I4059" s="76"/>
    </row>
    <row r="4060" spans="1:9" ht="18.75" thickBot="1">
      <c r="A4060" s="79"/>
      <c r="B4060" s="78"/>
      <c r="C4060" s="77"/>
      <c r="D4060" s="77"/>
      <c r="E4060" s="138" t="s">
        <v>377</v>
      </c>
      <c r="F4060" s="92" t="s">
        <v>378</v>
      </c>
      <c r="G4060" s="76">
        <f t="shared" si="76"/>
        <v>0</v>
      </c>
      <c r="H4060" s="76"/>
      <c r="I4060" s="76"/>
    </row>
    <row r="4061" spans="1:9" ht="33.75" thickBot="1">
      <c r="A4061" s="79"/>
      <c r="B4061" s="78"/>
      <c r="C4061" s="77"/>
      <c r="D4061" s="77"/>
      <c r="E4061" s="139" t="s">
        <v>379</v>
      </c>
      <c r="F4061" s="140" t="s">
        <v>194</v>
      </c>
      <c r="G4061" s="76">
        <f>I4061</f>
        <v>318800</v>
      </c>
      <c r="H4061" s="76"/>
      <c r="I4061" s="76">
        <f>I4062+I4073+I4078+I4080</f>
        <v>318800</v>
      </c>
    </row>
    <row r="4062" spans="1:9" ht="18">
      <c r="A4062" s="79"/>
      <c r="B4062" s="78"/>
      <c r="C4062" s="77"/>
      <c r="D4062" s="77"/>
      <c r="E4062" s="141" t="s">
        <v>380</v>
      </c>
      <c r="F4062" s="117" t="s">
        <v>194</v>
      </c>
      <c r="G4062" s="76">
        <f t="shared" ref="G4062:G4084" si="77">I4062</f>
        <v>318800</v>
      </c>
      <c r="H4062" s="76"/>
      <c r="I4062" s="76">
        <f>I4063+I4064+I4065+I4066+I4067+I4068+I4069+I4070+I4071+I4072</f>
        <v>318800</v>
      </c>
    </row>
    <row r="4063" spans="1:9" ht="18">
      <c r="A4063" s="79"/>
      <c r="B4063" s="78"/>
      <c r="C4063" s="77"/>
      <c r="D4063" s="77"/>
      <c r="E4063" s="137" t="s">
        <v>381</v>
      </c>
      <c r="F4063" s="142" t="s">
        <v>382</v>
      </c>
      <c r="G4063" s="76">
        <f t="shared" si="77"/>
        <v>0</v>
      </c>
      <c r="H4063" s="76"/>
      <c r="I4063" s="76"/>
    </row>
    <row r="4064" spans="1:9" ht="18">
      <c r="A4064" s="79"/>
      <c r="B4064" s="78"/>
      <c r="C4064" s="77"/>
      <c r="D4064" s="77"/>
      <c r="E4064" s="137" t="s">
        <v>383</v>
      </c>
      <c r="F4064" s="142" t="s">
        <v>384</v>
      </c>
      <c r="G4064" s="76">
        <f t="shared" si="77"/>
        <v>0</v>
      </c>
      <c r="H4064" s="76"/>
      <c r="I4064" s="76"/>
    </row>
    <row r="4065" spans="1:9" ht="27">
      <c r="A4065" s="79"/>
      <c r="B4065" s="78"/>
      <c r="C4065" s="77"/>
      <c r="D4065" s="77"/>
      <c r="E4065" s="137" t="s">
        <v>385</v>
      </c>
      <c r="F4065" s="142" t="s">
        <v>386</v>
      </c>
      <c r="G4065" s="76">
        <f t="shared" si="77"/>
        <v>296900</v>
      </c>
      <c r="H4065" s="76"/>
      <c r="I4065" s="76">
        <v>296900</v>
      </c>
    </row>
    <row r="4066" spans="1:9" ht="18">
      <c r="A4066" s="79"/>
      <c r="B4066" s="78"/>
      <c r="C4066" s="77"/>
      <c r="D4066" s="77"/>
      <c r="E4066" s="137" t="s">
        <v>387</v>
      </c>
      <c r="F4066" s="142" t="s">
        <v>388</v>
      </c>
      <c r="G4066" s="76">
        <f t="shared" si="77"/>
        <v>0</v>
      </c>
      <c r="H4066" s="76"/>
      <c r="I4066" s="76"/>
    </row>
    <row r="4067" spans="1:9" ht="18">
      <c r="A4067" s="79"/>
      <c r="B4067" s="78"/>
      <c r="C4067" s="77"/>
      <c r="D4067" s="77"/>
      <c r="E4067" s="137" t="s">
        <v>389</v>
      </c>
      <c r="F4067" s="142" t="s">
        <v>390</v>
      </c>
      <c r="G4067" s="76">
        <f t="shared" si="77"/>
        <v>0</v>
      </c>
      <c r="H4067" s="76"/>
      <c r="I4067" s="76"/>
    </row>
    <row r="4068" spans="1:9" ht="18">
      <c r="A4068" s="79"/>
      <c r="B4068" s="78"/>
      <c r="C4068" s="77"/>
      <c r="D4068" s="77"/>
      <c r="E4068" s="137" t="s">
        <v>391</v>
      </c>
      <c r="F4068" s="142" t="s">
        <v>392</v>
      </c>
      <c r="G4068" s="76">
        <f t="shared" si="77"/>
        <v>0</v>
      </c>
      <c r="H4068" s="76"/>
      <c r="I4068" s="76"/>
    </row>
    <row r="4069" spans="1:9" ht="18">
      <c r="A4069" s="79"/>
      <c r="B4069" s="78"/>
      <c r="C4069" s="77"/>
      <c r="D4069" s="77"/>
      <c r="E4069" s="137" t="s">
        <v>393</v>
      </c>
      <c r="F4069" s="142" t="s">
        <v>394</v>
      </c>
      <c r="G4069" s="76">
        <f t="shared" si="77"/>
        <v>0</v>
      </c>
      <c r="H4069" s="76"/>
      <c r="I4069" s="76"/>
    </row>
    <row r="4070" spans="1:9" ht="18">
      <c r="A4070" s="79"/>
      <c r="B4070" s="78"/>
      <c r="C4070" s="77"/>
      <c r="D4070" s="77"/>
      <c r="E4070" s="143" t="s">
        <v>395</v>
      </c>
      <c r="F4070" s="144" t="s">
        <v>396</v>
      </c>
      <c r="G4070" s="76">
        <f t="shared" si="77"/>
        <v>0</v>
      </c>
      <c r="H4070" s="76"/>
      <c r="I4070" s="76"/>
    </row>
    <row r="4071" spans="1:9" ht="18">
      <c r="A4071" s="79"/>
      <c r="B4071" s="78"/>
      <c r="C4071" s="77"/>
      <c r="D4071" s="77"/>
      <c r="E4071" s="143" t="s">
        <v>397</v>
      </c>
      <c r="F4071" s="120">
        <v>513300</v>
      </c>
      <c r="G4071" s="76">
        <f t="shared" si="77"/>
        <v>0</v>
      </c>
      <c r="H4071" s="76"/>
      <c r="I4071" s="76"/>
    </row>
    <row r="4072" spans="1:9" ht="18">
      <c r="A4072" s="79"/>
      <c r="B4072" s="78"/>
      <c r="C4072" s="77"/>
      <c r="D4072" s="77"/>
      <c r="E4072" s="109" t="s">
        <v>398</v>
      </c>
      <c r="F4072" s="120">
        <v>513400</v>
      </c>
      <c r="G4072" s="76">
        <f t="shared" si="77"/>
        <v>21900</v>
      </c>
      <c r="H4072" s="76"/>
      <c r="I4072" s="76">
        <v>21900</v>
      </c>
    </row>
    <row r="4073" spans="1:9" ht="18">
      <c r="A4073" s="79"/>
      <c r="B4073" s="78"/>
      <c r="C4073" s="77"/>
      <c r="D4073" s="77"/>
      <c r="E4073" s="130" t="s">
        <v>399</v>
      </c>
      <c r="F4073" s="117" t="s">
        <v>194</v>
      </c>
      <c r="G4073" s="76">
        <f t="shared" si="77"/>
        <v>0</v>
      </c>
      <c r="H4073" s="76"/>
      <c r="I4073" s="76">
        <f>I4074+I4075+I4076+I4077</f>
        <v>0</v>
      </c>
    </row>
    <row r="4074" spans="1:9" ht="18">
      <c r="A4074" s="79"/>
      <c r="B4074" s="78"/>
      <c r="C4074" s="77"/>
      <c r="D4074" s="77"/>
      <c r="E4074" s="137" t="s">
        <v>400</v>
      </c>
      <c r="F4074" s="142" t="s">
        <v>401</v>
      </c>
      <c r="G4074" s="76">
        <f t="shared" si="77"/>
        <v>0</v>
      </c>
      <c r="H4074" s="76"/>
      <c r="I4074" s="76"/>
    </row>
    <row r="4075" spans="1:9" ht="18">
      <c r="A4075" s="79"/>
      <c r="B4075" s="78"/>
      <c r="C4075" s="77"/>
      <c r="D4075" s="77"/>
      <c r="E4075" s="137" t="s">
        <v>402</v>
      </c>
      <c r="F4075" s="142" t="s">
        <v>403</v>
      </c>
      <c r="G4075" s="76">
        <f t="shared" si="77"/>
        <v>0</v>
      </c>
      <c r="H4075" s="76"/>
      <c r="I4075" s="76"/>
    </row>
    <row r="4076" spans="1:9" ht="27">
      <c r="A4076" s="79"/>
      <c r="B4076" s="78"/>
      <c r="C4076" s="77"/>
      <c r="D4076" s="77"/>
      <c r="E4076" s="137" t="s">
        <v>404</v>
      </c>
      <c r="F4076" s="142" t="s">
        <v>405</v>
      </c>
      <c r="G4076" s="76">
        <f t="shared" si="77"/>
        <v>0</v>
      </c>
      <c r="H4076" s="76"/>
      <c r="I4076" s="76"/>
    </row>
    <row r="4077" spans="1:9" ht="18">
      <c r="A4077" s="79"/>
      <c r="B4077" s="78"/>
      <c r="C4077" s="77"/>
      <c r="D4077" s="77"/>
      <c r="E4077" s="137" t="s">
        <v>406</v>
      </c>
      <c r="F4077" s="142" t="s">
        <v>407</v>
      </c>
      <c r="G4077" s="76">
        <f t="shared" si="77"/>
        <v>0</v>
      </c>
      <c r="H4077" s="76"/>
      <c r="I4077" s="76"/>
    </row>
    <row r="4078" spans="1:9" ht="18">
      <c r="A4078" s="79"/>
      <c r="B4078" s="78"/>
      <c r="C4078" s="77"/>
      <c r="D4078" s="77"/>
      <c r="E4078" s="145" t="s">
        <v>408</v>
      </c>
      <c r="F4078" s="122" t="s">
        <v>194</v>
      </c>
      <c r="G4078" s="76">
        <f t="shared" si="77"/>
        <v>0</v>
      </c>
      <c r="H4078" s="76"/>
      <c r="I4078" s="76">
        <f>I4079</f>
        <v>0</v>
      </c>
    </row>
    <row r="4079" spans="1:9" ht="18">
      <c r="A4079" s="79"/>
      <c r="B4079" s="78"/>
      <c r="C4079" s="77"/>
      <c r="D4079" s="77"/>
      <c r="E4079" s="137" t="s">
        <v>409</v>
      </c>
      <c r="F4079" s="142" t="s">
        <v>410</v>
      </c>
      <c r="G4079" s="76">
        <f t="shared" si="77"/>
        <v>0</v>
      </c>
      <c r="H4079" s="76"/>
      <c r="I4079" s="76"/>
    </row>
    <row r="4080" spans="1:9" ht="18">
      <c r="A4080" s="79"/>
      <c r="B4080" s="78"/>
      <c r="C4080" s="77"/>
      <c r="D4080" s="77"/>
      <c r="E4080" s="145" t="s">
        <v>411</v>
      </c>
      <c r="F4080" s="122" t="s">
        <v>194</v>
      </c>
      <c r="G4080" s="76">
        <f t="shared" si="77"/>
        <v>0</v>
      </c>
      <c r="H4080" s="76"/>
      <c r="I4080" s="76">
        <f>I4081+I4082+I4083+I4084</f>
        <v>0</v>
      </c>
    </row>
    <row r="4081" spans="1:9" ht="18">
      <c r="A4081" s="79"/>
      <c r="B4081" s="78"/>
      <c r="C4081" s="77"/>
      <c r="D4081" s="77"/>
      <c r="E4081" s="137" t="s">
        <v>412</v>
      </c>
      <c r="F4081" s="142" t="s">
        <v>413</v>
      </c>
      <c r="G4081" s="76">
        <f t="shared" si="77"/>
        <v>0</v>
      </c>
      <c r="H4081" s="76"/>
      <c r="I4081" s="76"/>
    </row>
    <row r="4082" spans="1:9" ht="18">
      <c r="A4082" s="79"/>
      <c r="B4082" s="78"/>
      <c r="C4082" s="77"/>
      <c r="D4082" s="77"/>
      <c r="E4082" s="137" t="s">
        <v>414</v>
      </c>
      <c r="F4082" s="142" t="s">
        <v>415</v>
      </c>
      <c r="G4082" s="76">
        <f t="shared" si="77"/>
        <v>0</v>
      </c>
      <c r="H4082" s="76"/>
      <c r="I4082" s="76"/>
    </row>
    <row r="4083" spans="1:9" ht="18">
      <c r="A4083" s="79"/>
      <c r="B4083" s="78"/>
      <c r="C4083" s="77"/>
      <c r="D4083" s="77"/>
      <c r="E4083" s="137" t="s">
        <v>416</v>
      </c>
      <c r="F4083" s="142" t="s">
        <v>417</v>
      </c>
      <c r="G4083" s="76">
        <f t="shared" si="77"/>
        <v>0</v>
      </c>
      <c r="H4083" s="76"/>
      <c r="I4083" s="76"/>
    </row>
    <row r="4084" spans="1:9" ht="18.75" thickBot="1">
      <c r="A4084" s="79"/>
      <c r="B4084" s="78"/>
      <c r="C4084" s="77"/>
      <c r="D4084" s="77"/>
      <c r="E4084" s="146" t="s">
        <v>418</v>
      </c>
      <c r="F4084" s="147" t="s">
        <v>419</v>
      </c>
      <c r="G4084" s="76">
        <f t="shared" si="77"/>
        <v>0</v>
      </c>
      <c r="H4084" s="76"/>
      <c r="I4084" s="76"/>
    </row>
    <row r="4085" spans="1:9" ht="36">
      <c r="A4085" s="79"/>
      <c r="B4085" s="78" t="s">
        <v>580</v>
      </c>
      <c r="C4085" s="77">
        <v>1</v>
      </c>
      <c r="D4085" s="77">
        <v>2</v>
      </c>
      <c r="E4085" s="80" t="s">
        <v>584</v>
      </c>
      <c r="F4085" s="154"/>
      <c r="G4085" s="76"/>
      <c r="H4085" s="76"/>
      <c r="I4085" s="76"/>
    </row>
    <row r="4086" spans="1:9" ht="72">
      <c r="A4086" s="79">
        <v>2912</v>
      </c>
      <c r="B4086" s="78"/>
      <c r="C4086" s="77"/>
      <c r="D4086" s="77"/>
      <c r="E4086" s="80" t="s">
        <v>192</v>
      </c>
      <c r="F4086" s="154"/>
      <c r="G4086" s="76"/>
      <c r="H4086" s="76"/>
      <c r="I4086" s="76"/>
    </row>
    <row r="4087" spans="1:9" ht="18">
      <c r="A4087" s="79"/>
      <c r="B4087" s="78"/>
      <c r="C4087" s="77"/>
      <c r="D4087" s="77"/>
      <c r="E4087" s="80" t="s">
        <v>421</v>
      </c>
      <c r="F4087" s="154"/>
      <c r="G4087" s="76"/>
      <c r="H4087" s="76"/>
      <c r="I4087" s="76"/>
    </row>
    <row r="4088" spans="1:9" ht="37.5">
      <c r="A4088" s="79"/>
      <c r="B4088" s="78" t="s">
        <v>580</v>
      </c>
      <c r="C4088" s="77">
        <v>2</v>
      </c>
      <c r="D4088" s="77">
        <v>0</v>
      </c>
      <c r="E4088" s="81" t="s">
        <v>585</v>
      </c>
      <c r="F4088" s="153"/>
      <c r="G4088" s="76"/>
      <c r="H4088" s="76"/>
      <c r="I4088" s="76"/>
    </row>
    <row r="4089" spans="1:9" ht="18">
      <c r="A4089" s="79">
        <v>2920</v>
      </c>
      <c r="B4089" s="78"/>
      <c r="C4089" s="77"/>
      <c r="D4089" s="77"/>
      <c r="E4089" s="80" t="s">
        <v>190</v>
      </c>
      <c r="F4089" s="154"/>
      <c r="G4089" s="76"/>
      <c r="H4089" s="76"/>
      <c r="I4089" s="76"/>
    </row>
    <row r="4090" spans="1:9" ht="36">
      <c r="A4090" s="79"/>
      <c r="B4090" s="78" t="s">
        <v>580</v>
      </c>
      <c r="C4090" s="77">
        <v>2</v>
      </c>
      <c r="D4090" s="77">
        <v>1</v>
      </c>
      <c r="E4090" s="80" t="s">
        <v>586</v>
      </c>
      <c r="F4090" s="154"/>
      <c r="G4090" s="76"/>
      <c r="H4090" s="76"/>
      <c r="I4090" s="76"/>
    </row>
    <row r="4091" spans="1:9" ht="72">
      <c r="A4091" s="79">
        <v>2921</v>
      </c>
      <c r="B4091" s="78"/>
      <c r="C4091" s="77"/>
      <c r="D4091" s="77"/>
      <c r="E4091" s="80" t="s">
        <v>192</v>
      </c>
      <c r="F4091" s="154"/>
      <c r="G4091" s="76"/>
      <c r="H4091" s="76"/>
      <c r="I4091" s="76"/>
    </row>
    <row r="4092" spans="1:9" ht="18">
      <c r="A4092" s="79"/>
      <c r="B4092" s="78"/>
      <c r="C4092" s="77"/>
      <c r="D4092" s="77"/>
      <c r="E4092" s="80" t="s">
        <v>421</v>
      </c>
      <c r="F4092" s="154"/>
      <c r="G4092" s="76"/>
      <c r="H4092" s="76"/>
      <c r="I4092" s="76"/>
    </row>
    <row r="4093" spans="1:9" ht="18">
      <c r="A4093" s="79"/>
      <c r="B4093" s="78"/>
      <c r="C4093" s="77"/>
      <c r="D4093" s="77"/>
      <c r="E4093" s="80" t="s">
        <v>421</v>
      </c>
      <c r="F4093" s="154"/>
      <c r="G4093" s="76"/>
      <c r="H4093" s="76"/>
      <c r="I4093" s="76"/>
    </row>
    <row r="4094" spans="1:9" ht="36">
      <c r="A4094" s="79"/>
      <c r="B4094" s="78" t="s">
        <v>580</v>
      </c>
      <c r="C4094" s="77">
        <v>2</v>
      </c>
      <c r="D4094" s="77">
        <v>2</v>
      </c>
      <c r="E4094" s="80" t="s">
        <v>587</v>
      </c>
      <c r="F4094" s="154"/>
      <c r="G4094" s="76"/>
      <c r="H4094" s="76"/>
      <c r="I4094" s="76"/>
    </row>
    <row r="4095" spans="1:9" ht="72">
      <c r="A4095" s="79">
        <v>2922</v>
      </c>
      <c r="B4095" s="78"/>
      <c r="C4095" s="77"/>
      <c r="D4095" s="77"/>
      <c r="E4095" s="80" t="s">
        <v>192</v>
      </c>
      <c r="F4095" s="154"/>
      <c r="G4095" s="76"/>
      <c r="H4095" s="76"/>
      <c r="I4095" s="76"/>
    </row>
    <row r="4096" spans="1:9" ht="18">
      <c r="A4096" s="79"/>
      <c r="B4096" s="78"/>
      <c r="C4096" s="77"/>
      <c r="D4096" s="77"/>
      <c r="E4096" s="80" t="s">
        <v>421</v>
      </c>
      <c r="F4096" s="154"/>
      <c r="G4096" s="76"/>
      <c r="H4096" s="76"/>
      <c r="I4096" s="76"/>
    </row>
    <row r="4097" spans="1:9" ht="18">
      <c r="A4097" s="79"/>
      <c r="B4097" s="78"/>
      <c r="C4097" s="77"/>
      <c r="D4097" s="77"/>
      <c r="E4097" s="80" t="s">
        <v>421</v>
      </c>
      <c r="F4097" s="154"/>
      <c r="G4097" s="76"/>
      <c r="H4097" s="76"/>
      <c r="I4097" s="76"/>
    </row>
    <row r="4098" spans="1:9" ht="56.25">
      <c r="A4098" s="79"/>
      <c r="B4098" s="78" t="s">
        <v>580</v>
      </c>
      <c r="C4098" s="77">
        <v>3</v>
      </c>
      <c r="D4098" s="77">
        <v>0</v>
      </c>
      <c r="E4098" s="81" t="s">
        <v>588</v>
      </c>
      <c r="F4098" s="153"/>
      <c r="G4098" s="76"/>
      <c r="H4098" s="76"/>
      <c r="I4098" s="76"/>
    </row>
    <row r="4099" spans="1:9" ht="18">
      <c r="A4099" s="79">
        <v>2930</v>
      </c>
      <c r="B4099" s="78"/>
      <c r="C4099" s="77"/>
      <c r="D4099" s="77"/>
      <c r="E4099" s="80" t="s">
        <v>190</v>
      </c>
      <c r="F4099" s="154"/>
      <c r="G4099" s="76"/>
      <c r="H4099" s="76"/>
      <c r="I4099" s="76"/>
    </row>
    <row r="4100" spans="1:9" ht="36">
      <c r="A4100" s="79"/>
      <c r="B4100" s="78" t="s">
        <v>580</v>
      </c>
      <c r="C4100" s="77">
        <v>3</v>
      </c>
      <c r="D4100" s="77">
        <v>1</v>
      </c>
      <c r="E4100" s="80" t="s">
        <v>589</v>
      </c>
      <c r="F4100" s="154"/>
      <c r="G4100" s="76"/>
      <c r="H4100" s="76"/>
      <c r="I4100" s="76"/>
    </row>
    <row r="4101" spans="1:9" ht="72">
      <c r="A4101" s="79">
        <v>2931</v>
      </c>
      <c r="B4101" s="78"/>
      <c r="C4101" s="77"/>
      <c r="D4101" s="77"/>
      <c r="E4101" s="80" t="s">
        <v>192</v>
      </c>
      <c r="F4101" s="154"/>
      <c r="G4101" s="76"/>
      <c r="H4101" s="76"/>
      <c r="I4101" s="76"/>
    </row>
    <row r="4102" spans="1:9" ht="18">
      <c r="A4102" s="79"/>
      <c r="B4102" s="78"/>
      <c r="C4102" s="77"/>
      <c r="D4102" s="77"/>
      <c r="E4102" s="80" t="s">
        <v>421</v>
      </c>
      <c r="F4102" s="154"/>
      <c r="G4102" s="76"/>
      <c r="H4102" s="76"/>
      <c r="I4102" s="76"/>
    </row>
    <row r="4103" spans="1:9" ht="18">
      <c r="A4103" s="79"/>
      <c r="B4103" s="78"/>
      <c r="C4103" s="77"/>
      <c r="D4103" s="77"/>
      <c r="E4103" s="80" t="s">
        <v>421</v>
      </c>
      <c r="F4103" s="154"/>
      <c r="G4103" s="76"/>
      <c r="H4103" s="76"/>
      <c r="I4103" s="76"/>
    </row>
    <row r="4104" spans="1:9" ht="36">
      <c r="A4104" s="79"/>
      <c r="B4104" s="78" t="s">
        <v>580</v>
      </c>
      <c r="C4104" s="77">
        <v>3</v>
      </c>
      <c r="D4104" s="77">
        <v>2</v>
      </c>
      <c r="E4104" s="80" t="s">
        <v>590</v>
      </c>
      <c r="F4104" s="154"/>
      <c r="G4104" s="76"/>
      <c r="H4104" s="76"/>
      <c r="I4104" s="76"/>
    </row>
    <row r="4105" spans="1:9" ht="72">
      <c r="A4105" s="79">
        <v>2932</v>
      </c>
      <c r="B4105" s="78"/>
      <c r="C4105" s="77"/>
      <c r="D4105" s="77"/>
      <c r="E4105" s="80" t="s">
        <v>192</v>
      </c>
      <c r="F4105" s="154"/>
      <c r="G4105" s="76"/>
      <c r="H4105" s="76"/>
      <c r="I4105" s="76"/>
    </row>
    <row r="4106" spans="1:9" ht="18">
      <c r="A4106" s="79"/>
      <c r="B4106" s="78"/>
      <c r="C4106" s="77"/>
      <c r="D4106" s="77"/>
      <c r="E4106" s="80" t="s">
        <v>421</v>
      </c>
      <c r="F4106" s="154"/>
      <c r="G4106" s="76"/>
      <c r="H4106" s="76"/>
      <c r="I4106" s="76"/>
    </row>
    <row r="4107" spans="1:9" ht="18">
      <c r="A4107" s="79"/>
      <c r="B4107" s="78"/>
      <c r="C4107" s="77"/>
      <c r="D4107" s="77"/>
      <c r="E4107" s="80" t="s">
        <v>421</v>
      </c>
      <c r="F4107" s="154"/>
      <c r="G4107" s="76"/>
      <c r="H4107" s="76"/>
      <c r="I4107" s="76"/>
    </row>
    <row r="4108" spans="1:9" ht="18">
      <c r="A4108" s="79"/>
      <c r="B4108" s="78"/>
      <c r="C4108" s="77"/>
      <c r="D4108" s="77"/>
      <c r="E4108" s="80"/>
      <c r="F4108" s="154">
        <v>5134</v>
      </c>
      <c r="G4108" s="76"/>
      <c r="H4108" s="76"/>
      <c r="I4108" s="76"/>
    </row>
    <row r="4109" spans="1:9" ht="18.75">
      <c r="A4109" s="79"/>
      <c r="B4109" s="78" t="s">
        <v>580</v>
      </c>
      <c r="C4109" s="77">
        <v>4</v>
      </c>
      <c r="D4109" s="77">
        <v>0</v>
      </c>
      <c r="E4109" s="81" t="s">
        <v>591</v>
      </c>
      <c r="F4109" s="153"/>
      <c r="G4109" s="76">
        <f>G4111</f>
        <v>4000</v>
      </c>
      <c r="H4109" s="76">
        <f>H4111</f>
        <v>4000</v>
      </c>
      <c r="I4109" s="76">
        <f>I4111</f>
        <v>0</v>
      </c>
    </row>
    <row r="4110" spans="1:9" ht="18">
      <c r="A4110" s="79">
        <v>2940</v>
      </c>
      <c r="B4110" s="78"/>
      <c r="C4110" s="77"/>
      <c r="D4110" s="77"/>
      <c r="E4110" s="80" t="s">
        <v>190</v>
      </c>
      <c r="F4110" s="154"/>
      <c r="G4110" s="76"/>
      <c r="H4110" s="76"/>
      <c r="I4110" s="76"/>
    </row>
    <row r="4111" spans="1:9" ht="36">
      <c r="A4111" s="79"/>
      <c r="B4111" s="78" t="s">
        <v>580</v>
      </c>
      <c r="C4111" s="77">
        <v>4</v>
      </c>
      <c r="D4111" s="77">
        <v>1</v>
      </c>
      <c r="E4111" s="80" t="s">
        <v>592</v>
      </c>
      <c r="F4111" s="154"/>
      <c r="G4111" s="76">
        <f>G4113+G4121+G4157+G4166+G4171+G4194+G4210+G4230</f>
        <v>4000</v>
      </c>
      <c r="H4111" s="76">
        <f>H4113+H4121+H4157+H4166+H4171+H4194+H4210+H4230</f>
        <v>4000</v>
      </c>
      <c r="I4111" s="76">
        <f>I4113+I4121+I4157+I4166+I4171+I4194+I4210+I4230</f>
        <v>0</v>
      </c>
    </row>
    <row r="4112" spans="1:9" ht="72">
      <c r="A4112" s="79">
        <v>2941</v>
      </c>
      <c r="B4112" s="78"/>
      <c r="C4112" s="77"/>
      <c r="D4112" s="77"/>
      <c r="E4112" s="80" t="s">
        <v>192</v>
      </c>
      <c r="F4112" s="154"/>
      <c r="G4112" s="76"/>
      <c r="H4112" s="76"/>
      <c r="I4112" s="76"/>
    </row>
    <row r="4113" spans="1:9" ht="18">
      <c r="A4113" s="79"/>
      <c r="B4113" s="78"/>
      <c r="C4113" s="77"/>
      <c r="D4113" s="77"/>
      <c r="E4113" s="85" t="s">
        <v>193</v>
      </c>
      <c r="F4113" s="117" t="s">
        <v>194</v>
      </c>
      <c r="G4113" s="76">
        <f>H4113</f>
        <v>0</v>
      </c>
      <c r="H4113" s="76">
        <f>H4114+H4115+H4116+H4117+H4119+H4118+H4120</f>
        <v>0</v>
      </c>
      <c r="I4113" s="76"/>
    </row>
    <row r="4114" spans="1:9" ht="27">
      <c r="A4114" s="79"/>
      <c r="B4114" s="78"/>
      <c r="C4114" s="77"/>
      <c r="D4114" s="77"/>
      <c r="E4114" s="149" t="s">
        <v>195</v>
      </c>
      <c r="F4114" s="99" t="s">
        <v>196</v>
      </c>
      <c r="G4114" s="76">
        <f t="shared" ref="G4114:G4177" si="78">H4114</f>
        <v>0</v>
      </c>
      <c r="H4114" s="76"/>
      <c r="I4114" s="76"/>
    </row>
    <row r="4115" spans="1:9" ht="27">
      <c r="A4115" s="79"/>
      <c r="B4115" s="78"/>
      <c r="C4115" s="77"/>
      <c r="D4115" s="77"/>
      <c r="E4115" s="89" t="s">
        <v>197</v>
      </c>
      <c r="F4115" s="90" t="s">
        <v>198</v>
      </c>
      <c r="G4115" s="76">
        <f t="shared" si="78"/>
        <v>0</v>
      </c>
      <c r="H4115" s="76"/>
      <c r="I4115" s="76"/>
    </row>
    <row r="4116" spans="1:9" ht="27">
      <c r="A4116" s="79"/>
      <c r="B4116" s="78"/>
      <c r="C4116" s="77"/>
      <c r="D4116" s="77"/>
      <c r="E4116" s="89" t="s">
        <v>199</v>
      </c>
      <c r="F4116" s="90" t="s">
        <v>200</v>
      </c>
      <c r="G4116" s="76">
        <f t="shared" si="78"/>
        <v>0</v>
      </c>
      <c r="H4116" s="76"/>
      <c r="I4116" s="76"/>
    </row>
    <row r="4117" spans="1:9" ht="27">
      <c r="A4117" s="79"/>
      <c r="B4117" s="78"/>
      <c r="C4117" s="77"/>
      <c r="D4117" s="77"/>
      <c r="E4117" s="89" t="s">
        <v>201</v>
      </c>
      <c r="F4117" s="90" t="s">
        <v>202</v>
      </c>
      <c r="G4117" s="76">
        <f t="shared" si="78"/>
        <v>0</v>
      </c>
      <c r="H4117" s="76"/>
      <c r="I4117" s="76"/>
    </row>
    <row r="4118" spans="1:9" ht="18">
      <c r="A4118" s="79"/>
      <c r="B4118" s="78"/>
      <c r="C4118" s="77"/>
      <c r="D4118" s="77"/>
      <c r="E4118" s="89" t="s">
        <v>203</v>
      </c>
      <c r="F4118" s="90" t="s">
        <v>204</v>
      </c>
      <c r="G4118" s="76">
        <f t="shared" si="78"/>
        <v>0</v>
      </c>
      <c r="H4118" s="76"/>
      <c r="I4118" s="76"/>
    </row>
    <row r="4119" spans="1:9" ht="18">
      <c r="A4119" s="79"/>
      <c r="B4119" s="78"/>
      <c r="C4119" s="77"/>
      <c r="D4119" s="77"/>
      <c r="E4119" s="89" t="s">
        <v>205</v>
      </c>
      <c r="F4119" s="90" t="s">
        <v>206</v>
      </c>
      <c r="G4119" s="76">
        <f t="shared" si="78"/>
        <v>0</v>
      </c>
      <c r="H4119" s="76"/>
      <c r="I4119" s="76"/>
    </row>
    <row r="4120" spans="1:9" ht="18.75" thickBot="1">
      <c r="A4120" s="79"/>
      <c r="B4120" s="78"/>
      <c r="C4120" s="77"/>
      <c r="D4120" s="77"/>
      <c r="E4120" s="91" t="s">
        <v>207</v>
      </c>
      <c r="F4120" s="92" t="s">
        <v>208</v>
      </c>
      <c r="G4120" s="76">
        <f t="shared" si="78"/>
        <v>0</v>
      </c>
      <c r="H4120" s="76"/>
      <c r="I4120" s="76"/>
    </row>
    <row r="4121" spans="1:9" ht="33.75" thickBot="1">
      <c r="A4121" s="79"/>
      <c r="B4121" s="78"/>
      <c r="C4121" s="77"/>
      <c r="D4121" s="77"/>
      <c r="E4121" s="93" t="s">
        <v>209</v>
      </c>
      <c r="F4121" s="94" t="s">
        <v>194</v>
      </c>
      <c r="G4121" s="76">
        <f t="shared" si="78"/>
        <v>0</v>
      </c>
      <c r="H4121" s="76">
        <f>H4122+H4130+H4134+H4143+H4145+H4148</f>
        <v>0</v>
      </c>
      <c r="I4121" s="76"/>
    </row>
    <row r="4122" spans="1:9" ht="18">
      <c r="A4122" s="79"/>
      <c r="B4122" s="78"/>
      <c r="C4122" s="77"/>
      <c r="D4122" s="77"/>
      <c r="E4122" s="95" t="s">
        <v>210</v>
      </c>
      <c r="F4122" s="96"/>
      <c r="G4122" s="76">
        <f t="shared" si="78"/>
        <v>0</v>
      </c>
      <c r="H4122" s="76">
        <f>H4123+H4124+H4125+H4126+H4127+H4128+H4129</f>
        <v>0</v>
      </c>
      <c r="I4122" s="76"/>
    </row>
    <row r="4123" spans="1:9" ht="27">
      <c r="A4123" s="79"/>
      <c r="B4123" s="78"/>
      <c r="C4123" s="77"/>
      <c r="D4123" s="77"/>
      <c r="E4123" s="89" t="s">
        <v>211</v>
      </c>
      <c r="F4123" s="90" t="s">
        <v>212</v>
      </c>
      <c r="G4123" s="76">
        <f t="shared" si="78"/>
        <v>0</v>
      </c>
      <c r="H4123" s="76"/>
      <c r="I4123" s="76"/>
    </row>
    <row r="4124" spans="1:9" ht="18">
      <c r="A4124" s="79"/>
      <c r="B4124" s="78"/>
      <c r="C4124" s="77"/>
      <c r="D4124" s="77"/>
      <c r="E4124" s="89" t="s">
        <v>213</v>
      </c>
      <c r="F4124" s="90" t="s">
        <v>214</v>
      </c>
      <c r="G4124" s="76">
        <f t="shared" si="78"/>
        <v>0</v>
      </c>
      <c r="H4124" s="76"/>
      <c r="I4124" s="76"/>
    </row>
    <row r="4125" spans="1:9" ht="18">
      <c r="A4125" s="79"/>
      <c r="B4125" s="78"/>
      <c r="C4125" s="77"/>
      <c r="D4125" s="77"/>
      <c r="E4125" s="89" t="s">
        <v>215</v>
      </c>
      <c r="F4125" s="90" t="s">
        <v>216</v>
      </c>
      <c r="G4125" s="76">
        <f t="shared" si="78"/>
        <v>0</v>
      </c>
      <c r="H4125" s="76"/>
      <c r="I4125" s="76"/>
    </row>
    <row r="4126" spans="1:9" ht="18">
      <c r="A4126" s="79"/>
      <c r="B4126" s="78"/>
      <c r="C4126" s="77"/>
      <c r="D4126" s="77"/>
      <c r="E4126" s="89" t="s">
        <v>217</v>
      </c>
      <c r="F4126" s="90" t="s">
        <v>218</v>
      </c>
      <c r="G4126" s="76">
        <f t="shared" si="78"/>
        <v>0</v>
      </c>
      <c r="H4126" s="76"/>
      <c r="I4126" s="76"/>
    </row>
    <row r="4127" spans="1:9" ht="18">
      <c r="A4127" s="79"/>
      <c r="B4127" s="78"/>
      <c r="C4127" s="77"/>
      <c r="D4127" s="77"/>
      <c r="E4127" s="89" t="s">
        <v>219</v>
      </c>
      <c r="F4127" s="90" t="s">
        <v>220</v>
      </c>
      <c r="G4127" s="76">
        <f t="shared" si="78"/>
        <v>0</v>
      </c>
      <c r="H4127" s="76"/>
      <c r="I4127" s="76"/>
    </row>
    <row r="4128" spans="1:9" ht="18">
      <c r="A4128" s="79"/>
      <c r="B4128" s="78"/>
      <c r="C4128" s="77"/>
      <c r="D4128" s="77"/>
      <c r="E4128" s="89" t="s">
        <v>221</v>
      </c>
      <c r="F4128" s="90" t="s">
        <v>222</v>
      </c>
      <c r="G4128" s="76">
        <f t="shared" si="78"/>
        <v>0</v>
      </c>
      <c r="H4128" s="76"/>
      <c r="I4128" s="76"/>
    </row>
    <row r="4129" spans="1:9" ht="18.75" thickBot="1">
      <c r="A4129" s="79"/>
      <c r="B4129" s="78"/>
      <c r="C4129" s="77"/>
      <c r="D4129" s="77"/>
      <c r="E4129" s="91" t="s">
        <v>223</v>
      </c>
      <c r="F4129" s="92" t="s">
        <v>224</v>
      </c>
      <c r="G4129" s="76">
        <f t="shared" si="78"/>
        <v>0</v>
      </c>
      <c r="H4129" s="76"/>
      <c r="I4129" s="76"/>
    </row>
    <row r="4130" spans="1:9" ht="33">
      <c r="A4130" s="79"/>
      <c r="B4130" s="78"/>
      <c r="C4130" s="77"/>
      <c r="D4130" s="77"/>
      <c r="E4130" s="132" t="s">
        <v>225</v>
      </c>
      <c r="F4130" s="98" t="s">
        <v>194</v>
      </c>
      <c r="G4130" s="76">
        <f t="shared" si="78"/>
        <v>0</v>
      </c>
      <c r="H4130" s="76">
        <f>H4131+H4132+H4133</f>
        <v>0</v>
      </c>
      <c r="I4130" s="76"/>
    </row>
    <row r="4131" spans="1:9" ht="18">
      <c r="A4131" s="79"/>
      <c r="B4131" s="78"/>
      <c r="C4131" s="77"/>
      <c r="D4131" s="77"/>
      <c r="E4131" s="89" t="s">
        <v>226</v>
      </c>
      <c r="F4131" s="99" t="s">
        <v>227</v>
      </c>
      <c r="G4131" s="76">
        <f t="shared" si="78"/>
        <v>0</v>
      </c>
      <c r="H4131" s="76"/>
      <c r="I4131" s="76"/>
    </row>
    <row r="4132" spans="1:9" ht="27">
      <c r="A4132" s="79"/>
      <c r="B4132" s="78"/>
      <c r="C4132" s="77"/>
      <c r="D4132" s="77"/>
      <c r="E4132" s="89" t="s">
        <v>228</v>
      </c>
      <c r="F4132" s="90" t="s">
        <v>229</v>
      </c>
      <c r="G4132" s="76">
        <f t="shared" si="78"/>
        <v>0</v>
      </c>
      <c r="H4132" s="76"/>
      <c r="I4132" s="76"/>
    </row>
    <row r="4133" spans="1:9" ht="18.75" thickBot="1">
      <c r="A4133" s="79"/>
      <c r="B4133" s="78"/>
      <c r="C4133" s="77"/>
      <c r="D4133" s="77"/>
      <c r="E4133" s="91" t="s">
        <v>230</v>
      </c>
      <c r="F4133" s="92" t="s">
        <v>231</v>
      </c>
      <c r="G4133" s="76">
        <f t="shared" si="78"/>
        <v>0</v>
      </c>
      <c r="H4133" s="76"/>
      <c r="I4133" s="76"/>
    </row>
    <row r="4134" spans="1:9" ht="33">
      <c r="A4134" s="79"/>
      <c r="B4134" s="78"/>
      <c r="C4134" s="77"/>
      <c r="D4134" s="77"/>
      <c r="E4134" s="132" t="s">
        <v>232</v>
      </c>
      <c r="F4134" s="98" t="s">
        <v>194</v>
      </c>
      <c r="G4134" s="76">
        <f t="shared" si="78"/>
        <v>0</v>
      </c>
      <c r="H4134" s="76">
        <f>H4135+H4136+H4137+H4138+H4139+H4140+H4141+H4142</f>
        <v>0</v>
      </c>
      <c r="I4134" s="76"/>
    </row>
    <row r="4135" spans="1:9" ht="18">
      <c r="A4135" s="79"/>
      <c r="B4135" s="78"/>
      <c r="C4135" s="77"/>
      <c r="D4135" s="77"/>
      <c r="E4135" s="89" t="s">
        <v>233</v>
      </c>
      <c r="F4135" s="99" t="s">
        <v>234</v>
      </c>
      <c r="G4135" s="76">
        <f t="shared" si="78"/>
        <v>0</v>
      </c>
      <c r="H4135" s="76"/>
      <c r="I4135" s="76"/>
    </row>
    <row r="4136" spans="1:9" ht="18">
      <c r="A4136" s="79"/>
      <c r="B4136" s="78"/>
      <c r="C4136" s="77"/>
      <c r="D4136" s="77"/>
      <c r="E4136" s="89" t="s">
        <v>235</v>
      </c>
      <c r="F4136" s="90" t="s">
        <v>236</v>
      </c>
      <c r="G4136" s="76">
        <f t="shared" si="78"/>
        <v>0</v>
      </c>
      <c r="H4136" s="76"/>
      <c r="I4136" s="76"/>
    </row>
    <row r="4137" spans="1:9" ht="27">
      <c r="A4137" s="79"/>
      <c r="B4137" s="78"/>
      <c r="C4137" s="77"/>
      <c r="D4137" s="77"/>
      <c r="E4137" s="89" t="s">
        <v>237</v>
      </c>
      <c r="F4137" s="90" t="s">
        <v>238</v>
      </c>
      <c r="G4137" s="76">
        <f t="shared" si="78"/>
        <v>0</v>
      </c>
      <c r="H4137" s="76"/>
      <c r="I4137" s="76"/>
    </row>
    <row r="4138" spans="1:9" ht="18">
      <c r="A4138" s="79"/>
      <c r="B4138" s="78"/>
      <c r="C4138" s="77"/>
      <c r="D4138" s="77"/>
      <c r="E4138" s="89" t="s">
        <v>239</v>
      </c>
      <c r="F4138" s="90" t="s">
        <v>240</v>
      </c>
      <c r="G4138" s="76">
        <f t="shared" si="78"/>
        <v>0</v>
      </c>
      <c r="H4138" s="76"/>
      <c r="I4138" s="76"/>
    </row>
    <row r="4139" spans="1:9" ht="18">
      <c r="A4139" s="79"/>
      <c r="B4139" s="78"/>
      <c r="C4139" s="77"/>
      <c r="D4139" s="77"/>
      <c r="E4139" s="107" t="s">
        <v>241</v>
      </c>
      <c r="F4139" s="108">
        <v>423500</v>
      </c>
      <c r="G4139" s="76">
        <f t="shared" si="78"/>
        <v>0</v>
      </c>
      <c r="H4139" s="76"/>
      <c r="I4139" s="76"/>
    </row>
    <row r="4140" spans="1:9" ht="27">
      <c r="A4140" s="79"/>
      <c r="B4140" s="78"/>
      <c r="C4140" s="77"/>
      <c r="D4140" s="77"/>
      <c r="E4140" s="89" t="s">
        <v>242</v>
      </c>
      <c r="F4140" s="90" t="s">
        <v>243</v>
      </c>
      <c r="G4140" s="76">
        <f t="shared" si="78"/>
        <v>0</v>
      </c>
      <c r="H4140" s="76"/>
      <c r="I4140" s="76"/>
    </row>
    <row r="4141" spans="1:9" ht="18">
      <c r="A4141" s="79"/>
      <c r="B4141" s="78"/>
      <c r="C4141" s="77"/>
      <c r="D4141" s="77"/>
      <c r="E4141" s="89" t="s">
        <v>244</v>
      </c>
      <c r="F4141" s="90" t="s">
        <v>245</v>
      </c>
      <c r="G4141" s="76">
        <f t="shared" si="78"/>
        <v>0</v>
      </c>
      <c r="H4141" s="76"/>
      <c r="I4141" s="76"/>
    </row>
    <row r="4142" spans="1:9" ht="18.75" thickBot="1">
      <c r="A4142" s="79"/>
      <c r="B4142" s="78"/>
      <c r="C4142" s="77"/>
      <c r="D4142" s="77"/>
      <c r="E4142" s="91" t="s">
        <v>246</v>
      </c>
      <c r="F4142" s="92" t="s">
        <v>247</v>
      </c>
      <c r="G4142" s="76">
        <f t="shared" si="78"/>
        <v>0</v>
      </c>
      <c r="H4142" s="76"/>
      <c r="I4142" s="76"/>
    </row>
    <row r="4143" spans="1:9" ht="33">
      <c r="A4143" s="79"/>
      <c r="B4143" s="78"/>
      <c r="C4143" s="77"/>
      <c r="D4143" s="77"/>
      <c r="E4143" s="132" t="s">
        <v>248</v>
      </c>
      <c r="F4143" s="98" t="s">
        <v>194</v>
      </c>
      <c r="G4143" s="76">
        <f t="shared" si="78"/>
        <v>0</v>
      </c>
      <c r="H4143" s="76">
        <f>H4144</f>
        <v>0</v>
      </c>
      <c r="I4143" s="76"/>
    </row>
    <row r="4144" spans="1:9" ht="18.75" thickBot="1">
      <c r="A4144" s="79"/>
      <c r="B4144" s="78"/>
      <c r="C4144" s="77"/>
      <c r="D4144" s="77"/>
      <c r="E4144" s="91" t="s">
        <v>249</v>
      </c>
      <c r="F4144" s="92" t="s">
        <v>250</v>
      </c>
      <c r="G4144" s="76">
        <f t="shared" si="78"/>
        <v>0</v>
      </c>
      <c r="H4144" s="76"/>
      <c r="I4144" s="76"/>
    </row>
    <row r="4145" spans="1:9" ht="49.5">
      <c r="A4145" s="79"/>
      <c r="B4145" s="78"/>
      <c r="C4145" s="77"/>
      <c r="D4145" s="77"/>
      <c r="E4145" s="132" t="s">
        <v>251</v>
      </c>
      <c r="F4145" s="98" t="s">
        <v>194</v>
      </c>
      <c r="G4145" s="76">
        <f t="shared" si="78"/>
        <v>0</v>
      </c>
      <c r="H4145" s="76">
        <f>H4146+H4147</f>
        <v>0</v>
      </c>
      <c r="I4145" s="76"/>
    </row>
    <row r="4146" spans="1:9" ht="27">
      <c r="A4146" s="79"/>
      <c r="B4146" s="78"/>
      <c r="C4146" s="77"/>
      <c r="D4146" s="77"/>
      <c r="E4146" s="89" t="s">
        <v>252</v>
      </c>
      <c r="F4146" s="99" t="s">
        <v>253</v>
      </c>
      <c r="G4146" s="76">
        <f t="shared" si="78"/>
        <v>0</v>
      </c>
      <c r="H4146" s="76"/>
      <c r="I4146" s="76"/>
    </row>
    <row r="4147" spans="1:9" ht="27.75" thickBot="1">
      <c r="A4147" s="79"/>
      <c r="B4147" s="78"/>
      <c r="C4147" s="77"/>
      <c r="D4147" s="77"/>
      <c r="E4147" s="91" t="s">
        <v>254</v>
      </c>
      <c r="F4147" s="92" t="s">
        <v>255</v>
      </c>
      <c r="G4147" s="76">
        <f t="shared" si="78"/>
        <v>0</v>
      </c>
      <c r="H4147" s="76"/>
      <c r="I4147" s="76"/>
    </row>
    <row r="4148" spans="1:9" ht="18">
      <c r="A4148" s="79"/>
      <c r="B4148" s="78"/>
      <c r="C4148" s="77"/>
      <c r="D4148" s="77"/>
      <c r="E4148" s="132" t="s">
        <v>256</v>
      </c>
      <c r="F4148" s="98" t="s">
        <v>194</v>
      </c>
      <c r="G4148" s="76">
        <f t="shared" si="78"/>
        <v>0</v>
      </c>
      <c r="H4148" s="76">
        <f>H4149+H4150+H4151+H4152+H4153+H4154+H4155+H4156</f>
        <v>0</v>
      </c>
      <c r="I4148" s="76"/>
    </row>
    <row r="4149" spans="1:9" ht="18">
      <c r="A4149" s="79"/>
      <c r="B4149" s="78"/>
      <c r="C4149" s="77"/>
      <c r="D4149" s="77"/>
      <c r="E4149" s="89" t="s">
        <v>257</v>
      </c>
      <c r="F4149" s="99" t="s">
        <v>258</v>
      </c>
      <c r="G4149" s="76">
        <f t="shared" si="78"/>
        <v>0</v>
      </c>
      <c r="H4149" s="76"/>
      <c r="I4149" s="76"/>
    </row>
    <row r="4150" spans="1:9" ht="18">
      <c r="A4150" s="79"/>
      <c r="B4150" s="78"/>
      <c r="C4150" s="77"/>
      <c r="D4150" s="77"/>
      <c r="E4150" s="89" t="s">
        <v>259</v>
      </c>
      <c r="F4150" s="90" t="s">
        <v>260</v>
      </c>
      <c r="G4150" s="76">
        <f t="shared" si="78"/>
        <v>0</v>
      </c>
      <c r="H4150" s="76"/>
      <c r="I4150" s="76"/>
    </row>
    <row r="4151" spans="1:9" ht="18">
      <c r="A4151" s="79"/>
      <c r="B4151" s="78"/>
      <c r="C4151" s="77"/>
      <c r="D4151" s="77"/>
      <c r="E4151" s="89" t="s">
        <v>261</v>
      </c>
      <c r="F4151" s="90" t="s">
        <v>262</v>
      </c>
      <c r="G4151" s="76">
        <f t="shared" si="78"/>
        <v>0</v>
      </c>
      <c r="H4151" s="76"/>
      <c r="I4151" s="76"/>
    </row>
    <row r="4152" spans="1:9" ht="18">
      <c r="A4152" s="79"/>
      <c r="B4152" s="78"/>
      <c r="C4152" s="77"/>
      <c r="D4152" s="77"/>
      <c r="E4152" s="109" t="s">
        <v>263</v>
      </c>
      <c r="F4152" s="90" t="s">
        <v>264</v>
      </c>
      <c r="G4152" s="76">
        <f t="shared" si="78"/>
        <v>0</v>
      </c>
      <c r="H4152" s="76"/>
      <c r="I4152" s="76"/>
    </row>
    <row r="4153" spans="1:9" ht="27">
      <c r="A4153" s="79"/>
      <c r="B4153" s="78"/>
      <c r="C4153" s="77"/>
      <c r="D4153" s="77"/>
      <c r="E4153" s="110" t="s">
        <v>265</v>
      </c>
      <c r="F4153" s="90" t="s">
        <v>266</v>
      </c>
      <c r="G4153" s="76">
        <f t="shared" si="78"/>
        <v>0</v>
      </c>
      <c r="H4153" s="76"/>
      <c r="I4153" s="76"/>
    </row>
    <row r="4154" spans="1:9" ht="18">
      <c r="A4154" s="79"/>
      <c r="B4154" s="78"/>
      <c r="C4154" s="77"/>
      <c r="D4154" s="77"/>
      <c r="E4154" s="109" t="s">
        <v>267</v>
      </c>
      <c r="F4154" s="90" t="s">
        <v>268</v>
      </c>
      <c r="G4154" s="76">
        <f t="shared" si="78"/>
        <v>0</v>
      </c>
      <c r="H4154" s="76"/>
      <c r="I4154" s="76"/>
    </row>
    <row r="4155" spans="1:9" ht="18">
      <c r="A4155" s="79"/>
      <c r="B4155" s="78"/>
      <c r="C4155" s="77"/>
      <c r="D4155" s="77"/>
      <c r="E4155" s="109" t="s">
        <v>269</v>
      </c>
      <c r="F4155" s="90" t="s">
        <v>270</v>
      </c>
      <c r="G4155" s="76">
        <f t="shared" si="78"/>
        <v>0</v>
      </c>
      <c r="H4155" s="76"/>
      <c r="I4155" s="76"/>
    </row>
    <row r="4156" spans="1:9" ht="18.75" thickBot="1">
      <c r="A4156" s="79"/>
      <c r="B4156" s="78"/>
      <c r="C4156" s="77"/>
      <c r="D4156" s="77"/>
      <c r="E4156" s="111" t="s">
        <v>271</v>
      </c>
      <c r="F4156" s="92" t="s">
        <v>272</v>
      </c>
      <c r="G4156" s="76">
        <f t="shared" si="78"/>
        <v>0</v>
      </c>
      <c r="H4156" s="76"/>
      <c r="I4156" s="76"/>
    </row>
    <row r="4157" spans="1:9" ht="18">
      <c r="A4157" s="79"/>
      <c r="B4157" s="78"/>
      <c r="C4157" s="77"/>
      <c r="D4157" s="77"/>
      <c r="E4157" s="130" t="s">
        <v>273</v>
      </c>
      <c r="F4157" s="98" t="s">
        <v>194</v>
      </c>
      <c r="G4157" s="76">
        <f t="shared" si="78"/>
        <v>0</v>
      </c>
      <c r="H4157" s="76">
        <f>H4158+H4159+H4160+H4161</f>
        <v>0</v>
      </c>
      <c r="I4157" s="76"/>
    </row>
    <row r="4158" spans="1:9" ht="18">
      <c r="A4158" s="79"/>
      <c r="B4158" s="78"/>
      <c r="C4158" s="77"/>
      <c r="D4158" s="77"/>
      <c r="E4158" s="109" t="s">
        <v>274</v>
      </c>
      <c r="F4158" s="99" t="s">
        <v>275</v>
      </c>
      <c r="G4158" s="76">
        <f t="shared" si="78"/>
        <v>0</v>
      </c>
      <c r="H4158" s="76"/>
      <c r="I4158" s="76"/>
    </row>
    <row r="4159" spans="1:9" ht="18">
      <c r="A4159" s="79"/>
      <c r="B4159" s="78"/>
      <c r="C4159" s="77"/>
      <c r="D4159" s="77"/>
      <c r="E4159" s="109" t="s">
        <v>276</v>
      </c>
      <c r="F4159" s="90" t="s">
        <v>277</v>
      </c>
      <c r="G4159" s="76">
        <f t="shared" si="78"/>
        <v>0</v>
      </c>
      <c r="H4159" s="76"/>
      <c r="I4159" s="76"/>
    </row>
    <row r="4160" spans="1:9" ht="27">
      <c r="A4160" s="79"/>
      <c r="B4160" s="78"/>
      <c r="C4160" s="77"/>
      <c r="D4160" s="77"/>
      <c r="E4160" s="109" t="s">
        <v>278</v>
      </c>
      <c r="F4160" s="90" t="s">
        <v>279</v>
      </c>
      <c r="G4160" s="76">
        <f t="shared" si="78"/>
        <v>0</v>
      </c>
      <c r="H4160" s="76"/>
      <c r="I4160" s="76"/>
    </row>
    <row r="4161" spans="1:9" ht="18">
      <c r="A4161" s="79"/>
      <c r="B4161" s="78"/>
      <c r="C4161" s="77"/>
      <c r="D4161" s="77"/>
      <c r="E4161" s="113" t="s">
        <v>280</v>
      </c>
      <c r="F4161" s="114" t="s">
        <v>281</v>
      </c>
      <c r="G4161" s="76">
        <f t="shared" si="78"/>
        <v>0</v>
      </c>
      <c r="H4161" s="76"/>
      <c r="I4161" s="76"/>
    </row>
    <row r="4162" spans="1:9" ht="18">
      <c r="A4162" s="79"/>
      <c r="B4162" s="78"/>
      <c r="C4162" s="77"/>
      <c r="D4162" s="77"/>
      <c r="E4162" s="113" t="s">
        <v>282</v>
      </c>
      <c r="F4162" s="115" t="s">
        <v>194</v>
      </c>
      <c r="G4162" s="76">
        <f t="shared" si="78"/>
        <v>0</v>
      </c>
      <c r="H4162" s="76">
        <f>H4163+H4164+H4165</f>
        <v>0</v>
      </c>
      <c r="I4162" s="76"/>
    </row>
    <row r="4163" spans="1:9" ht="27">
      <c r="A4163" s="79"/>
      <c r="B4163" s="78"/>
      <c r="C4163" s="77"/>
      <c r="D4163" s="77"/>
      <c r="E4163" s="113" t="s">
        <v>283</v>
      </c>
      <c r="F4163" s="99" t="s">
        <v>284</v>
      </c>
      <c r="G4163" s="76">
        <f t="shared" si="78"/>
        <v>0</v>
      </c>
      <c r="H4163" s="76"/>
      <c r="I4163" s="76"/>
    </row>
    <row r="4164" spans="1:9" ht="18">
      <c r="A4164" s="79"/>
      <c r="B4164" s="78"/>
      <c r="C4164" s="77"/>
      <c r="D4164" s="77"/>
      <c r="E4164" s="109" t="s">
        <v>285</v>
      </c>
      <c r="F4164" s="90" t="s">
        <v>286</v>
      </c>
      <c r="G4164" s="76">
        <f t="shared" si="78"/>
        <v>0</v>
      </c>
      <c r="H4164" s="76"/>
      <c r="I4164" s="76"/>
    </row>
    <row r="4165" spans="1:9" ht="18.75" thickBot="1">
      <c r="A4165" s="79"/>
      <c r="B4165" s="78"/>
      <c r="C4165" s="77"/>
      <c r="D4165" s="77"/>
      <c r="E4165" s="111" t="s">
        <v>287</v>
      </c>
      <c r="F4165" s="92" t="s">
        <v>288</v>
      </c>
      <c r="G4165" s="76">
        <f t="shared" si="78"/>
        <v>0</v>
      </c>
      <c r="H4165" s="76"/>
      <c r="I4165" s="76"/>
    </row>
    <row r="4166" spans="1:9" ht="18">
      <c r="A4166" s="79"/>
      <c r="B4166" s="78"/>
      <c r="C4166" s="77"/>
      <c r="D4166" s="77"/>
      <c r="E4166" s="130" t="s">
        <v>289</v>
      </c>
      <c r="F4166" s="98" t="s">
        <v>194</v>
      </c>
      <c r="G4166" s="76">
        <f t="shared" si="78"/>
        <v>0</v>
      </c>
      <c r="H4166" s="76">
        <f>H4167+H4168+H4169+H4170</f>
        <v>0</v>
      </c>
      <c r="I4166" s="76"/>
    </row>
    <row r="4167" spans="1:9" ht="27">
      <c r="A4167" s="79"/>
      <c r="B4167" s="78"/>
      <c r="C4167" s="77"/>
      <c r="D4167" s="77"/>
      <c r="E4167" s="109" t="s">
        <v>290</v>
      </c>
      <c r="F4167" s="99" t="s">
        <v>291</v>
      </c>
      <c r="G4167" s="76">
        <f t="shared" si="78"/>
        <v>0</v>
      </c>
      <c r="H4167" s="76"/>
      <c r="I4167" s="76"/>
    </row>
    <row r="4168" spans="1:9" ht="27">
      <c r="A4168" s="79"/>
      <c r="B4168" s="78"/>
      <c r="C4168" s="77"/>
      <c r="D4168" s="77"/>
      <c r="E4168" s="109" t="s">
        <v>292</v>
      </c>
      <c r="F4168" s="90" t="s">
        <v>293</v>
      </c>
      <c r="G4168" s="76">
        <f t="shared" si="78"/>
        <v>0</v>
      </c>
      <c r="H4168" s="76"/>
      <c r="I4168" s="76"/>
    </row>
    <row r="4169" spans="1:9" ht="27">
      <c r="A4169" s="79"/>
      <c r="B4169" s="78"/>
      <c r="C4169" s="77"/>
      <c r="D4169" s="77"/>
      <c r="E4169" s="109" t="s">
        <v>294</v>
      </c>
      <c r="F4169" s="90" t="s">
        <v>295</v>
      </c>
      <c r="G4169" s="76">
        <f t="shared" si="78"/>
        <v>0</v>
      </c>
      <c r="H4169" s="76"/>
      <c r="I4169" s="76"/>
    </row>
    <row r="4170" spans="1:9" ht="27.75" thickBot="1">
      <c r="A4170" s="79"/>
      <c r="B4170" s="78"/>
      <c r="C4170" s="77"/>
      <c r="D4170" s="77"/>
      <c r="E4170" s="111" t="s">
        <v>296</v>
      </c>
      <c r="F4170" s="92" t="s">
        <v>297</v>
      </c>
      <c r="G4170" s="76">
        <f t="shared" si="78"/>
        <v>0</v>
      </c>
      <c r="H4170" s="76"/>
      <c r="I4170" s="76"/>
    </row>
    <row r="4171" spans="1:9" ht="18">
      <c r="A4171" s="79"/>
      <c r="B4171" s="78"/>
      <c r="C4171" s="77"/>
      <c r="D4171" s="77"/>
      <c r="E4171" s="116" t="s">
        <v>298</v>
      </c>
      <c r="F4171" s="117" t="s">
        <v>194</v>
      </c>
      <c r="G4171" s="76">
        <f t="shared" si="78"/>
        <v>0</v>
      </c>
      <c r="H4171" s="76"/>
      <c r="I4171" s="76"/>
    </row>
    <row r="4172" spans="1:9" ht="28.5">
      <c r="A4172" s="79"/>
      <c r="B4172" s="78"/>
      <c r="C4172" s="77"/>
      <c r="D4172" s="77"/>
      <c r="E4172" s="118" t="s">
        <v>299</v>
      </c>
      <c r="F4172" s="117" t="s">
        <v>194</v>
      </c>
      <c r="G4172" s="76">
        <f t="shared" si="78"/>
        <v>0</v>
      </c>
      <c r="H4172" s="76">
        <f>H4173+H4174</f>
        <v>0</v>
      </c>
      <c r="I4172" s="76"/>
    </row>
    <row r="4173" spans="1:9" ht="27">
      <c r="A4173" s="79"/>
      <c r="B4173" s="78"/>
      <c r="C4173" s="77"/>
      <c r="D4173" s="77"/>
      <c r="E4173" s="119" t="s">
        <v>300</v>
      </c>
      <c r="F4173" s="120">
        <v>461100</v>
      </c>
      <c r="G4173" s="76">
        <f t="shared" si="78"/>
        <v>0</v>
      </c>
      <c r="H4173" s="76"/>
      <c r="I4173" s="76"/>
    </row>
    <row r="4174" spans="1:9" ht="27">
      <c r="A4174" s="79"/>
      <c r="B4174" s="78"/>
      <c r="C4174" s="77"/>
      <c r="D4174" s="77"/>
      <c r="E4174" s="119" t="s">
        <v>301</v>
      </c>
      <c r="F4174" s="120">
        <v>461200</v>
      </c>
      <c r="G4174" s="76">
        <f t="shared" si="78"/>
        <v>0</v>
      </c>
      <c r="H4174" s="76"/>
      <c r="I4174" s="76"/>
    </row>
    <row r="4175" spans="1:9" ht="28.5">
      <c r="A4175" s="79"/>
      <c r="B4175" s="78"/>
      <c r="C4175" s="77"/>
      <c r="D4175" s="77"/>
      <c r="E4175" s="121" t="s">
        <v>302</v>
      </c>
      <c r="F4175" s="122" t="s">
        <v>194</v>
      </c>
      <c r="G4175" s="76">
        <f t="shared" si="78"/>
        <v>0</v>
      </c>
      <c r="H4175" s="76">
        <f>H4176+H4177</f>
        <v>0</v>
      </c>
      <c r="I4175" s="76"/>
    </row>
    <row r="4176" spans="1:9" ht="27">
      <c r="A4176" s="79"/>
      <c r="B4176" s="78"/>
      <c r="C4176" s="77"/>
      <c r="D4176" s="77"/>
      <c r="E4176" s="123" t="s">
        <v>303</v>
      </c>
      <c r="F4176" s="120">
        <v>462100</v>
      </c>
      <c r="G4176" s="76">
        <f t="shared" si="78"/>
        <v>0</v>
      </c>
      <c r="H4176" s="76"/>
      <c r="I4176" s="76"/>
    </row>
    <row r="4177" spans="1:9" ht="27.75" thickBot="1">
      <c r="A4177" s="79"/>
      <c r="B4177" s="78"/>
      <c r="C4177" s="77"/>
      <c r="D4177" s="77"/>
      <c r="E4177" s="124" t="s">
        <v>304</v>
      </c>
      <c r="F4177" s="125">
        <v>462200</v>
      </c>
      <c r="G4177" s="76">
        <f t="shared" si="78"/>
        <v>0</v>
      </c>
      <c r="H4177" s="76"/>
      <c r="I4177" s="76"/>
    </row>
    <row r="4178" spans="1:9" ht="28.5">
      <c r="A4178" s="79"/>
      <c r="B4178" s="78"/>
      <c r="C4178" s="77"/>
      <c r="D4178" s="77"/>
      <c r="E4178" s="126" t="s">
        <v>305</v>
      </c>
      <c r="F4178" s="117" t="s">
        <v>194</v>
      </c>
      <c r="G4178" s="76">
        <f t="shared" ref="G4178:G4229" si="79">H4178</f>
        <v>0</v>
      </c>
      <c r="H4178" s="76">
        <f>H4179+H4180+H4181+H4182+H4183+H4184+H4185+H4186</f>
        <v>0</v>
      </c>
      <c r="I4178" s="76"/>
    </row>
    <row r="4179" spans="1:9" ht="27">
      <c r="A4179" s="79"/>
      <c r="B4179" s="78"/>
      <c r="C4179" s="77"/>
      <c r="D4179" s="77"/>
      <c r="E4179" s="123" t="s">
        <v>306</v>
      </c>
      <c r="F4179" s="120">
        <v>463100</v>
      </c>
      <c r="G4179" s="76">
        <f t="shared" si="79"/>
        <v>0</v>
      </c>
      <c r="H4179" s="76"/>
      <c r="I4179" s="76"/>
    </row>
    <row r="4180" spans="1:9" ht="18">
      <c r="A4180" s="79"/>
      <c r="B4180" s="78"/>
      <c r="C4180" s="77"/>
      <c r="D4180" s="77"/>
      <c r="E4180" s="123" t="s">
        <v>307</v>
      </c>
      <c r="F4180" s="120">
        <v>463200</v>
      </c>
      <c r="G4180" s="76">
        <f t="shared" si="79"/>
        <v>0</v>
      </c>
      <c r="H4180" s="76"/>
      <c r="I4180" s="76"/>
    </row>
    <row r="4181" spans="1:9" ht="40.5">
      <c r="A4181" s="79"/>
      <c r="B4181" s="78"/>
      <c r="C4181" s="77"/>
      <c r="D4181" s="77"/>
      <c r="E4181" s="123" t="s">
        <v>308</v>
      </c>
      <c r="F4181" s="120">
        <v>463300</v>
      </c>
      <c r="G4181" s="76">
        <f t="shared" si="79"/>
        <v>0</v>
      </c>
      <c r="H4181" s="76"/>
      <c r="I4181" s="76"/>
    </row>
    <row r="4182" spans="1:9" ht="40.5">
      <c r="A4182" s="79"/>
      <c r="B4182" s="78"/>
      <c r="C4182" s="77"/>
      <c r="D4182" s="77"/>
      <c r="E4182" s="123" t="s">
        <v>309</v>
      </c>
      <c r="F4182" s="120">
        <v>463400</v>
      </c>
      <c r="G4182" s="76">
        <f t="shared" si="79"/>
        <v>0</v>
      </c>
      <c r="H4182" s="76"/>
      <c r="I4182" s="76"/>
    </row>
    <row r="4183" spans="1:9" ht="18">
      <c r="A4183" s="79"/>
      <c r="B4183" s="78"/>
      <c r="C4183" s="77"/>
      <c r="D4183" s="77"/>
      <c r="E4183" s="127" t="s">
        <v>310</v>
      </c>
      <c r="F4183" s="120">
        <v>463500</v>
      </c>
      <c r="G4183" s="76">
        <f t="shared" si="79"/>
        <v>0</v>
      </c>
      <c r="H4183" s="76"/>
      <c r="I4183" s="76"/>
    </row>
    <row r="4184" spans="1:9" ht="40.5">
      <c r="A4184" s="79"/>
      <c r="B4184" s="78"/>
      <c r="C4184" s="77"/>
      <c r="D4184" s="77"/>
      <c r="E4184" s="127" t="s">
        <v>311</v>
      </c>
      <c r="F4184" s="120">
        <v>463700</v>
      </c>
      <c r="G4184" s="76">
        <f t="shared" si="79"/>
        <v>0</v>
      </c>
      <c r="H4184" s="76"/>
      <c r="I4184" s="76"/>
    </row>
    <row r="4185" spans="1:9" ht="40.5">
      <c r="A4185" s="79"/>
      <c r="B4185" s="78"/>
      <c r="C4185" s="77"/>
      <c r="D4185" s="77"/>
      <c r="E4185" s="127" t="s">
        <v>312</v>
      </c>
      <c r="F4185" s="120">
        <v>463800</v>
      </c>
      <c r="G4185" s="76">
        <f t="shared" si="79"/>
        <v>0</v>
      </c>
      <c r="H4185" s="76"/>
      <c r="I4185" s="76"/>
    </row>
    <row r="4186" spans="1:9" ht="18">
      <c r="A4186" s="79"/>
      <c r="B4186" s="78"/>
      <c r="C4186" s="77"/>
      <c r="D4186" s="77"/>
      <c r="E4186" s="127" t="s">
        <v>313</v>
      </c>
      <c r="F4186" s="120">
        <v>463900</v>
      </c>
      <c r="G4186" s="76">
        <f t="shared" si="79"/>
        <v>0</v>
      </c>
      <c r="H4186" s="76"/>
      <c r="I4186" s="76"/>
    </row>
    <row r="4187" spans="1:9" ht="28.5">
      <c r="A4187" s="79"/>
      <c r="B4187" s="78"/>
      <c r="C4187" s="77"/>
      <c r="D4187" s="77"/>
      <c r="E4187" s="128" t="s">
        <v>314</v>
      </c>
      <c r="F4187" s="122" t="s">
        <v>194</v>
      </c>
      <c r="G4187" s="76">
        <f t="shared" si="79"/>
        <v>0</v>
      </c>
      <c r="H4187" s="76">
        <f>H4188+H4189+H4190+H4191+H4192</f>
        <v>0</v>
      </c>
      <c r="I4187" s="76"/>
    </row>
    <row r="4188" spans="1:9" ht="27">
      <c r="A4188" s="79"/>
      <c r="B4188" s="78"/>
      <c r="C4188" s="77"/>
      <c r="D4188" s="77"/>
      <c r="E4188" s="127" t="s">
        <v>315</v>
      </c>
      <c r="F4188" s="120">
        <v>465100</v>
      </c>
      <c r="G4188" s="76">
        <f t="shared" si="79"/>
        <v>0</v>
      </c>
      <c r="H4188" s="76"/>
      <c r="I4188" s="76"/>
    </row>
    <row r="4189" spans="1:9" ht="18">
      <c r="A4189" s="79"/>
      <c r="B4189" s="78"/>
      <c r="C4189" s="77"/>
      <c r="D4189" s="77"/>
      <c r="E4189" s="127" t="s">
        <v>316</v>
      </c>
      <c r="F4189" s="120">
        <v>465200</v>
      </c>
      <c r="G4189" s="76">
        <f t="shared" si="79"/>
        <v>0</v>
      </c>
      <c r="H4189" s="76"/>
      <c r="I4189" s="76"/>
    </row>
    <row r="4190" spans="1:9" ht="18">
      <c r="A4190" s="79"/>
      <c r="B4190" s="78"/>
      <c r="C4190" s="77"/>
      <c r="D4190" s="77"/>
      <c r="E4190" s="127" t="s">
        <v>317</v>
      </c>
      <c r="F4190" s="120">
        <v>465300</v>
      </c>
      <c r="G4190" s="76">
        <f t="shared" si="79"/>
        <v>0</v>
      </c>
      <c r="H4190" s="76"/>
      <c r="I4190" s="76"/>
    </row>
    <row r="4191" spans="1:9" ht="40.5">
      <c r="A4191" s="79"/>
      <c r="B4191" s="78"/>
      <c r="C4191" s="77"/>
      <c r="D4191" s="77"/>
      <c r="E4191" s="127" t="s">
        <v>318</v>
      </c>
      <c r="F4191" s="120">
        <v>465500</v>
      </c>
      <c r="G4191" s="76">
        <f t="shared" si="79"/>
        <v>0</v>
      </c>
      <c r="H4191" s="76"/>
      <c r="I4191" s="76"/>
    </row>
    <row r="4192" spans="1:9" ht="40.5">
      <c r="A4192" s="79"/>
      <c r="B4192" s="78"/>
      <c r="C4192" s="77"/>
      <c r="D4192" s="77"/>
      <c r="E4192" s="127" t="s">
        <v>319</v>
      </c>
      <c r="F4192" s="120">
        <v>465600</v>
      </c>
      <c r="G4192" s="76">
        <f t="shared" si="79"/>
        <v>0</v>
      </c>
      <c r="H4192" s="76"/>
      <c r="I4192" s="76"/>
    </row>
    <row r="4193" spans="1:9" ht="18.75" thickBot="1">
      <c r="A4193" s="79"/>
      <c r="B4193" s="78"/>
      <c r="C4193" s="77"/>
      <c r="D4193" s="77"/>
      <c r="E4193" s="129" t="s">
        <v>320</v>
      </c>
      <c r="F4193" s="92" t="s">
        <v>321</v>
      </c>
      <c r="G4193" s="76">
        <f t="shared" si="79"/>
        <v>0</v>
      </c>
      <c r="H4193" s="76"/>
      <c r="I4193" s="76"/>
    </row>
    <row r="4194" spans="1:9" ht="33">
      <c r="A4194" s="79"/>
      <c r="B4194" s="78"/>
      <c r="C4194" s="77"/>
      <c r="D4194" s="77"/>
      <c r="E4194" s="130" t="s">
        <v>322</v>
      </c>
      <c r="F4194" s="98" t="s">
        <v>194</v>
      </c>
      <c r="G4194" s="76">
        <f t="shared" si="79"/>
        <v>4000</v>
      </c>
      <c r="H4194" s="76">
        <f>H4195+H4198+H4208</f>
        <v>4000</v>
      </c>
      <c r="I4194" s="76"/>
    </row>
    <row r="4195" spans="1:9" ht="28.5">
      <c r="A4195" s="79"/>
      <c r="B4195" s="78"/>
      <c r="C4195" s="77"/>
      <c r="D4195" s="77"/>
      <c r="E4195" s="131" t="s">
        <v>323</v>
      </c>
      <c r="F4195" s="122" t="s">
        <v>194</v>
      </c>
      <c r="G4195" s="76">
        <f t="shared" si="79"/>
        <v>0</v>
      </c>
      <c r="H4195" s="76">
        <f>H4196+H4197</f>
        <v>0</v>
      </c>
      <c r="I4195" s="76"/>
    </row>
    <row r="4196" spans="1:9" ht="40.5">
      <c r="A4196" s="79"/>
      <c r="B4196" s="78"/>
      <c r="C4196" s="77"/>
      <c r="D4196" s="77"/>
      <c r="E4196" s="89" t="s">
        <v>324</v>
      </c>
      <c r="F4196" s="108">
        <v>471100</v>
      </c>
      <c r="G4196" s="76">
        <f t="shared" si="79"/>
        <v>0</v>
      </c>
      <c r="H4196" s="76"/>
      <c r="I4196" s="76"/>
    </row>
    <row r="4197" spans="1:9" ht="27">
      <c r="A4197" s="79"/>
      <c r="B4197" s="78"/>
      <c r="C4197" s="77"/>
      <c r="D4197" s="77"/>
      <c r="E4197" s="109" t="s">
        <v>325</v>
      </c>
      <c r="F4197" s="108">
        <v>471200</v>
      </c>
      <c r="G4197" s="76">
        <f t="shared" si="79"/>
        <v>0</v>
      </c>
      <c r="H4197" s="76"/>
      <c r="I4197" s="76"/>
    </row>
    <row r="4198" spans="1:9" ht="42.75">
      <c r="A4198" s="79"/>
      <c r="B4198" s="78"/>
      <c r="C4198" s="77"/>
      <c r="D4198" s="77"/>
      <c r="E4198" s="131" t="s">
        <v>326</v>
      </c>
      <c r="F4198" s="122" t="s">
        <v>194</v>
      </c>
      <c r="G4198" s="76">
        <f t="shared" si="79"/>
        <v>4000</v>
      </c>
      <c r="H4198" s="76">
        <f>H4199+H4200+H4201+H4202+H4203+H4204+H4205+H4206+H4207</f>
        <v>4000</v>
      </c>
      <c r="I4198" s="76"/>
    </row>
    <row r="4199" spans="1:9" ht="27">
      <c r="A4199" s="79"/>
      <c r="B4199" s="78"/>
      <c r="C4199" s="77"/>
      <c r="D4199" s="77"/>
      <c r="E4199" s="109" t="s">
        <v>327</v>
      </c>
      <c r="F4199" s="90" t="s">
        <v>328</v>
      </c>
      <c r="G4199" s="76">
        <f t="shared" si="79"/>
        <v>0</v>
      </c>
      <c r="H4199" s="76"/>
      <c r="I4199" s="76"/>
    </row>
    <row r="4200" spans="1:9" ht="18">
      <c r="A4200" s="79"/>
      <c r="B4200" s="78"/>
      <c r="C4200" s="77"/>
      <c r="D4200" s="77"/>
      <c r="E4200" s="109" t="s">
        <v>329</v>
      </c>
      <c r="F4200" s="90" t="s">
        <v>330</v>
      </c>
      <c r="G4200" s="76">
        <f t="shared" si="79"/>
        <v>0</v>
      </c>
      <c r="H4200" s="76"/>
      <c r="I4200" s="76"/>
    </row>
    <row r="4201" spans="1:9" ht="27">
      <c r="A4201" s="79"/>
      <c r="B4201" s="78"/>
      <c r="C4201" s="77"/>
      <c r="D4201" s="77"/>
      <c r="E4201" s="109" t="s">
        <v>331</v>
      </c>
      <c r="F4201" s="90" t="s">
        <v>332</v>
      </c>
      <c r="G4201" s="76">
        <f t="shared" si="79"/>
        <v>0</v>
      </c>
      <c r="H4201" s="76"/>
      <c r="I4201" s="76"/>
    </row>
    <row r="4202" spans="1:9" ht="18">
      <c r="A4202" s="79"/>
      <c r="B4202" s="78"/>
      <c r="C4202" s="77"/>
      <c r="D4202" s="77"/>
      <c r="E4202" s="109" t="s">
        <v>333</v>
      </c>
      <c r="F4202" s="90" t="s">
        <v>334</v>
      </c>
      <c r="G4202" s="76">
        <f t="shared" si="79"/>
        <v>0</v>
      </c>
      <c r="H4202" s="76"/>
      <c r="I4202" s="76"/>
    </row>
    <row r="4203" spans="1:9" ht="27">
      <c r="A4203" s="79"/>
      <c r="B4203" s="78"/>
      <c r="C4203" s="77"/>
      <c r="D4203" s="77"/>
      <c r="E4203" s="109" t="s">
        <v>335</v>
      </c>
      <c r="F4203" s="90" t="s">
        <v>336</v>
      </c>
      <c r="G4203" s="76">
        <f t="shared" si="79"/>
        <v>0</v>
      </c>
      <c r="H4203" s="76"/>
      <c r="I4203" s="76"/>
    </row>
    <row r="4204" spans="1:9" ht="18">
      <c r="A4204" s="79"/>
      <c r="B4204" s="78"/>
      <c r="C4204" s="77"/>
      <c r="D4204" s="77"/>
      <c r="E4204" s="109" t="s">
        <v>337</v>
      </c>
      <c r="F4204" s="90" t="s">
        <v>338</v>
      </c>
      <c r="G4204" s="76">
        <f t="shared" si="79"/>
        <v>0</v>
      </c>
      <c r="H4204" s="76"/>
      <c r="I4204" s="76"/>
    </row>
    <row r="4205" spans="1:9" ht="27">
      <c r="A4205" s="79"/>
      <c r="B4205" s="78"/>
      <c r="C4205" s="77"/>
      <c r="D4205" s="77"/>
      <c r="E4205" s="89" t="s">
        <v>339</v>
      </c>
      <c r="F4205" s="90" t="s">
        <v>340</v>
      </c>
      <c r="G4205" s="76">
        <f t="shared" si="79"/>
        <v>0</v>
      </c>
      <c r="H4205" s="76"/>
      <c r="I4205" s="76"/>
    </row>
    <row r="4206" spans="1:9" ht="18">
      <c r="A4206" s="79"/>
      <c r="B4206" s="78"/>
      <c r="C4206" s="77"/>
      <c r="D4206" s="77"/>
      <c r="E4206" s="109" t="s">
        <v>341</v>
      </c>
      <c r="F4206" s="90" t="s">
        <v>342</v>
      </c>
      <c r="G4206" s="76">
        <f t="shared" si="79"/>
        <v>0</v>
      </c>
      <c r="H4206" s="76"/>
      <c r="I4206" s="76"/>
    </row>
    <row r="4207" spans="1:9" ht="18">
      <c r="A4207" s="79"/>
      <c r="B4207" s="78"/>
      <c r="C4207" s="77"/>
      <c r="D4207" s="77"/>
      <c r="E4207" s="109" t="s">
        <v>343</v>
      </c>
      <c r="F4207" s="90" t="s">
        <v>344</v>
      </c>
      <c r="G4207" s="76">
        <f t="shared" si="79"/>
        <v>4000</v>
      </c>
      <c r="H4207" s="76">
        <v>4000</v>
      </c>
      <c r="I4207" s="76"/>
    </row>
    <row r="4208" spans="1:9" ht="18">
      <c r="A4208" s="79"/>
      <c r="B4208" s="78"/>
      <c r="C4208" s="77"/>
      <c r="D4208" s="77"/>
      <c r="E4208" s="131" t="s">
        <v>345</v>
      </c>
      <c r="F4208" s="122" t="s">
        <v>194</v>
      </c>
      <c r="G4208" s="76">
        <f t="shared" si="79"/>
        <v>0</v>
      </c>
      <c r="H4208" s="76"/>
      <c r="I4208" s="76"/>
    </row>
    <row r="4209" spans="1:9" ht="18.75" thickBot="1">
      <c r="A4209" s="79"/>
      <c r="B4209" s="78"/>
      <c r="C4209" s="77"/>
      <c r="D4209" s="77"/>
      <c r="E4209" s="111" t="s">
        <v>346</v>
      </c>
      <c r="F4209" s="92" t="s">
        <v>347</v>
      </c>
      <c r="G4209" s="76">
        <f t="shared" si="79"/>
        <v>0</v>
      </c>
      <c r="H4209" s="76"/>
      <c r="I4209" s="76"/>
    </row>
    <row r="4210" spans="1:9" ht="18">
      <c r="A4210" s="79"/>
      <c r="B4210" s="78"/>
      <c r="C4210" s="77"/>
      <c r="D4210" s="77"/>
      <c r="E4210" s="132" t="s">
        <v>348</v>
      </c>
      <c r="F4210" s="98" t="s">
        <v>194</v>
      </c>
      <c r="G4210" s="76">
        <f t="shared" si="79"/>
        <v>0</v>
      </c>
      <c r="H4210" s="76"/>
      <c r="I4210" s="76"/>
    </row>
    <row r="4211" spans="1:9" ht="42.75">
      <c r="A4211" s="79"/>
      <c r="B4211" s="78"/>
      <c r="C4211" s="77"/>
      <c r="D4211" s="77"/>
      <c r="E4211" s="133" t="s">
        <v>349</v>
      </c>
      <c r="F4211" s="117" t="s">
        <v>194</v>
      </c>
      <c r="G4211" s="76">
        <f t="shared" si="79"/>
        <v>0</v>
      </c>
      <c r="H4211" s="76">
        <f>H4212+H4213</f>
        <v>0</v>
      </c>
      <c r="I4211" s="76"/>
    </row>
    <row r="4212" spans="1:9" ht="54">
      <c r="A4212" s="79"/>
      <c r="B4212" s="78"/>
      <c r="C4212" s="77"/>
      <c r="D4212" s="77"/>
      <c r="E4212" s="89" t="s">
        <v>350</v>
      </c>
      <c r="F4212" s="99" t="s">
        <v>351</v>
      </c>
      <c r="G4212" s="76">
        <f t="shared" si="79"/>
        <v>0</v>
      </c>
      <c r="H4212" s="76"/>
      <c r="I4212" s="76"/>
    </row>
    <row r="4213" spans="1:9" ht="27">
      <c r="A4213" s="79"/>
      <c r="B4213" s="78"/>
      <c r="C4213" s="77"/>
      <c r="D4213" s="77"/>
      <c r="E4213" s="109" t="s">
        <v>352</v>
      </c>
      <c r="F4213" s="134" t="s">
        <v>353</v>
      </c>
      <c r="G4213" s="76">
        <f t="shared" si="79"/>
        <v>0</v>
      </c>
      <c r="H4213" s="76"/>
      <c r="I4213" s="76"/>
    </row>
    <row r="4214" spans="1:9" ht="57">
      <c r="A4214" s="79"/>
      <c r="B4214" s="78"/>
      <c r="C4214" s="77"/>
      <c r="D4214" s="77"/>
      <c r="E4214" s="135" t="s">
        <v>354</v>
      </c>
      <c r="F4214" s="122" t="s">
        <v>194</v>
      </c>
      <c r="G4214" s="76">
        <f t="shared" si="79"/>
        <v>0</v>
      </c>
      <c r="H4214" s="76">
        <f>H4215+H4216+H4217+H4218</f>
        <v>0</v>
      </c>
      <c r="I4214" s="76"/>
    </row>
    <row r="4215" spans="1:9" ht="18">
      <c r="A4215" s="79"/>
      <c r="B4215" s="78"/>
      <c r="C4215" s="77"/>
      <c r="D4215" s="77"/>
      <c r="E4215" s="109" t="s">
        <v>355</v>
      </c>
      <c r="F4215" s="99" t="s">
        <v>356</v>
      </c>
      <c r="G4215" s="76">
        <f t="shared" si="79"/>
        <v>0</v>
      </c>
      <c r="H4215" s="76"/>
      <c r="I4215" s="76"/>
    </row>
    <row r="4216" spans="1:9" ht="18">
      <c r="A4216" s="79"/>
      <c r="B4216" s="78"/>
      <c r="C4216" s="77"/>
      <c r="D4216" s="77"/>
      <c r="E4216" s="109" t="s">
        <v>357</v>
      </c>
      <c r="F4216" s="136">
        <v>482200</v>
      </c>
      <c r="G4216" s="76">
        <f t="shared" si="79"/>
        <v>0</v>
      </c>
      <c r="H4216" s="76"/>
      <c r="I4216" s="76"/>
    </row>
    <row r="4217" spans="1:9" ht="18">
      <c r="A4217" s="79"/>
      <c r="B4217" s="78"/>
      <c r="C4217" s="77"/>
      <c r="D4217" s="77"/>
      <c r="E4217" s="109" t="s">
        <v>358</v>
      </c>
      <c r="F4217" s="90" t="s">
        <v>359</v>
      </c>
      <c r="G4217" s="76">
        <f t="shared" si="79"/>
        <v>0</v>
      </c>
      <c r="H4217" s="76"/>
      <c r="I4217" s="76"/>
    </row>
    <row r="4218" spans="1:9" ht="40.5">
      <c r="A4218" s="79"/>
      <c r="B4218" s="78"/>
      <c r="C4218" s="77"/>
      <c r="D4218" s="77"/>
      <c r="E4218" s="137" t="s">
        <v>360</v>
      </c>
      <c r="F4218" s="90" t="s">
        <v>361</v>
      </c>
      <c r="G4218" s="76">
        <f t="shared" si="79"/>
        <v>0</v>
      </c>
      <c r="H4218" s="76"/>
      <c r="I4218" s="76"/>
    </row>
    <row r="4219" spans="1:9" ht="28.5">
      <c r="A4219" s="79"/>
      <c r="B4219" s="78"/>
      <c r="C4219" s="77"/>
      <c r="D4219" s="77"/>
      <c r="E4219" s="135" t="s">
        <v>362</v>
      </c>
      <c r="F4219" s="122" t="s">
        <v>194</v>
      </c>
      <c r="G4219" s="76">
        <f t="shared" si="79"/>
        <v>0</v>
      </c>
      <c r="H4219" s="76">
        <f>H4220</f>
        <v>0</v>
      </c>
      <c r="I4219" s="76"/>
    </row>
    <row r="4220" spans="1:9" ht="27">
      <c r="A4220" s="79"/>
      <c r="B4220" s="78"/>
      <c r="C4220" s="77"/>
      <c r="D4220" s="77"/>
      <c r="E4220" s="137" t="s">
        <v>363</v>
      </c>
      <c r="F4220" s="90" t="s">
        <v>364</v>
      </c>
      <c r="G4220" s="76">
        <f t="shared" si="79"/>
        <v>0</v>
      </c>
      <c r="H4220" s="76"/>
      <c r="I4220" s="76"/>
    </row>
    <row r="4221" spans="1:9" ht="57">
      <c r="A4221" s="79"/>
      <c r="B4221" s="78"/>
      <c r="C4221" s="77"/>
      <c r="D4221" s="77"/>
      <c r="E4221" s="135" t="s">
        <v>365</v>
      </c>
      <c r="F4221" s="122" t="s">
        <v>194</v>
      </c>
      <c r="G4221" s="76">
        <f t="shared" si="79"/>
        <v>0</v>
      </c>
      <c r="H4221" s="76">
        <f>H4222+H4223</f>
        <v>0</v>
      </c>
      <c r="I4221" s="76"/>
    </row>
    <row r="4222" spans="1:9" ht="27">
      <c r="A4222" s="79"/>
      <c r="B4222" s="78"/>
      <c r="C4222" s="77"/>
      <c r="D4222" s="77"/>
      <c r="E4222" s="137" t="s">
        <v>366</v>
      </c>
      <c r="F4222" s="90" t="s">
        <v>367</v>
      </c>
      <c r="G4222" s="76">
        <f t="shared" si="79"/>
        <v>0</v>
      </c>
      <c r="H4222" s="76"/>
      <c r="I4222" s="76"/>
    </row>
    <row r="4223" spans="1:9" ht="27">
      <c r="A4223" s="79"/>
      <c r="B4223" s="78"/>
      <c r="C4223" s="77"/>
      <c r="D4223" s="77"/>
      <c r="E4223" s="137" t="s">
        <v>368</v>
      </c>
      <c r="F4223" s="90" t="s">
        <v>369</v>
      </c>
      <c r="G4223" s="76">
        <f t="shared" si="79"/>
        <v>0</v>
      </c>
      <c r="H4223" s="76"/>
      <c r="I4223" s="76"/>
    </row>
    <row r="4224" spans="1:9" ht="57">
      <c r="A4224" s="79"/>
      <c r="B4224" s="78"/>
      <c r="C4224" s="77"/>
      <c r="D4224" s="77"/>
      <c r="E4224" s="135" t="s">
        <v>370</v>
      </c>
      <c r="F4224" s="122" t="s">
        <v>194</v>
      </c>
      <c r="G4224" s="76">
        <f t="shared" si="79"/>
        <v>0</v>
      </c>
      <c r="H4224" s="76">
        <f>H4225</f>
        <v>0</v>
      </c>
      <c r="I4224" s="76"/>
    </row>
    <row r="4225" spans="1:9" ht="40.5">
      <c r="A4225" s="79"/>
      <c r="B4225" s="78"/>
      <c r="C4225" s="77"/>
      <c r="D4225" s="77"/>
      <c r="E4225" s="137" t="s">
        <v>371</v>
      </c>
      <c r="F4225" s="90" t="s">
        <v>372</v>
      </c>
      <c r="G4225" s="76">
        <f t="shared" si="79"/>
        <v>0</v>
      </c>
      <c r="H4225" s="76"/>
      <c r="I4225" s="76"/>
    </row>
    <row r="4226" spans="1:9" ht="18">
      <c r="A4226" s="79"/>
      <c r="B4226" s="78"/>
      <c r="C4226" s="77"/>
      <c r="D4226" s="77"/>
      <c r="E4226" s="135" t="s">
        <v>373</v>
      </c>
      <c r="F4226" s="122" t="s">
        <v>194</v>
      </c>
      <c r="G4226" s="76">
        <f t="shared" si="79"/>
        <v>0</v>
      </c>
      <c r="H4226" s="76">
        <f>H4227</f>
        <v>0</v>
      </c>
      <c r="I4226" s="76"/>
    </row>
    <row r="4227" spans="1:9" ht="18">
      <c r="A4227" s="79"/>
      <c r="B4227" s="78"/>
      <c r="C4227" s="77"/>
      <c r="D4227" s="77"/>
      <c r="E4227" s="137" t="s">
        <v>374</v>
      </c>
      <c r="F4227" s="90" t="s">
        <v>375</v>
      </c>
      <c r="G4227" s="76">
        <f t="shared" si="79"/>
        <v>0</v>
      </c>
      <c r="H4227" s="76"/>
      <c r="I4227" s="76"/>
    </row>
    <row r="4228" spans="1:9" ht="18">
      <c r="A4228" s="79"/>
      <c r="B4228" s="78"/>
      <c r="C4228" s="77"/>
      <c r="D4228" s="77"/>
      <c r="E4228" s="135" t="s">
        <v>376</v>
      </c>
      <c r="F4228" s="122" t="s">
        <v>194</v>
      </c>
      <c r="G4228" s="76">
        <f t="shared" si="79"/>
        <v>0</v>
      </c>
      <c r="H4228" s="76">
        <f>H4229</f>
        <v>0</v>
      </c>
      <c r="I4228" s="76"/>
    </row>
    <row r="4229" spans="1:9" ht="18.75" thickBot="1">
      <c r="A4229" s="79"/>
      <c r="B4229" s="78"/>
      <c r="C4229" s="77"/>
      <c r="D4229" s="77"/>
      <c r="E4229" s="138" t="s">
        <v>377</v>
      </c>
      <c r="F4229" s="92" t="s">
        <v>378</v>
      </c>
      <c r="G4229" s="76">
        <f t="shared" si="79"/>
        <v>0</v>
      </c>
      <c r="H4229" s="76"/>
      <c r="I4229" s="76"/>
    </row>
    <row r="4230" spans="1:9" ht="33.75" thickBot="1">
      <c r="A4230" s="79"/>
      <c r="B4230" s="78"/>
      <c r="C4230" s="77"/>
      <c r="D4230" s="77"/>
      <c r="E4230" s="139" t="s">
        <v>379</v>
      </c>
      <c r="F4230" s="140" t="s">
        <v>194</v>
      </c>
      <c r="G4230" s="76">
        <f>I4230</f>
        <v>0</v>
      </c>
      <c r="H4230" s="76"/>
      <c r="I4230" s="76">
        <f>I4231+I4242+I4247+I4249</f>
        <v>0</v>
      </c>
    </row>
    <row r="4231" spans="1:9" ht="18">
      <c r="A4231" s="79"/>
      <c r="B4231" s="78"/>
      <c r="C4231" s="77"/>
      <c r="D4231" s="77"/>
      <c r="E4231" s="141" t="s">
        <v>380</v>
      </c>
      <c r="F4231" s="117" t="s">
        <v>194</v>
      </c>
      <c r="G4231" s="76">
        <f t="shared" ref="G4231:G4253" si="80">I4231</f>
        <v>0</v>
      </c>
      <c r="H4231" s="76"/>
      <c r="I4231" s="76">
        <f>I4232+I4233+I4234+I4235+I4236+I4237+I4238+I4239+I4240+I4241</f>
        <v>0</v>
      </c>
    </row>
    <row r="4232" spans="1:9" ht="18">
      <c r="A4232" s="79"/>
      <c r="B4232" s="78"/>
      <c r="C4232" s="77"/>
      <c r="D4232" s="77"/>
      <c r="E4232" s="137" t="s">
        <v>381</v>
      </c>
      <c r="F4232" s="142" t="s">
        <v>382</v>
      </c>
      <c r="G4232" s="76">
        <f t="shared" si="80"/>
        <v>0</v>
      </c>
      <c r="H4232" s="76"/>
      <c r="I4232" s="76"/>
    </row>
    <row r="4233" spans="1:9" ht="18">
      <c r="A4233" s="79"/>
      <c r="B4233" s="78"/>
      <c r="C4233" s="77"/>
      <c r="D4233" s="77"/>
      <c r="E4233" s="137" t="s">
        <v>383</v>
      </c>
      <c r="F4233" s="142" t="s">
        <v>384</v>
      </c>
      <c r="G4233" s="76">
        <f t="shared" si="80"/>
        <v>0</v>
      </c>
      <c r="H4233" s="76"/>
      <c r="I4233" s="76"/>
    </row>
    <row r="4234" spans="1:9" ht="27">
      <c r="A4234" s="79"/>
      <c r="B4234" s="78"/>
      <c r="C4234" s="77"/>
      <c r="D4234" s="77"/>
      <c r="E4234" s="137" t="s">
        <v>385</v>
      </c>
      <c r="F4234" s="142" t="s">
        <v>386</v>
      </c>
      <c r="G4234" s="76">
        <f t="shared" si="80"/>
        <v>0</v>
      </c>
      <c r="H4234" s="76"/>
      <c r="I4234" s="76"/>
    </row>
    <row r="4235" spans="1:9" ht="18">
      <c r="A4235" s="79"/>
      <c r="B4235" s="78"/>
      <c r="C4235" s="77"/>
      <c r="D4235" s="77"/>
      <c r="E4235" s="137" t="s">
        <v>387</v>
      </c>
      <c r="F4235" s="142" t="s">
        <v>388</v>
      </c>
      <c r="G4235" s="76">
        <f t="shared" si="80"/>
        <v>0</v>
      </c>
      <c r="H4235" s="76"/>
      <c r="I4235" s="76"/>
    </row>
    <row r="4236" spans="1:9" ht="18">
      <c r="A4236" s="79"/>
      <c r="B4236" s="78"/>
      <c r="C4236" s="77"/>
      <c r="D4236" s="77"/>
      <c r="E4236" s="137" t="s">
        <v>389</v>
      </c>
      <c r="F4236" s="142" t="s">
        <v>390</v>
      </c>
      <c r="G4236" s="76">
        <f t="shared" si="80"/>
        <v>0</v>
      </c>
      <c r="H4236" s="76"/>
      <c r="I4236" s="76"/>
    </row>
    <row r="4237" spans="1:9" ht="18">
      <c r="A4237" s="79"/>
      <c r="B4237" s="78"/>
      <c r="C4237" s="77"/>
      <c r="D4237" s="77"/>
      <c r="E4237" s="137" t="s">
        <v>391</v>
      </c>
      <c r="F4237" s="142" t="s">
        <v>392</v>
      </c>
      <c r="G4237" s="76">
        <f t="shared" si="80"/>
        <v>0</v>
      </c>
      <c r="H4237" s="76"/>
      <c r="I4237" s="76"/>
    </row>
    <row r="4238" spans="1:9" ht="18">
      <c r="A4238" s="79"/>
      <c r="B4238" s="78"/>
      <c r="C4238" s="77"/>
      <c r="D4238" s="77"/>
      <c r="E4238" s="137" t="s">
        <v>393</v>
      </c>
      <c r="F4238" s="142" t="s">
        <v>394</v>
      </c>
      <c r="G4238" s="76">
        <f t="shared" si="80"/>
        <v>0</v>
      </c>
      <c r="H4238" s="76"/>
      <c r="I4238" s="76"/>
    </row>
    <row r="4239" spans="1:9" ht="18">
      <c r="A4239" s="79"/>
      <c r="B4239" s="78"/>
      <c r="C4239" s="77"/>
      <c r="D4239" s="77"/>
      <c r="E4239" s="143" t="s">
        <v>395</v>
      </c>
      <c r="F4239" s="144" t="s">
        <v>396</v>
      </c>
      <c r="G4239" s="76">
        <f t="shared" si="80"/>
        <v>0</v>
      </c>
      <c r="H4239" s="76"/>
      <c r="I4239" s="76"/>
    </row>
    <row r="4240" spans="1:9" ht="18">
      <c r="A4240" s="79"/>
      <c r="B4240" s="78"/>
      <c r="C4240" s="77"/>
      <c r="D4240" s="77"/>
      <c r="E4240" s="143" t="s">
        <v>397</v>
      </c>
      <c r="F4240" s="120">
        <v>513300</v>
      </c>
      <c r="G4240" s="76">
        <f t="shared" si="80"/>
        <v>0</v>
      </c>
      <c r="H4240" s="76"/>
      <c r="I4240" s="76"/>
    </row>
    <row r="4241" spans="1:9" ht="18">
      <c r="A4241" s="79"/>
      <c r="B4241" s="78"/>
      <c r="C4241" s="77"/>
      <c r="D4241" s="77"/>
      <c r="E4241" s="109" t="s">
        <v>398</v>
      </c>
      <c r="F4241" s="120">
        <v>513400</v>
      </c>
      <c r="G4241" s="76">
        <f>I4241</f>
        <v>0</v>
      </c>
      <c r="H4241" s="76"/>
      <c r="I4241" s="76"/>
    </row>
    <row r="4242" spans="1:9" ht="18">
      <c r="A4242" s="79"/>
      <c r="B4242" s="78"/>
      <c r="C4242" s="77"/>
      <c r="D4242" s="77"/>
      <c r="E4242" s="130" t="s">
        <v>399</v>
      </c>
      <c r="F4242" s="117" t="s">
        <v>194</v>
      </c>
      <c r="G4242" s="76">
        <f t="shared" si="80"/>
        <v>0</v>
      </c>
      <c r="H4242" s="76"/>
      <c r="I4242" s="76">
        <f>I4243+I4244+I4245+I4246</f>
        <v>0</v>
      </c>
    </row>
    <row r="4243" spans="1:9" ht="18">
      <c r="A4243" s="79"/>
      <c r="B4243" s="78"/>
      <c r="C4243" s="77"/>
      <c r="D4243" s="77"/>
      <c r="E4243" s="137" t="s">
        <v>400</v>
      </c>
      <c r="F4243" s="142" t="s">
        <v>401</v>
      </c>
      <c r="G4243" s="76">
        <f t="shared" si="80"/>
        <v>0</v>
      </c>
      <c r="H4243" s="76"/>
      <c r="I4243" s="76"/>
    </row>
    <row r="4244" spans="1:9" ht="18">
      <c r="A4244" s="79"/>
      <c r="B4244" s="78"/>
      <c r="C4244" s="77"/>
      <c r="D4244" s="77"/>
      <c r="E4244" s="137" t="s">
        <v>402</v>
      </c>
      <c r="F4244" s="142" t="s">
        <v>403</v>
      </c>
      <c r="G4244" s="76">
        <f t="shared" si="80"/>
        <v>0</v>
      </c>
      <c r="H4244" s="76"/>
      <c r="I4244" s="76"/>
    </row>
    <row r="4245" spans="1:9" ht="27">
      <c r="A4245" s="79"/>
      <c r="B4245" s="78"/>
      <c r="C4245" s="77"/>
      <c r="D4245" s="77"/>
      <c r="E4245" s="137" t="s">
        <v>404</v>
      </c>
      <c r="F4245" s="142" t="s">
        <v>405</v>
      </c>
      <c r="G4245" s="76">
        <f t="shared" si="80"/>
        <v>0</v>
      </c>
      <c r="H4245" s="76"/>
      <c r="I4245" s="76"/>
    </row>
    <row r="4246" spans="1:9" ht="18">
      <c r="A4246" s="79"/>
      <c r="B4246" s="78"/>
      <c r="C4246" s="77"/>
      <c r="D4246" s="77"/>
      <c r="E4246" s="137" t="s">
        <v>406</v>
      </c>
      <c r="F4246" s="142" t="s">
        <v>407</v>
      </c>
      <c r="G4246" s="76">
        <f t="shared" si="80"/>
        <v>0</v>
      </c>
      <c r="H4246" s="76"/>
      <c r="I4246" s="76"/>
    </row>
    <row r="4247" spans="1:9" ht="18">
      <c r="A4247" s="79"/>
      <c r="B4247" s="78"/>
      <c r="C4247" s="77"/>
      <c r="D4247" s="77"/>
      <c r="E4247" s="145" t="s">
        <v>408</v>
      </c>
      <c r="F4247" s="122" t="s">
        <v>194</v>
      </c>
      <c r="G4247" s="76">
        <f t="shared" si="80"/>
        <v>0</v>
      </c>
      <c r="H4247" s="76"/>
      <c r="I4247" s="76">
        <f>I4248</f>
        <v>0</v>
      </c>
    </row>
    <row r="4248" spans="1:9" ht="18">
      <c r="A4248" s="79"/>
      <c r="B4248" s="78"/>
      <c r="C4248" s="77"/>
      <c r="D4248" s="77"/>
      <c r="E4248" s="137" t="s">
        <v>409</v>
      </c>
      <c r="F4248" s="142" t="s">
        <v>410</v>
      </c>
      <c r="G4248" s="76">
        <f t="shared" si="80"/>
        <v>0</v>
      </c>
      <c r="H4248" s="76"/>
      <c r="I4248" s="76"/>
    </row>
    <row r="4249" spans="1:9" ht="18">
      <c r="A4249" s="79"/>
      <c r="B4249" s="78"/>
      <c r="C4249" s="77"/>
      <c r="D4249" s="77"/>
      <c r="E4249" s="145" t="s">
        <v>411</v>
      </c>
      <c r="F4249" s="122" t="s">
        <v>194</v>
      </c>
      <c r="G4249" s="76">
        <f t="shared" si="80"/>
        <v>0</v>
      </c>
      <c r="H4249" s="76"/>
      <c r="I4249" s="76">
        <f>I4250+I4251+I4252+I4253</f>
        <v>0</v>
      </c>
    </row>
    <row r="4250" spans="1:9" ht="18">
      <c r="A4250" s="79"/>
      <c r="B4250" s="78"/>
      <c r="C4250" s="77"/>
      <c r="D4250" s="77"/>
      <c r="E4250" s="137" t="s">
        <v>412</v>
      </c>
      <c r="F4250" s="142" t="s">
        <v>413</v>
      </c>
      <c r="G4250" s="76">
        <f t="shared" si="80"/>
        <v>0</v>
      </c>
      <c r="H4250" s="76"/>
      <c r="I4250" s="76"/>
    </row>
    <row r="4251" spans="1:9" ht="18">
      <c r="A4251" s="79"/>
      <c r="B4251" s="78"/>
      <c r="C4251" s="77"/>
      <c r="D4251" s="77"/>
      <c r="E4251" s="137" t="s">
        <v>414</v>
      </c>
      <c r="F4251" s="142" t="s">
        <v>415</v>
      </c>
      <c r="G4251" s="76">
        <f t="shared" si="80"/>
        <v>0</v>
      </c>
      <c r="H4251" s="76"/>
      <c r="I4251" s="76"/>
    </row>
    <row r="4252" spans="1:9" ht="18">
      <c r="A4252" s="79"/>
      <c r="B4252" s="78"/>
      <c r="C4252" s="77"/>
      <c r="D4252" s="77"/>
      <c r="E4252" s="137" t="s">
        <v>416</v>
      </c>
      <c r="F4252" s="142" t="s">
        <v>417</v>
      </c>
      <c r="G4252" s="76">
        <f t="shared" si="80"/>
        <v>0</v>
      </c>
      <c r="H4252" s="76"/>
      <c r="I4252" s="76"/>
    </row>
    <row r="4253" spans="1:9" ht="18.75" thickBot="1">
      <c r="A4253" s="79"/>
      <c r="B4253" s="78"/>
      <c r="C4253" s="77"/>
      <c r="D4253" s="77"/>
      <c r="E4253" s="146" t="s">
        <v>418</v>
      </c>
      <c r="F4253" s="147" t="s">
        <v>419</v>
      </c>
      <c r="G4253" s="76">
        <f t="shared" si="80"/>
        <v>0</v>
      </c>
      <c r="H4253" s="76"/>
      <c r="I4253" s="76"/>
    </row>
    <row r="4254" spans="1:9" ht="37.5">
      <c r="A4254" s="79"/>
      <c r="B4254" s="78" t="s">
        <v>580</v>
      </c>
      <c r="C4254" s="77">
        <v>5</v>
      </c>
      <c r="D4254" s="77">
        <v>0</v>
      </c>
      <c r="E4254" s="81" t="s">
        <v>593</v>
      </c>
      <c r="F4254" s="153"/>
      <c r="G4254" s="76">
        <f>G4256</f>
        <v>268082.90000000002</v>
      </c>
      <c r="H4254" s="76">
        <f>H4256</f>
        <v>261082.9</v>
      </c>
      <c r="I4254" s="76">
        <f>I4256</f>
        <v>7000</v>
      </c>
    </row>
    <row r="4255" spans="1:9" ht="18">
      <c r="A4255" s="79">
        <v>2950</v>
      </c>
      <c r="B4255" s="78"/>
      <c r="C4255" s="77"/>
      <c r="D4255" s="77"/>
      <c r="E4255" s="80" t="s">
        <v>190</v>
      </c>
      <c r="F4255" s="154"/>
      <c r="G4255" s="76"/>
      <c r="H4255" s="76"/>
      <c r="I4255" s="76"/>
    </row>
    <row r="4256" spans="1:9" ht="18">
      <c r="A4256" s="79"/>
      <c r="B4256" s="78" t="s">
        <v>580</v>
      </c>
      <c r="C4256" s="77">
        <v>5</v>
      </c>
      <c r="D4256" s="77">
        <v>1</v>
      </c>
      <c r="E4256" s="80" t="s">
        <v>594</v>
      </c>
      <c r="F4256" s="154"/>
      <c r="G4256" s="76">
        <f>G4258+G4266+G4302+G4311+G4316+G4339+G4355+G4375</f>
        <v>268082.90000000002</v>
      </c>
      <c r="H4256" s="76">
        <f>H4258+H4266+H4302+H4311+H4316+H4339+H4355+H4375</f>
        <v>261082.9</v>
      </c>
      <c r="I4256" s="76">
        <f>I4258+I4266+I4302+I4311+I4316+I4339+I4355+I4375</f>
        <v>7000</v>
      </c>
    </row>
    <row r="4257" spans="1:9" ht="72">
      <c r="A4257" s="79">
        <v>2951</v>
      </c>
      <c r="B4257" s="78"/>
      <c r="C4257" s="77"/>
      <c r="D4257" s="77"/>
      <c r="E4257" s="80" t="s">
        <v>192</v>
      </c>
      <c r="F4257" s="154"/>
      <c r="G4257" s="76"/>
      <c r="H4257" s="76"/>
      <c r="I4257" s="76"/>
    </row>
    <row r="4258" spans="1:9" ht="18">
      <c r="A4258" s="79"/>
      <c r="B4258" s="78"/>
      <c r="C4258" s="77"/>
      <c r="D4258" s="77"/>
      <c r="E4258" s="85" t="s">
        <v>193</v>
      </c>
      <c r="F4258" s="117" t="s">
        <v>194</v>
      </c>
      <c r="G4258" s="76">
        <f>H4258</f>
        <v>0</v>
      </c>
      <c r="H4258" s="76">
        <f>H4259+H4260+H4261+H4262+H4264+H4263+H4265</f>
        <v>0</v>
      </c>
      <c r="I4258" s="76"/>
    </row>
    <row r="4259" spans="1:9" ht="27">
      <c r="A4259" s="79"/>
      <c r="B4259" s="78"/>
      <c r="C4259" s="77"/>
      <c r="D4259" s="77"/>
      <c r="E4259" s="149" t="s">
        <v>195</v>
      </c>
      <c r="F4259" s="99" t="s">
        <v>196</v>
      </c>
      <c r="G4259" s="76">
        <f t="shared" ref="G4259:G4322" si="81">H4259</f>
        <v>0</v>
      </c>
      <c r="H4259" s="76"/>
      <c r="I4259" s="76"/>
    </row>
    <row r="4260" spans="1:9" ht="27">
      <c r="A4260" s="79"/>
      <c r="B4260" s="78"/>
      <c r="C4260" s="77"/>
      <c r="D4260" s="77"/>
      <c r="E4260" s="89" t="s">
        <v>197</v>
      </c>
      <c r="F4260" s="90" t="s">
        <v>198</v>
      </c>
      <c r="G4260" s="76">
        <f t="shared" si="81"/>
        <v>0</v>
      </c>
      <c r="H4260" s="76"/>
      <c r="I4260" s="76"/>
    </row>
    <row r="4261" spans="1:9" ht="27">
      <c r="A4261" s="79"/>
      <c r="B4261" s="78"/>
      <c r="C4261" s="77"/>
      <c r="D4261" s="77"/>
      <c r="E4261" s="89" t="s">
        <v>199</v>
      </c>
      <c r="F4261" s="90" t="s">
        <v>200</v>
      </c>
      <c r="G4261" s="76">
        <f t="shared" si="81"/>
        <v>0</v>
      </c>
      <c r="H4261" s="76"/>
      <c r="I4261" s="76"/>
    </row>
    <row r="4262" spans="1:9" ht="27">
      <c r="A4262" s="79"/>
      <c r="B4262" s="78"/>
      <c r="C4262" s="77"/>
      <c r="D4262" s="77"/>
      <c r="E4262" s="89" t="s">
        <v>201</v>
      </c>
      <c r="F4262" s="90" t="s">
        <v>202</v>
      </c>
      <c r="G4262" s="76">
        <f t="shared" si="81"/>
        <v>0</v>
      </c>
      <c r="H4262" s="76"/>
      <c r="I4262" s="76"/>
    </row>
    <row r="4263" spans="1:9" ht="18">
      <c r="A4263" s="79"/>
      <c r="B4263" s="78"/>
      <c r="C4263" s="77"/>
      <c r="D4263" s="77"/>
      <c r="E4263" s="89" t="s">
        <v>203</v>
      </c>
      <c r="F4263" s="90" t="s">
        <v>204</v>
      </c>
      <c r="G4263" s="76">
        <f t="shared" si="81"/>
        <v>0</v>
      </c>
      <c r="H4263" s="76"/>
      <c r="I4263" s="76"/>
    </row>
    <row r="4264" spans="1:9" ht="18">
      <c r="A4264" s="79"/>
      <c r="B4264" s="78"/>
      <c r="C4264" s="77"/>
      <c r="D4264" s="77"/>
      <c r="E4264" s="89" t="s">
        <v>205</v>
      </c>
      <c r="F4264" s="90" t="s">
        <v>206</v>
      </c>
      <c r="G4264" s="76">
        <f t="shared" si="81"/>
        <v>0</v>
      </c>
      <c r="H4264" s="76"/>
      <c r="I4264" s="76"/>
    </row>
    <row r="4265" spans="1:9" ht="18.75" thickBot="1">
      <c r="A4265" s="79"/>
      <c r="B4265" s="78"/>
      <c r="C4265" s="77"/>
      <c r="D4265" s="77"/>
      <c r="E4265" s="91" t="s">
        <v>207</v>
      </c>
      <c r="F4265" s="92" t="s">
        <v>208</v>
      </c>
      <c r="G4265" s="76">
        <f t="shared" si="81"/>
        <v>0</v>
      </c>
      <c r="H4265" s="76"/>
      <c r="I4265" s="76"/>
    </row>
    <row r="4266" spans="1:9" ht="33.75" thickBot="1">
      <c r="A4266" s="79"/>
      <c r="B4266" s="78"/>
      <c r="C4266" s="77"/>
      <c r="D4266" s="77"/>
      <c r="E4266" s="93" t="s">
        <v>209</v>
      </c>
      <c r="F4266" s="94" t="s">
        <v>194</v>
      </c>
      <c r="G4266" s="76">
        <f t="shared" si="81"/>
        <v>10000</v>
      </c>
      <c r="H4266" s="76">
        <f>H4267+H4275+H4279+H4288+H4290+H4293</f>
        <v>10000</v>
      </c>
      <c r="I4266" s="76"/>
    </row>
    <row r="4267" spans="1:9" ht="18">
      <c r="A4267" s="79"/>
      <c r="B4267" s="78"/>
      <c r="C4267" s="77"/>
      <c r="D4267" s="77"/>
      <c r="E4267" s="95" t="s">
        <v>210</v>
      </c>
      <c r="F4267" s="96"/>
      <c r="G4267" s="76">
        <f t="shared" si="81"/>
        <v>0</v>
      </c>
      <c r="H4267" s="76">
        <f>H4268+H4269+H4270+H4271+H4272+H4273+H4274</f>
        <v>0</v>
      </c>
      <c r="I4267" s="76"/>
    </row>
    <row r="4268" spans="1:9" ht="27">
      <c r="A4268" s="79"/>
      <c r="B4268" s="78"/>
      <c r="C4268" s="77"/>
      <c r="D4268" s="77"/>
      <c r="E4268" s="89" t="s">
        <v>211</v>
      </c>
      <c r="F4268" s="90" t="s">
        <v>212</v>
      </c>
      <c r="G4268" s="76">
        <f t="shared" si="81"/>
        <v>0</v>
      </c>
      <c r="H4268" s="76"/>
      <c r="I4268" s="76"/>
    </row>
    <row r="4269" spans="1:9" ht="18">
      <c r="A4269" s="79"/>
      <c r="B4269" s="78"/>
      <c r="C4269" s="77"/>
      <c r="D4269" s="77"/>
      <c r="E4269" s="89" t="s">
        <v>213</v>
      </c>
      <c r="F4269" s="90" t="s">
        <v>214</v>
      </c>
      <c r="G4269" s="76">
        <f t="shared" si="81"/>
        <v>0</v>
      </c>
      <c r="H4269" s="76"/>
      <c r="I4269" s="76"/>
    </row>
    <row r="4270" spans="1:9" ht="18">
      <c r="A4270" s="79"/>
      <c r="B4270" s="78"/>
      <c r="C4270" s="77"/>
      <c r="D4270" s="77"/>
      <c r="E4270" s="89" t="s">
        <v>215</v>
      </c>
      <c r="F4270" s="90" t="s">
        <v>216</v>
      </c>
      <c r="G4270" s="76">
        <f t="shared" si="81"/>
        <v>0</v>
      </c>
      <c r="H4270" s="76"/>
      <c r="I4270" s="76"/>
    </row>
    <row r="4271" spans="1:9" ht="18">
      <c r="A4271" s="79"/>
      <c r="B4271" s="78"/>
      <c r="C4271" s="77"/>
      <c r="D4271" s="77"/>
      <c r="E4271" s="89" t="s">
        <v>217</v>
      </c>
      <c r="F4271" s="90" t="s">
        <v>218</v>
      </c>
      <c r="G4271" s="76">
        <f t="shared" si="81"/>
        <v>0</v>
      </c>
      <c r="H4271" s="76"/>
      <c r="I4271" s="76"/>
    </row>
    <row r="4272" spans="1:9" ht="18">
      <c r="A4272" s="79"/>
      <c r="B4272" s="78"/>
      <c r="C4272" s="77"/>
      <c r="D4272" s="77"/>
      <c r="E4272" s="89" t="s">
        <v>219</v>
      </c>
      <c r="F4272" s="90" t="s">
        <v>220</v>
      </c>
      <c r="G4272" s="76">
        <f t="shared" si="81"/>
        <v>0</v>
      </c>
      <c r="H4272" s="76"/>
      <c r="I4272" s="76"/>
    </row>
    <row r="4273" spans="1:9" ht="18">
      <c r="A4273" s="79"/>
      <c r="B4273" s="78"/>
      <c r="C4273" s="77"/>
      <c r="D4273" s="77"/>
      <c r="E4273" s="89" t="s">
        <v>221</v>
      </c>
      <c r="F4273" s="90" t="s">
        <v>222</v>
      </c>
      <c r="G4273" s="76">
        <f t="shared" si="81"/>
        <v>0</v>
      </c>
      <c r="H4273" s="76"/>
      <c r="I4273" s="76"/>
    </row>
    <row r="4274" spans="1:9" ht="18.75" thickBot="1">
      <c r="A4274" s="79"/>
      <c r="B4274" s="78"/>
      <c r="C4274" s="77"/>
      <c r="D4274" s="77"/>
      <c r="E4274" s="91" t="s">
        <v>223</v>
      </c>
      <c r="F4274" s="92" t="s">
        <v>224</v>
      </c>
      <c r="G4274" s="76">
        <f t="shared" si="81"/>
        <v>0</v>
      </c>
      <c r="H4274" s="76"/>
      <c r="I4274" s="76"/>
    </row>
    <row r="4275" spans="1:9" ht="33">
      <c r="A4275" s="79"/>
      <c r="B4275" s="78"/>
      <c r="C4275" s="77"/>
      <c r="D4275" s="77"/>
      <c r="E4275" s="132" t="s">
        <v>225</v>
      </c>
      <c r="F4275" s="98" t="s">
        <v>194</v>
      </c>
      <c r="G4275" s="76">
        <f t="shared" si="81"/>
        <v>0</v>
      </c>
      <c r="H4275" s="76">
        <f>H4276+H4277+H4278</f>
        <v>0</v>
      </c>
      <c r="I4275" s="76"/>
    </row>
    <row r="4276" spans="1:9" ht="18">
      <c r="A4276" s="79"/>
      <c r="B4276" s="78"/>
      <c r="C4276" s="77"/>
      <c r="D4276" s="77"/>
      <c r="E4276" s="89" t="s">
        <v>226</v>
      </c>
      <c r="F4276" s="99" t="s">
        <v>227</v>
      </c>
      <c r="G4276" s="76">
        <f t="shared" si="81"/>
        <v>0</v>
      </c>
      <c r="H4276" s="76"/>
      <c r="I4276" s="76"/>
    </row>
    <row r="4277" spans="1:9" ht="27">
      <c r="A4277" s="79"/>
      <c r="B4277" s="78"/>
      <c r="C4277" s="77"/>
      <c r="D4277" s="77"/>
      <c r="E4277" s="89" t="s">
        <v>228</v>
      </c>
      <c r="F4277" s="90" t="s">
        <v>229</v>
      </c>
      <c r="G4277" s="76">
        <f t="shared" si="81"/>
        <v>0</v>
      </c>
      <c r="H4277" s="76"/>
      <c r="I4277" s="76"/>
    </row>
    <row r="4278" spans="1:9" ht="18.75" thickBot="1">
      <c r="A4278" s="79"/>
      <c r="B4278" s="78"/>
      <c r="C4278" s="77"/>
      <c r="D4278" s="77"/>
      <c r="E4278" s="91" t="s">
        <v>230</v>
      </c>
      <c r="F4278" s="92" t="s">
        <v>231</v>
      </c>
      <c r="G4278" s="76">
        <f t="shared" si="81"/>
        <v>0</v>
      </c>
      <c r="H4278" s="76"/>
      <c r="I4278" s="76"/>
    </row>
    <row r="4279" spans="1:9" ht="33">
      <c r="A4279" s="79"/>
      <c r="B4279" s="78"/>
      <c r="C4279" s="77"/>
      <c r="D4279" s="77"/>
      <c r="E4279" s="132" t="s">
        <v>232</v>
      </c>
      <c r="F4279" s="98" t="s">
        <v>194</v>
      </c>
      <c r="G4279" s="76">
        <f t="shared" si="81"/>
        <v>0</v>
      </c>
      <c r="H4279" s="76">
        <f>H4280+H4281+H4282+H4283+H4284+H4285+H4286+H4287</f>
        <v>0</v>
      </c>
      <c r="I4279" s="76"/>
    </row>
    <row r="4280" spans="1:9" ht="18">
      <c r="A4280" s="79"/>
      <c r="B4280" s="78"/>
      <c r="C4280" s="77"/>
      <c r="D4280" s="77"/>
      <c r="E4280" s="89" t="s">
        <v>233</v>
      </c>
      <c r="F4280" s="99" t="s">
        <v>234</v>
      </c>
      <c r="G4280" s="76">
        <f t="shared" si="81"/>
        <v>0</v>
      </c>
      <c r="H4280" s="76"/>
      <c r="I4280" s="76"/>
    </row>
    <row r="4281" spans="1:9" ht="18">
      <c r="A4281" s="79"/>
      <c r="B4281" s="78"/>
      <c r="C4281" s="77"/>
      <c r="D4281" s="77"/>
      <c r="E4281" s="89" t="s">
        <v>235</v>
      </c>
      <c r="F4281" s="90" t="s">
        <v>236</v>
      </c>
      <c r="G4281" s="76">
        <f t="shared" si="81"/>
        <v>0</v>
      </c>
      <c r="H4281" s="76"/>
      <c r="I4281" s="76"/>
    </row>
    <row r="4282" spans="1:9" ht="27">
      <c r="A4282" s="79"/>
      <c r="B4282" s="78"/>
      <c r="C4282" s="77"/>
      <c r="D4282" s="77"/>
      <c r="E4282" s="89" t="s">
        <v>237</v>
      </c>
      <c r="F4282" s="90" t="s">
        <v>238</v>
      </c>
      <c r="G4282" s="76">
        <f t="shared" si="81"/>
        <v>0</v>
      </c>
      <c r="H4282" s="76"/>
      <c r="I4282" s="76"/>
    </row>
    <row r="4283" spans="1:9" ht="18">
      <c r="A4283" s="79"/>
      <c r="B4283" s="78"/>
      <c r="C4283" s="77"/>
      <c r="D4283" s="77"/>
      <c r="E4283" s="89" t="s">
        <v>239</v>
      </c>
      <c r="F4283" s="90" t="s">
        <v>240</v>
      </c>
      <c r="G4283" s="76">
        <f t="shared" si="81"/>
        <v>0</v>
      </c>
      <c r="H4283" s="76"/>
      <c r="I4283" s="76"/>
    </row>
    <row r="4284" spans="1:9" ht="18">
      <c r="A4284" s="79"/>
      <c r="B4284" s="78"/>
      <c r="C4284" s="77"/>
      <c r="D4284" s="77"/>
      <c r="E4284" s="107" t="s">
        <v>241</v>
      </c>
      <c r="F4284" s="108">
        <v>423500</v>
      </c>
      <c r="G4284" s="76">
        <f t="shared" si="81"/>
        <v>0</v>
      </c>
      <c r="H4284" s="76"/>
      <c r="I4284" s="76"/>
    </row>
    <row r="4285" spans="1:9" ht="27">
      <c r="A4285" s="79"/>
      <c r="B4285" s="78"/>
      <c r="C4285" s="77"/>
      <c r="D4285" s="77"/>
      <c r="E4285" s="89" t="s">
        <v>242</v>
      </c>
      <c r="F4285" s="90" t="s">
        <v>243</v>
      </c>
      <c r="G4285" s="76">
        <f t="shared" si="81"/>
        <v>0</v>
      </c>
      <c r="H4285" s="76"/>
      <c r="I4285" s="76"/>
    </row>
    <row r="4286" spans="1:9" ht="18">
      <c r="A4286" s="79"/>
      <c r="B4286" s="78"/>
      <c r="C4286" s="77"/>
      <c r="D4286" s="77"/>
      <c r="E4286" s="89" t="s">
        <v>244</v>
      </c>
      <c r="F4286" s="90" t="s">
        <v>245</v>
      </c>
      <c r="G4286" s="76">
        <f t="shared" si="81"/>
        <v>0</v>
      </c>
      <c r="H4286" s="76"/>
      <c r="I4286" s="76"/>
    </row>
    <row r="4287" spans="1:9" ht="18.75" thickBot="1">
      <c r="A4287" s="79"/>
      <c r="B4287" s="78"/>
      <c r="C4287" s="77"/>
      <c r="D4287" s="77"/>
      <c r="E4287" s="91" t="s">
        <v>246</v>
      </c>
      <c r="F4287" s="92" t="s">
        <v>247</v>
      </c>
      <c r="G4287" s="76">
        <f t="shared" si="81"/>
        <v>0</v>
      </c>
      <c r="H4287" s="76"/>
      <c r="I4287" s="76"/>
    </row>
    <row r="4288" spans="1:9" ht="33">
      <c r="A4288" s="79"/>
      <c r="B4288" s="78"/>
      <c r="C4288" s="77"/>
      <c r="D4288" s="77"/>
      <c r="E4288" s="132" t="s">
        <v>248</v>
      </c>
      <c r="F4288" s="98" t="s">
        <v>194</v>
      </c>
      <c r="G4288" s="76">
        <f t="shared" si="81"/>
        <v>0</v>
      </c>
      <c r="H4288" s="76">
        <f>H4289</f>
        <v>0</v>
      </c>
      <c r="I4288" s="76"/>
    </row>
    <row r="4289" spans="1:9" ht="18.75" thickBot="1">
      <c r="A4289" s="79"/>
      <c r="B4289" s="78"/>
      <c r="C4289" s="77"/>
      <c r="D4289" s="77"/>
      <c r="E4289" s="91" t="s">
        <v>249</v>
      </c>
      <c r="F4289" s="92" t="s">
        <v>250</v>
      </c>
      <c r="G4289" s="76">
        <f t="shared" si="81"/>
        <v>0</v>
      </c>
      <c r="H4289" s="76"/>
      <c r="I4289" s="76"/>
    </row>
    <row r="4290" spans="1:9" ht="49.5">
      <c r="A4290" s="79"/>
      <c r="B4290" s="78"/>
      <c r="C4290" s="77"/>
      <c r="D4290" s="77"/>
      <c r="E4290" s="132" t="s">
        <v>251</v>
      </c>
      <c r="F4290" s="98" t="s">
        <v>194</v>
      </c>
      <c r="G4290" s="76">
        <f t="shared" si="81"/>
        <v>10000</v>
      </c>
      <c r="H4290" s="76">
        <f>H4291+H4292</f>
        <v>10000</v>
      </c>
      <c r="I4290" s="76"/>
    </row>
    <row r="4291" spans="1:9" ht="27">
      <c r="A4291" s="79"/>
      <c r="B4291" s="78"/>
      <c r="C4291" s="77"/>
      <c r="D4291" s="77"/>
      <c r="E4291" s="89" t="s">
        <v>252</v>
      </c>
      <c r="F4291" s="99" t="s">
        <v>253</v>
      </c>
      <c r="G4291" s="76">
        <f t="shared" si="81"/>
        <v>10000</v>
      </c>
      <c r="H4291" s="76">
        <v>10000</v>
      </c>
      <c r="I4291" s="76"/>
    </row>
    <row r="4292" spans="1:9" ht="27.75" thickBot="1">
      <c r="A4292" s="79"/>
      <c r="B4292" s="78"/>
      <c r="C4292" s="77"/>
      <c r="D4292" s="77"/>
      <c r="E4292" s="91" t="s">
        <v>254</v>
      </c>
      <c r="F4292" s="92" t="s">
        <v>255</v>
      </c>
      <c r="G4292" s="76">
        <f t="shared" si="81"/>
        <v>0</v>
      </c>
      <c r="H4292" s="76"/>
      <c r="I4292" s="76"/>
    </row>
    <row r="4293" spans="1:9" ht="18">
      <c r="A4293" s="79"/>
      <c r="B4293" s="78"/>
      <c r="C4293" s="77"/>
      <c r="D4293" s="77"/>
      <c r="E4293" s="132" t="s">
        <v>256</v>
      </c>
      <c r="F4293" s="98" t="s">
        <v>194</v>
      </c>
      <c r="G4293" s="76">
        <f t="shared" si="81"/>
        <v>0</v>
      </c>
      <c r="H4293" s="76">
        <f>H4294+H4295+H4296+H4297+H4298+H4299+H4300+H4301</f>
        <v>0</v>
      </c>
      <c r="I4293" s="76"/>
    </row>
    <row r="4294" spans="1:9" ht="18">
      <c r="A4294" s="79"/>
      <c r="B4294" s="78"/>
      <c r="C4294" s="77"/>
      <c r="D4294" s="77"/>
      <c r="E4294" s="89" t="s">
        <v>257</v>
      </c>
      <c r="F4294" s="99" t="s">
        <v>258</v>
      </c>
      <c r="G4294" s="76">
        <f t="shared" si="81"/>
        <v>0</v>
      </c>
      <c r="H4294" s="76"/>
      <c r="I4294" s="76"/>
    </row>
    <row r="4295" spans="1:9" ht="18">
      <c r="A4295" s="79"/>
      <c r="B4295" s="78"/>
      <c r="C4295" s="77"/>
      <c r="D4295" s="77"/>
      <c r="E4295" s="89" t="s">
        <v>259</v>
      </c>
      <c r="F4295" s="90" t="s">
        <v>260</v>
      </c>
      <c r="G4295" s="76">
        <f t="shared" si="81"/>
        <v>0</v>
      </c>
      <c r="H4295" s="76"/>
      <c r="I4295" s="76"/>
    </row>
    <row r="4296" spans="1:9" ht="18">
      <c r="A4296" s="79"/>
      <c r="B4296" s="78"/>
      <c r="C4296" s="77"/>
      <c r="D4296" s="77"/>
      <c r="E4296" s="89" t="s">
        <v>261</v>
      </c>
      <c r="F4296" s="90" t="s">
        <v>262</v>
      </c>
      <c r="G4296" s="76">
        <f t="shared" si="81"/>
        <v>0</v>
      </c>
      <c r="H4296" s="76"/>
      <c r="I4296" s="76"/>
    </row>
    <row r="4297" spans="1:9" ht="18">
      <c r="A4297" s="79"/>
      <c r="B4297" s="78"/>
      <c r="C4297" s="77"/>
      <c r="D4297" s="77"/>
      <c r="E4297" s="109" t="s">
        <v>263</v>
      </c>
      <c r="F4297" s="90" t="s">
        <v>264</v>
      </c>
      <c r="G4297" s="76">
        <f t="shared" si="81"/>
        <v>0</v>
      </c>
      <c r="H4297" s="76"/>
      <c r="I4297" s="76"/>
    </row>
    <row r="4298" spans="1:9" ht="27">
      <c r="A4298" s="79"/>
      <c r="B4298" s="78"/>
      <c r="C4298" s="77"/>
      <c r="D4298" s="77"/>
      <c r="E4298" s="110" t="s">
        <v>265</v>
      </c>
      <c r="F4298" s="90" t="s">
        <v>266</v>
      </c>
      <c r="G4298" s="76">
        <f t="shared" si="81"/>
        <v>0</v>
      </c>
      <c r="H4298" s="76"/>
      <c r="I4298" s="76"/>
    </row>
    <row r="4299" spans="1:9" ht="18">
      <c r="A4299" s="79"/>
      <c r="B4299" s="78"/>
      <c r="C4299" s="77"/>
      <c r="D4299" s="77"/>
      <c r="E4299" s="109" t="s">
        <v>267</v>
      </c>
      <c r="F4299" s="90" t="s">
        <v>268</v>
      </c>
      <c r="G4299" s="76">
        <f t="shared" si="81"/>
        <v>0</v>
      </c>
      <c r="H4299" s="76"/>
      <c r="I4299" s="76"/>
    </row>
    <row r="4300" spans="1:9" ht="18">
      <c r="A4300" s="79"/>
      <c r="B4300" s="78"/>
      <c r="C4300" s="77"/>
      <c r="D4300" s="77"/>
      <c r="E4300" s="109" t="s">
        <v>269</v>
      </c>
      <c r="F4300" s="90" t="s">
        <v>270</v>
      </c>
      <c r="G4300" s="76">
        <f t="shared" si="81"/>
        <v>0</v>
      </c>
      <c r="H4300" s="76"/>
      <c r="I4300" s="76"/>
    </row>
    <row r="4301" spans="1:9" ht="18.75" thickBot="1">
      <c r="A4301" s="79"/>
      <c r="B4301" s="78"/>
      <c r="C4301" s="77"/>
      <c r="D4301" s="77"/>
      <c r="E4301" s="111" t="s">
        <v>271</v>
      </c>
      <c r="F4301" s="92" t="s">
        <v>272</v>
      </c>
      <c r="G4301" s="76">
        <f t="shared" si="81"/>
        <v>0</v>
      </c>
      <c r="H4301" s="76"/>
      <c r="I4301" s="76"/>
    </row>
    <row r="4302" spans="1:9" ht="18">
      <c r="A4302" s="79"/>
      <c r="B4302" s="78"/>
      <c r="C4302" s="77"/>
      <c r="D4302" s="77"/>
      <c r="E4302" s="130" t="s">
        <v>273</v>
      </c>
      <c r="F4302" s="98" t="s">
        <v>194</v>
      </c>
      <c r="G4302" s="76">
        <f t="shared" si="81"/>
        <v>0</v>
      </c>
      <c r="H4302" s="76">
        <f>H4303+H4304+H4305+H4306</f>
        <v>0</v>
      </c>
      <c r="I4302" s="76"/>
    </row>
    <row r="4303" spans="1:9" ht="18">
      <c r="A4303" s="79"/>
      <c r="B4303" s="78"/>
      <c r="C4303" s="77"/>
      <c r="D4303" s="77"/>
      <c r="E4303" s="109" t="s">
        <v>274</v>
      </c>
      <c r="F4303" s="99" t="s">
        <v>275</v>
      </c>
      <c r="G4303" s="76">
        <f t="shared" si="81"/>
        <v>0</v>
      </c>
      <c r="H4303" s="76"/>
      <c r="I4303" s="76"/>
    </row>
    <row r="4304" spans="1:9" ht="18">
      <c r="A4304" s="79"/>
      <c r="B4304" s="78"/>
      <c r="C4304" s="77"/>
      <c r="D4304" s="77"/>
      <c r="E4304" s="109" t="s">
        <v>276</v>
      </c>
      <c r="F4304" s="90" t="s">
        <v>277</v>
      </c>
      <c r="G4304" s="76">
        <f t="shared" si="81"/>
        <v>0</v>
      </c>
      <c r="H4304" s="76"/>
      <c r="I4304" s="76"/>
    </row>
    <row r="4305" spans="1:9" ht="27">
      <c r="A4305" s="79"/>
      <c r="B4305" s="78"/>
      <c r="C4305" s="77"/>
      <c r="D4305" s="77"/>
      <c r="E4305" s="109" t="s">
        <v>278</v>
      </c>
      <c r="F4305" s="90" t="s">
        <v>279</v>
      </c>
      <c r="G4305" s="76">
        <f t="shared" si="81"/>
        <v>0</v>
      </c>
      <c r="H4305" s="76"/>
      <c r="I4305" s="76"/>
    </row>
    <row r="4306" spans="1:9" ht="18">
      <c r="A4306" s="79"/>
      <c r="B4306" s="78"/>
      <c r="C4306" s="77"/>
      <c r="D4306" s="77"/>
      <c r="E4306" s="113" t="s">
        <v>280</v>
      </c>
      <c r="F4306" s="114" t="s">
        <v>281</v>
      </c>
      <c r="G4306" s="76">
        <f t="shared" si="81"/>
        <v>0</v>
      </c>
      <c r="H4306" s="76"/>
      <c r="I4306" s="76"/>
    </row>
    <row r="4307" spans="1:9" ht="18">
      <c r="A4307" s="79"/>
      <c r="B4307" s="78"/>
      <c r="C4307" s="77"/>
      <c r="D4307" s="77"/>
      <c r="E4307" s="113" t="s">
        <v>282</v>
      </c>
      <c r="F4307" s="115" t="s">
        <v>194</v>
      </c>
      <c r="G4307" s="76">
        <f t="shared" si="81"/>
        <v>0</v>
      </c>
      <c r="H4307" s="76">
        <f>H4308+H4309+H4310</f>
        <v>0</v>
      </c>
      <c r="I4307" s="76"/>
    </row>
    <row r="4308" spans="1:9" ht="27">
      <c r="A4308" s="79"/>
      <c r="B4308" s="78"/>
      <c r="C4308" s="77"/>
      <c r="D4308" s="77"/>
      <c r="E4308" s="113" t="s">
        <v>283</v>
      </c>
      <c r="F4308" s="99" t="s">
        <v>284</v>
      </c>
      <c r="G4308" s="76">
        <f t="shared" si="81"/>
        <v>0</v>
      </c>
      <c r="H4308" s="76"/>
      <c r="I4308" s="76"/>
    </row>
    <row r="4309" spans="1:9" ht="18">
      <c r="A4309" s="79"/>
      <c r="B4309" s="78"/>
      <c r="C4309" s="77"/>
      <c r="D4309" s="77"/>
      <c r="E4309" s="109" t="s">
        <v>285</v>
      </c>
      <c r="F4309" s="90" t="s">
        <v>286</v>
      </c>
      <c r="G4309" s="76">
        <f t="shared" si="81"/>
        <v>0</v>
      </c>
      <c r="H4309" s="76"/>
      <c r="I4309" s="76"/>
    </row>
    <row r="4310" spans="1:9" ht="18.75" thickBot="1">
      <c r="A4310" s="79"/>
      <c r="B4310" s="78"/>
      <c r="C4310" s="77"/>
      <c r="D4310" s="77"/>
      <c r="E4310" s="111" t="s">
        <v>287</v>
      </c>
      <c r="F4310" s="92" t="s">
        <v>288</v>
      </c>
      <c r="G4310" s="76">
        <f t="shared" si="81"/>
        <v>0</v>
      </c>
      <c r="H4310" s="76"/>
      <c r="I4310" s="76"/>
    </row>
    <row r="4311" spans="1:9" ht="18">
      <c r="A4311" s="79"/>
      <c r="B4311" s="78"/>
      <c r="C4311" s="77"/>
      <c r="D4311" s="77"/>
      <c r="E4311" s="130" t="s">
        <v>289</v>
      </c>
      <c r="F4311" s="98" t="s">
        <v>194</v>
      </c>
      <c r="G4311" s="76">
        <f t="shared" si="81"/>
        <v>0</v>
      </c>
      <c r="H4311" s="76">
        <f>H4312+H4313+H4314+H4315</f>
        <v>0</v>
      </c>
      <c r="I4311" s="76"/>
    </row>
    <row r="4312" spans="1:9" ht="27">
      <c r="A4312" s="79"/>
      <c r="B4312" s="78"/>
      <c r="C4312" s="77"/>
      <c r="D4312" s="77"/>
      <c r="E4312" s="109" t="s">
        <v>290</v>
      </c>
      <c r="F4312" s="99" t="s">
        <v>291</v>
      </c>
      <c r="G4312" s="76">
        <f t="shared" si="81"/>
        <v>0</v>
      </c>
      <c r="H4312" s="76"/>
      <c r="I4312" s="76"/>
    </row>
    <row r="4313" spans="1:9" ht="27">
      <c r="A4313" s="79"/>
      <c r="B4313" s="78"/>
      <c r="C4313" s="77"/>
      <c r="D4313" s="77"/>
      <c r="E4313" s="109" t="s">
        <v>292</v>
      </c>
      <c r="F4313" s="90" t="s">
        <v>293</v>
      </c>
      <c r="G4313" s="76">
        <f t="shared" si="81"/>
        <v>0</v>
      </c>
      <c r="H4313" s="76"/>
      <c r="I4313" s="76"/>
    </row>
    <row r="4314" spans="1:9" ht="27">
      <c r="A4314" s="79"/>
      <c r="B4314" s="78"/>
      <c r="C4314" s="77"/>
      <c r="D4314" s="77"/>
      <c r="E4314" s="109" t="s">
        <v>294</v>
      </c>
      <c r="F4314" s="90" t="s">
        <v>295</v>
      </c>
      <c r="G4314" s="76">
        <f t="shared" si="81"/>
        <v>0</v>
      </c>
      <c r="H4314" s="76"/>
      <c r="I4314" s="76"/>
    </row>
    <row r="4315" spans="1:9" ht="27.75" thickBot="1">
      <c r="A4315" s="79"/>
      <c r="B4315" s="78"/>
      <c r="C4315" s="77"/>
      <c r="D4315" s="77"/>
      <c r="E4315" s="111" t="s">
        <v>296</v>
      </c>
      <c r="F4315" s="92" t="s">
        <v>297</v>
      </c>
      <c r="G4315" s="76">
        <f t="shared" si="81"/>
        <v>0</v>
      </c>
      <c r="H4315" s="76"/>
      <c r="I4315" s="76"/>
    </row>
    <row r="4316" spans="1:9" ht="18">
      <c r="A4316" s="79"/>
      <c r="B4316" s="78"/>
      <c r="C4316" s="77"/>
      <c r="D4316" s="77"/>
      <c r="E4316" s="116" t="s">
        <v>298</v>
      </c>
      <c r="F4316" s="117" t="s">
        <v>194</v>
      </c>
      <c r="G4316" s="76">
        <f t="shared" si="81"/>
        <v>251082.9</v>
      </c>
      <c r="H4316" s="76">
        <f>H4323</f>
        <v>251082.9</v>
      </c>
      <c r="I4316" s="76"/>
    </row>
    <row r="4317" spans="1:9" ht="28.5">
      <c r="A4317" s="79"/>
      <c r="B4317" s="78"/>
      <c r="C4317" s="77"/>
      <c r="D4317" s="77"/>
      <c r="E4317" s="118" t="s">
        <v>299</v>
      </c>
      <c r="F4317" s="117" t="s">
        <v>194</v>
      </c>
      <c r="G4317" s="76">
        <f t="shared" si="81"/>
        <v>0</v>
      </c>
      <c r="H4317" s="76">
        <f>H4318+H4319</f>
        <v>0</v>
      </c>
      <c r="I4317" s="76"/>
    </row>
    <row r="4318" spans="1:9" ht="27">
      <c r="A4318" s="79"/>
      <c r="B4318" s="78"/>
      <c r="C4318" s="77"/>
      <c r="D4318" s="77"/>
      <c r="E4318" s="119" t="s">
        <v>300</v>
      </c>
      <c r="F4318" s="120">
        <v>461100</v>
      </c>
      <c r="G4318" s="76">
        <f t="shared" si="81"/>
        <v>0</v>
      </c>
      <c r="H4318" s="76"/>
      <c r="I4318" s="76"/>
    </row>
    <row r="4319" spans="1:9" ht="27">
      <c r="A4319" s="79"/>
      <c r="B4319" s="78"/>
      <c r="C4319" s="77"/>
      <c r="D4319" s="77"/>
      <c r="E4319" s="119" t="s">
        <v>301</v>
      </c>
      <c r="F4319" s="120">
        <v>461200</v>
      </c>
      <c r="G4319" s="76">
        <f t="shared" si="81"/>
        <v>0</v>
      </c>
      <c r="H4319" s="76"/>
      <c r="I4319" s="76"/>
    </row>
    <row r="4320" spans="1:9" ht="28.5">
      <c r="A4320" s="79"/>
      <c r="B4320" s="78"/>
      <c r="C4320" s="77"/>
      <c r="D4320" s="77"/>
      <c r="E4320" s="121" t="s">
        <v>302</v>
      </c>
      <c r="F4320" s="122" t="s">
        <v>194</v>
      </c>
      <c r="G4320" s="76">
        <f t="shared" si="81"/>
        <v>0</v>
      </c>
      <c r="H4320" s="76">
        <f>H4321+H4322</f>
        <v>0</v>
      </c>
      <c r="I4320" s="76"/>
    </row>
    <row r="4321" spans="1:9" ht="27">
      <c r="A4321" s="79"/>
      <c r="B4321" s="78"/>
      <c r="C4321" s="77"/>
      <c r="D4321" s="77"/>
      <c r="E4321" s="123" t="s">
        <v>303</v>
      </c>
      <c r="F4321" s="120">
        <v>462100</v>
      </c>
      <c r="G4321" s="76">
        <f t="shared" si="81"/>
        <v>0</v>
      </c>
      <c r="H4321" s="76"/>
      <c r="I4321" s="76"/>
    </row>
    <row r="4322" spans="1:9" ht="27.75" thickBot="1">
      <c r="A4322" s="79"/>
      <c r="B4322" s="78"/>
      <c r="C4322" s="77"/>
      <c r="D4322" s="77"/>
      <c r="E4322" s="124" t="s">
        <v>304</v>
      </c>
      <c r="F4322" s="125">
        <v>462200</v>
      </c>
      <c r="G4322" s="76">
        <f t="shared" si="81"/>
        <v>0</v>
      </c>
      <c r="H4322" s="76"/>
      <c r="I4322" s="76"/>
    </row>
    <row r="4323" spans="1:9" ht="28.5">
      <c r="A4323" s="79"/>
      <c r="B4323" s="78"/>
      <c r="C4323" s="77"/>
      <c r="D4323" s="77"/>
      <c r="E4323" s="126" t="s">
        <v>305</v>
      </c>
      <c r="F4323" s="117" t="s">
        <v>194</v>
      </c>
      <c r="G4323" s="76">
        <f t="shared" ref="G4323:G4374" si="82">H4323</f>
        <v>251082.9</v>
      </c>
      <c r="H4323" s="76">
        <f>H4324+H4325+H4326+H4327+H4328+H4329+H4330+H4331</f>
        <v>251082.9</v>
      </c>
      <c r="I4323" s="76"/>
    </row>
    <row r="4324" spans="1:9" ht="27">
      <c r="A4324" s="79"/>
      <c r="B4324" s="78"/>
      <c r="C4324" s="77"/>
      <c r="D4324" s="77"/>
      <c r="E4324" s="123" t="s">
        <v>306</v>
      </c>
      <c r="F4324" s="120">
        <v>463100</v>
      </c>
      <c r="G4324" s="76">
        <f t="shared" si="82"/>
        <v>0</v>
      </c>
      <c r="H4324" s="76"/>
      <c r="I4324" s="76"/>
    </row>
    <row r="4325" spans="1:9" ht="18">
      <c r="A4325" s="79"/>
      <c r="B4325" s="78"/>
      <c r="C4325" s="77"/>
      <c r="D4325" s="77"/>
      <c r="E4325" s="123" t="s">
        <v>307</v>
      </c>
      <c r="F4325" s="120">
        <v>463200</v>
      </c>
      <c r="G4325" s="76">
        <f t="shared" si="82"/>
        <v>0</v>
      </c>
      <c r="H4325" s="76"/>
      <c r="I4325" s="76"/>
    </row>
    <row r="4326" spans="1:9" ht="40.5">
      <c r="A4326" s="79"/>
      <c r="B4326" s="78"/>
      <c r="C4326" s="77"/>
      <c r="D4326" s="77"/>
      <c r="E4326" s="123" t="s">
        <v>308</v>
      </c>
      <c r="F4326" s="120">
        <v>463300</v>
      </c>
      <c r="G4326" s="76">
        <f t="shared" si="82"/>
        <v>0</v>
      </c>
      <c r="H4326" s="76"/>
      <c r="I4326" s="76"/>
    </row>
    <row r="4327" spans="1:9" ht="40.5">
      <c r="A4327" s="79"/>
      <c r="B4327" s="78"/>
      <c r="C4327" s="77"/>
      <c r="D4327" s="77"/>
      <c r="E4327" s="123" t="s">
        <v>309</v>
      </c>
      <c r="F4327" s="120">
        <v>463400</v>
      </c>
      <c r="G4327" s="76">
        <f t="shared" si="82"/>
        <v>0</v>
      </c>
      <c r="H4327" s="76"/>
      <c r="I4327" s="76"/>
    </row>
    <row r="4328" spans="1:9" ht="18">
      <c r="A4328" s="79"/>
      <c r="B4328" s="78"/>
      <c r="C4328" s="77"/>
      <c r="D4328" s="77"/>
      <c r="E4328" s="127" t="s">
        <v>310</v>
      </c>
      <c r="F4328" s="120">
        <v>463500</v>
      </c>
      <c r="G4328" s="76">
        <f t="shared" si="82"/>
        <v>0</v>
      </c>
      <c r="H4328" s="76"/>
      <c r="I4328" s="76"/>
    </row>
    <row r="4329" spans="1:9" ht="40.5">
      <c r="A4329" s="79"/>
      <c r="B4329" s="78"/>
      <c r="C4329" s="77"/>
      <c r="D4329" s="77"/>
      <c r="E4329" s="127" t="s">
        <v>311</v>
      </c>
      <c r="F4329" s="120">
        <v>463700</v>
      </c>
      <c r="G4329" s="76">
        <f t="shared" si="82"/>
        <v>251082.9</v>
      </c>
      <c r="H4329" s="76">
        <v>251082.9</v>
      </c>
      <c r="I4329" s="76"/>
    </row>
    <row r="4330" spans="1:9" ht="40.5">
      <c r="A4330" s="79"/>
      <c r="B4330" s="78"/>
      <c r="C4330" s="77"/>
      <c r="D4330" s="77"/>
      <c r="E4330" s="127" t="s">
        <v>312</v>
      </c>
      <c r="F4330" s="120">
        <v>463800</v>
      </c>
      <c r="G4330" s="76">
        <f t="shared" si="82"/>
        <v>0</v>
      </c>
      <c r="H4330" s="76"/>
      <c r="I4330" s="76"/>
    </row>
    <row r="4331" spans="1:9" ht="18">
      <c r="A4331" s="79"/>
      <c r="B4331" s="78"/>
      <c r="C4331" s="77"/>
      <c r="D4331" s="77"/>
      <c r="E4331" s="127" t="s">
        <v>313</v>
      </c>
      <c r="F4331" s="120">
        <v>463900</v>
      </c>
      <c r="G4331" s="76">
        <f t="shared" si="82"/>
        <v>0</v>
      </c>
      <c r="H4331" s="76"/>
      <c r="I4331" s="76"/>
    </row>
    <row r="4332" spans="1:9" ht="28.5">
      <c r="A4332" s="79"/>
      <c r="B4332" s="78"/>
      <c r="C4332" s="77"/>
      <c r="D4332" s="77"/>
      <c r="E4332" s="128" t="s">
        <v>314</v>
      </c>
      <c r="F4332" s="122" t="s">
        <v>194</v>
      </c>
      <c r="G4332" s="76">
        <f t="shared" si="82"/>
        <v>0</v>
      </c>
      <c r="H4332" s="76">
        <f>H4333+H4334+H4335+H4336+H4337</f>
        <v>0</v>
      </c>
      <c r="I4332" s="76"/>
    </row>
    <row r="4333" spans="1:9" ht="27">
      <c r="A4333" s="79"/>
      <c r="B4333" s="78"/>
      <c r="C4333" s="77"/>
      <c r="D4333" s="77"/>
      <c r="E4333" s="127" t="s">
        <v>315</v>
      </c>
      <c r="F4333" s="120">
        <v>465100</v>
      </c>
      <c r="G4333" s="76">
        <f t="shared" si="82"/>
        <v>0</v>
      </c>
      <c r="H4333" s="76"/>
      <c r="I4333" s="76"/>
    </row>
    <row r="4334" spans="1:9" ht="18">
      <c r="A4334" s="79"/>
      <c r="B4334" s="78"/>
      <c r="C4334" s="77"/>
      <c r="D4334" s="77"/>
      <c r="E4334" s="127" t="s">
        <v>316</v>
      </c>
      <c r="F4334" s="120">
        <v>465200</v>
      </c>
      <c r="G4334" s="76">
        <f t="shared" si="82"/>
        <v>0</v>
      </c>
      <c r="H4334" s="76"/>
      <c r="I4334" s="76"/>
    </row>
    <row r="4335" spans="1:9" ht="18">
      <c r="A4335" s="79"/>
      <c r="B4335" s="78"/>
      <c r="C4335" s="77"/>
      <c r="D4335" s="77"/>
      <c r="E4335" s="127" t="s">
        <v>317</v>
      </c>
      <c r="F4335" s="120">
        <v>465300</v>
      </c>
      <c r="G4335" s="76">
        <f t="shared" si="82"/>
        <v>0</v>
      </c>
      <c r="H4335" s="76"/>
      <c r="I4335" s="76"/>
    </row>
    <row r="4336" spans="1:9" ht="40.5">
      <c r="A4336" s="79"/>
      <c r="B4336" s="78"/>
      <c r="C4336" s="77"/>
      <c r="D4336" s="77"/>
      <c r="E4336" s="127" t="s">
        <v>318</v>
      </c>
      <c r="F4336" s="120">
        <v>465500</v>
      </c>
      <c r="G4336" s="76">
        <f t="shared" si="82"/>
        <v>0</v>
      </c>
      <c r="H4336" s="76"/>
      <c r="I4336" s="76"/>
    </row>
    <row r="4337" spans="1:9" ht="40.5">
      <c r="A4337" s="79"/>
      <c r="B4337" s="78"/>
      <c r="C4337" s="77"/>
      <c r="D4337" s="77"/>
      <c r="E4337" s="127" t="s">
        <v>319</v>
      </c>
      <c r="F4337" s="120">
        <v>465600</v>
      </c>
      <c r="G4337" s="76">
        <f t="shared" si="82"/>
        <v>0</v>
      </c>
      <c r="H4337" s="76"/>
      <c r="I4337" s="76"/>
    </row>
    <row r="4338" spans="1:9" ht="18.75" thickBot="1">
      <c r="A4338" s="79"/>
      <c r="B4338" s="78"/>
      <c r="C4338" s="77"/>
      <c r="D4338" s="77"/>
      <c r="E4338" s="129" t="s">
        <v>320</v>
      </c>
      <c r="F4338" s="92" t="s">
        <v>321</v>
      </c>
      <c r="G4338" s="76">
        <f t="shared" si="82"/>
        <v>0</v>
      </c>
      <c r="H4338" s="76"/>
      <c r="I4338" s="76"/>
    </row>
    <row r="4339" spans="1:9" ht="33">
      <c r="A4339" s="79"/>
      <c r="B4339" s="78"/>
      <c r="C4339" s="77"/>
      <c r="D4339" s="77"/>
      <c r="E4339" s="130" t="s">
        <v>322</v>
      </c>
      <c r="F4339" s="98" t="s">
        <v>194</v>
      </c>
      <c r="G4339" s="76">
        <f t="shared" si="82"/>
        <v>0</v>
      </c>
      <c r="H4339" s="76">
        <f>H4340+H4343+H4353</f>
        <v>0</v>
      </c>
      <c r="I4339" s="76"/>
    </row>
    <row r="4340" spans="1:9" ht="28.5">
      <c r="A4340" s="79"/>
      <c r="B4340" s="78"/>
      <c r="C4340" s="77"/>
      <c r="D4340" s="77"/>
      <c r="E4340" s="131" t="s">
        <v>323</v>
      </c>
      <c r="F4340" s="122" t="s">
        <v>194</v>
      </c>
      <c r="G4340" s="76">
        <f t="shared" si="82"/>
        <v>0</v>
      </c>
      <c r="H4340" s="76">
        <f>H4341+H4342</f>
        <v>0</v>
      </c>
      <c r="I4340" s="76"/>
    </row>
    <row r="4341" spans="1:9" ht="40.5">
      <c r="A4341" s="79"/>
      <c r="B4341" s="78"/>
      <c r="C4341" s="77"/>
      <c r="D4341" s="77"/>
      <c r="E4341" s="89" t="s">
        <v>324</v>
      </c>
      <c r="F4341" s="108">
        <v>471100</v>
      </c>
      <c r="G4341" s="76">
        <f t="shared" si="82"/>
        <v>0</v>
      </c>
      <c r="H4341" s="76"/>
      <c r="I4341" s="76"/>
    </row>
    <row r="4342" spans="1:9" ht="27">
      <c r="A4342" s="79"/>
      <c r="B4342" s="78"/>
      <c r="C4342" s="77"/>
      <c r="D4342" s="77"/>
      <c r="E4342" s="109" t="s">
        <v>325</v>
      </c>
      <c r="F4342" s="108">
        <v>471200</v>
      </c>
      <c r="G4342" s="76">
        <f t="shared" si="82"/>
        <v>0</v>
      </c>
      <c r="H4342" s="76"/>
      <c r="I4342" s="76"/>
    </row>
    <row r="4343" spans="1:9" ht="42.75">
      <c r="A4343" s="79"/>
      <c r="B4343" s="78"/>
      <c r="C4343" s="77"/>
      <c r="D4343" s="77"/>
      <c r="E4343" s="131" t="s">
        <v>326</v>
      </c>
      <c r="F4343" s="122" t="s">
        <v>194</v>
      </c>
      <c r="G4343" s="76">
        <f t="shared" si="82"/>
        <v>0</v>
      </c>
      <c r="H4343" s="76">
        <f>H4344+H4345+H4346+H4347+H4348+H4349+H4350+H4351+H4352</f>
        <v>0</v>
      </c>
      <c r="I4343" s="76"/>
    </row>
    <row r="4344" spans="1:9" ht="27">
      <c r="A4344" s="79"/>
      <c r="B4344" s="78"/>
      <c r="C4344" s="77"/>
      <c r="D4344" s="77"/>
      <c r="E4344" s="109" t="s">
        <v>327</v>
      </c>
      <c r="F4344" s="90" t="s">
        <v>328</v>
      </c>
      <c r="G4344" s="76">
        <f t="shared" si="82"/>
        <v>0</v>
      </c>
      <c r="H4344" s="76"/>
      <c r="I4344" s="76"/>
    </row>
    <row r="4345" spans="1:9" ht="18">
      <c r="A4345" s="79"/>
      <c r="B4345" s="78"/>
      <c r="C4345" s="77"/>
      <c r="D4345" s="77"/>
      <c r="E4345" s="109" t="s">
        <v>329</v>
      </c>
      <c r="F4345" s="90" t="s">
        <v>330</v>
      </c>
      <c r="G4345" s="76">
        <f t="shared" si="82"/>
        <v>0</v>
      </c>
      <c r="H4345" s="76"/>
      <c r="I4345" s="76"/>
    </row>
    <row r="4346" spans="1:9" ht="27">
      <c r="A4346" s="79"/>
      <c r="B4346" s="78"/>
      <c r="C4346" s="77"/>
      <c r="D4346" s="77"/>
      <c r="E4346" s="109" t="s">
        <v>331</v>
      </c>
      <c r="F4346" s="90" t="s">
        <v>332</v>
      </c>
      <c r="G4346" s="76">
        <f t="shared" si="82"/>
        <v>0</v>
      </c>
      <c r="H4346" s="76"/>
      <c r="I4346" s="76"/>
    </row>
    <row r="4347" spans="1:9" ht="18">
      <c r="A4347" s="79"/>
      <c r="B4347" s="78"/>
      <c r="C4347" s="77"/>
      <c r="D4347" s="77"/>
      <c r="E4347" s="109" t="s">
        <v>333</v>
      </c>
      <c r="F4347" s="90" t="s">
        <v>334</v>
      </c>
      <c r="G4347" s="76">
        <f t="shared" si="82"/>
        <v>0</v>
      </c>
      <c r="H4347" s="76"/>
      <c r="I4347" s="76"/>
    </row>
    <row r="4348" spans="1:9" ht="27">
      <c r="A4348" s="79"/>
      <c r="B4348" s="78"/>
      <c r="C4348" s="77"/>
      <c r="D4348" s="77"/>
      <c r="E4348" s="109" t="s">
        <v>335</v>
      </c>
      <c r="F4348" s="90" t="s">
        <v>336</v>
      </c>
      <c r="G4348" s="76">
        <f t="shared" si="82"/>
        <v>0</v>
      </c>
      <c r="H4348" s="76"/>
      <c r="I4348" s="76"/>
    </row>
    <row r="4349" spans="1:9" ht="18">
      <c r="A4349" s="79"/>
      <c r="B4349" s="78"/>
      <c r="C4349" s="77"/>
      <c r="D4349" s="77"/>
      <c r="E4349" s="109" t="s">
        <v>337</v>
      </c>
      <c r="F4349" s="90" t="s">
        <v>338</v>
      </c>
      <c r="G4349" s="76">
        <f t="shared" si="82"/>
        <v>0</v>
      </c>
      <c r="H4349" s="76"/>
      <c r="I4349" s="76"/>
    </row>
    <row r="4350" spans="1:9" ht="27">
      <c r="A4350" s="79"/>
      <c r="B4350" s="78"/>
      <c r="C4350" s="77"/>
      <c r="D4350" s="77"/>
      <c r="E4350" s="89" t="s">
        <v>339</v>
      </c>
      <c r="F4350" s="90" t="s">
        <v>340</v>
      </c>
      <c r="G4350" s="76">
        <f t="shared" si="82"/>
        <v>0</v>
      </c>
      <c r="H4350" s="76"/>
      <c r="I4350" s="76"/>
    </row>
    <row r="4351" spans="1:9" ht="18">
      <c r="A4351" s="79"/>
      <c r="B4351" s="78"/>
      <c r="C4351" s="77"/>
      <c r="D4351" s="77"/>
      <c r="E4351" s="109" t="s">
        <v>341</v>
      </c>
      <c r="F4351" s="90" t="s">
        <v>342</v>
      </c>
      <c r="G4351" s="76">
        <f t="shared" si="82"/>
        <v>0</v>
      </c>
      <c r="H4351" s="76"/>
      <c r="I4351" s="76"/>
    </row>
    <row r="4352" spans="1:9" ht="18">
      <c r="A4352" s="79"/>
      <c r="B4352" s="78"/>
      <c r="C4352" s="77"/>
      <c r="D4352" s="77"/>
      <c r="E4352" s="109" t="s">
        <v>343</v>
      </c>
      <c r="F4352" s="90" t="s">
        <v>344</v>
      </c>
      <c r="G4352" s="76">
        <f t="shared" si="82"/>
        <v>0</v>
      </c>
      <c r="H4352" s="76"/>
      <c r="I4352" s="76"/>
    </row>
    <row r="4353" spans="1:9" ht="18">
      <c r="A4353" s="79"/>
      <c r="B4353" s="78"/>
      <c r="C4353" s="77"/>
      <c r="D4353" s="77"/>
      <c r="E4353" s="131" t="s">
        <v>345</v>
      </c>
      <c r="F4353" s="122" t="s">
        <v>194</v>
      </c>
      <c r="G4353" s="76">
        <f t="shared" si="82"/>
        <v>0</v>
      </c>
      <c r="H4353" s="76"/>
      <c r="I4353" s="76"/>
    </row>
    <row r="4354" spans="1:9" ht="18.75" thickBot="1">
      <c r="A4354" s="79"/>
      <c r="B4354" s="78"/>
      <c r="C4354" s="77"/>
      <c r="D4354" s="77"/>
      <c r="E4354" s="111" t="s">
        <v>346</v>
      </c>
      <c r="F4354" s="92" t="s">
        <v>347</v>
      </c>
      <c r="G4354" s="76">
        <f t="shared" si="82"/>
        <v>0</v>
      </c>
      <c r="H4354" s="76"/>
      <c r="I4354" s="76"/>
    </row>
    <row r="4355" spans="1:9" ht="18">
      <c r="A4355" s="79"/>
      <c r="B4355" s="78"/>
      <c r="C4355" s="77"/>
      <c r="D4355" s="77"/>
      <c r="E4355" s="132" t="s">
        <v>348</v>
      </c>
      <c r="F4355" s="98" t="s">
        <v>194</v>
      </c>
      <c r="G4355" s="76">
        <f t="shared" si="82"/>
        <v>0</v>
      </c>
      <c r="H4355" s="76"/>
      <c r="I4355" s="76"/>
    </row>
    <row r="4356" spans="1:9" ht="42.75">
      <c r="A4356" s="79"/>
      <c r="B4356" s="78"/>
      <c r="C4356" s="77"/>
      <c r="D4356" s="77"/>
      <c r="E4356" s="133" t="s">
        <v>349</v>
      </c>
      <c r="F4356" s="117" t="s">
        <v>194</v>
      </c>
      <c r="G4356" s="76">
        <f t="shared" si="82"/>
        <v>0</v>
      </c>
      <c r="H4356" s="76">
        <f>H4357+H4358</f>
        <v>0</v>
      </c>
      <c r="I4356" s="76"/>
    </row>
    <row r="4357" spans="1:9" ht="54">
      <c r="A4357" s="79"/>
      <c r="B4357" s="78"/>
      <c r="C4357" s="77"/>
      <c r="D4357" s="77"/>
      <c r="E4357" s="89" t="s">
        <v>350</v>
      </c>
      <c r="F4357" s="99" t="s">
        <v>351</v>
      </c>
      <c r="G4357" s="76">
        <f t="shared" si="82"/>
        <v>0</v>
      </c>
      <c r="H4357" s="76"/>
      <c r="I4357" s="76"/>
    </row>
    <row r="4358" spans="1:9" ht="27">
      <c r="A4358" s="79"/>
      <c r="B4358" s="78"/>
      <c r="C4358" s="77"/>
      <c r="D4358" s="77"/>
      <c r="E4358" s="109" t="s">
        <v>352</v>
      </c>
      <c r="F4358" s="134" t="s">
        <v>353</v>
      </c>
      <c r="G4358" s="76">
        <f t="shared" si="82"/>
        <v>0</v>
      </c>
      <c r="H4358" s="76"/>
      <c r="I4358" s="76"/>
    </row>
    <row r="4359" spans="1:9" ht="57">
      <c r="A4359" s="79"/>
      <c r="B4359" s="78"/>
      <c r="C4359" s="77"/>
      <c r="D4359" s="77"/>
      <c r="E4359" s="135" t="s">
        <v>354</v>
      </c>
      <c r="F4359" s="122" t="s">
        <v>194</v>
      </c>
      <c r="G4359" s="76">
        <f t="shared" si="82"/>
        <v>0</v>
      </c>
      <c r="H4359" s="76">
        <f>H4360+H4361+H4362+H4363</f>
        <v>0</v>
      </c>
      <c r="I4359" s="76"/>
    </row>
    <row r="4360" spans="1:9" ht="18">
      <c r="A4360" s="79"/>
      <c r="B4360" s="78"/>
      <c r="C4360" s="77"/>
      <c r="D4360" s="77"/>
      <c r="E4360" s="109" t="s">
        <v>355</v>
      </c>
      <c r="F4360" s="99" t="s">
        <v>356</v>
      </c>
      <c r="G4360" s="76">
        <f t="shared" si="82"/>
        <v>0</v>
      </c>
      <c r="H4360" s="76"/>
      <c r="I4360" s="76"/>
    </row>
    <row r="4361" spans="1:9" ht="18">
      <c r="A4361" s="79"/>
      <c r="B4361" s="78"/>
      <c r="C4361" s="77"/>
      <c r="D4361" s="77"/>
      <c r="E4361" s="109" t="s">
        <v>357</v>
      </c>
      <c r="F4361" s="136">
        <v>482200</v>
      </c>
      <c r="G4361" s="76">
        <f t="shared" si="82"/>
        <v>0</v>
      </c>
      <c r="H4361" s="76"/>
      <c r="I4361" s="76"/>
    </row>
    <row r="4362" spans="1:9" ht="18">
      <c r="A4362" s="79"/>
      <c r="B4362" s="78"/>
      <c r="C4362" s="77"/>
      <c r="D4362" s="77"/>
      <c r="E4362" s="109" t="s">
        <v>358</v>
      </c>
      <c r="F4362" s="90" t="s">
        <v>359</v>
      </c>
      <c r="G4362" s="76">
        <f t="shared" si="82"/>
        <v>0</v>
      </c>
      <c r="H4362" s="76"/>
      <c r="I4362" s="76"/>
    </row>
    <row r="4363" spans="1:9" ht="40.5">
      <c r="A4363" s="79"/>
      <c r="B4363" s="78"/>
      <c r="C4363" s="77"/>
      <c r="D4363" s="77"/>
      <c r="E4363" s="137" t="s">
        <v>360</v>
      </c>
      <c r="F4363" s="90" t="s">
        <v>361</v>
      </c>
      <c r="G4363" s="76">
        <f t="shared" si="82"/>
        <v>0</v>
      </c>
      <c r="H4363" s="76"/>
      <c r="I4363" s="76"/>
    </row>
    <row r="4364" spans="1:9" ht="28.5">
      <c r="A4364" s="79"/>
      <c r="B4364" s="78"/>
      <c r="C4364" s="77"/>
      <c r="D4364" s="77"/>
      <c r="E4364" s="135" t="s">
        <v>362</v>
      </c>
      <c r="F4364" s="122" t="s">
        <v>194</v>
      </c>
      <c r="G4364" s="76">
        <f t="shared" si="82"/>
        <v>0</v>
      </c>
      <c r="H4364" s="76">
        <f>H4365</f>
        <v>0</v>
      </c>
      <c r="I4364" s="76"/>
    </row>
    <row r="4365" spans="1:9" ht="27">
      <c r="A4365" s="79"/>
      <c r="B4365" s="78"/>
      <c r="C4365" s="77"/>
      <c r="D4365" s="77"/>
      <c r="E4365" s="137" t="s">
        <v>363</v>
      </c>
      <c r="F4365" s="90" t="s">
        <v>364</v>
      </c>
      <c r="G4365" s="76">
        <f t="shared" si="82"/>
        <v>0</v>
      </c>
      <c r="H4365" s="76"/>
      <c r="I4365" s="76"/>
    </row>
    <row r="4366" spans="1:9" ht="57">
      <c r="A4366" s="79"/>
      <c r="B4366" s="78"/>
      <c r="C4366" s="77"/>
      <c r="D4366" s="77"/>
      <c r="E4366" s="135" t="s">
        <v>365</v>
      </c>
      <c r="F4366" s="122" t="s">
        <v>194</v>
      </c>
      <c r="G4366" s="76">
        <f t="shared" si="82"/>
        <v>0</v>
      </c>
      <c r="H4366" s="76">
        <f>H4367+H4368</f>
        <v>0</v>
      </c>
      <c r="I4366" s="76"/>
    </row>
    <row r="4367" spans="1:9" ht="27">
      <c r="A4367" s="79"/>
      <c r="B4367" s="78"/>
      <c r="C4367" s="77"/>
      <c r="D4367" s="77"/>
      <c r="E4367" s="137" t="s">
        <v>366</v>
      </c>
      <c r="F4367" s="90" t="s">
        <v>367</v>
      </c>
      <c r="G4367" s="76">
        <f t="shared" si="82"/>
        <v>0</v>
      </c>
      <c r="H4367" s="76"/>
      <c r="I4367" s="76"/>
    </row>
    <row r="4368" spans="1:9" ht="27">
      <c r="A4368" s="79"/>
      <c r="B4368" s="78"/>
      <c r="C4368" s="77"/>
      <c r="D4368" s="77"/>
      <c r="E4368" s="137" t="s">
        <v>368</v>
      </c>
      <c r="F4368" s="90" t="s">
        <v>369</v>
      </c>
      <c r="G4368" s="76">
        <f t="shared" si="82"/>
        <v>0</v>
      </c>
      <c r="H4368" s="76"/>
      <c r="I4368" s="76"/>
    </row>
    <row r="4369" spans="1:9" ht="57">
      <c r="A4369" s="79"/>
      <c r="B4369" s="78"/>
      <c r="C4369" s="77"/>
      <c r="D4369" s="77"/>
      <c r="E4369" s="135" t="s">
        <v>370</v>
      </c>
      <c r="F4369" s="122" t="s">
        <v>194</v>
      </c>
      <c r="G4369" s="76">
        <f t="shared" si="82"/>
        <v>0</v>
      </c>
      <c r="H4369" s="76">
        <f>H4370</f>
        <v>0</v>
      </c>
      <c r="I4369" s="76"/>
    </row>
    <row r="4370" spans="1:9" ht="40.5">
      <c r="A4370" s="79"/>
      <c r="B4370" s="78"/>
      <c r="C4370" s="77"/>
      <c r="D4370" s="77"/>
      <c r="E4370" s="137" t="s">
        <v>371</v>
      </c>
      <c r="F4370" s="90" t="s">
        <v>372</v>
      </c>
      <c r="G4370" s="76">
        <f t="shared" si="82"/>
        <v>0</v>
      </c>
      <c r="H4370" s="76"/>
      <c r="I4370" s="76"/>
    </row>
    <row r="4371" spans="1:9" ht="18">
      <c r="A4371" s="79"/>
      <c r="B4371" s="78"/>
      <c r="C4371" s="77"/>
      <c r="D4371" s="77"/>
      <c r="E4371" s="135" t="s">
        <v>373</v>
      </c>
      <c r="F4371" s="122" t="s">
        <v>194</v>
      </c>
      <c r="G4371" s="76">
        <f t="shared" si="82"/>
        <v>0</v>
      </c>
      <c r="H4371" s="76">
        <f>H4372</f>
        <v>0</v>
      </c>
      <c r="I4371" s="76"/>
    </row>
    <row r="4372" spans="1:9" ht="18">
      <c r="A4372" s="79"/>
      <c r="B4372" s="78"/>
      <c r="C4372" s="77"/>
      <c r="D4372" s="77"/>
      <c r="E4372" s="137" t="s">
        <v>374</v>
      </c>
      <c r="F4372" s="90" t="s">
        <v>375</v>
      </c>
      <c r="G4372" s="76">
        <f t="shared" si="82"/>
        <v>0</v>
      </c>
      <c r="H4372" s="76"/>
      <c r="I4372" s="76"/>
    </row>
    <row r="4373" spans="1:9" ht="18">
      <c r="A4373" s="79"/>
      <c r="B4373" s="78"/>
      <c r="C4373" s="77"/>
      <c r="D4373" s="77"/>
      <c r="E4373" s="135" t="s">
        <v>376</v>
      </c>
      <c r="F4373" s="122" t="s">
        <v>194</v>
      </c>
      <c r="G4373" s="76">
        <f t="shared" si="82"/>
        <v>0</v>
      </c>
      <c r="H4373" s="76">
        <f>H4374</f>
        <v>0</v>
      </c>
      <c r="I4373" s="76"/>
    </row>
    <row r="4374" spans="1:9" ht="18.75" thickBot="1">
      <c r="A4374" s="79"/>
      <c r="B4374" s="78"/>
      <c r="C4374" s="77"/>
      <c r="D4374" s="77"/>
      <c r="E4374" s="138" t="s">
        <v>377</v>
      </c>
      <c r="F4374" s="92" t="s">
        <v>378</v>
      </c>
      <c r="G4374" s="76">
        <f t="shared" si="82"/>
        <v>0</v>
      </c>
      <c r="H4374" s="76"/>
      <c r="I4374" s="76"/>
    </row>
    <row r="4375" spans="1:9" ht="33.75" thickBot="1">
      <c r="A4375" s="79"/>
      <c r="B4375" s="78"/>
      <c r="C4375" s="77"/>
      <c r="D4375" s="77"/>
      <c r="E4375" s="139" t="s">
        <v>379</v>
      </c>
      <c r="F4375" s="140" t="s">
        <v>194</v>
      </c>
      <c r="G4375" s="76">
        <f>I4375</f>
        <v>7000</v>
      </c>
      <c r="H4375" s="76"/>
      <c r="I4375" s="76">
        <f>I4376+I4387+I4392+I4394</f>
        <v>7000</v>
      </c>
    </row>
    <row r="4376" spans="1:9" ht="18">
      <c r="A4376" s="79"/>
      <c r="B4376" s="78"/>
      <c r="C4376" s="77"/>
      <c r="D4376" s="77"/>
      <c r="E4376" s="141" t="s">
        <v>380</v>
      </c>
      <c r="F4376" s="117" t="s">
        <v>194</v>
      </c>
      <c r="G4376" s="76">
        <f t="shared" ref="G4376:G4398" si="83">I4376</f>
        <v>7000</v>
      </c>
      <c r="H4376" s="76"/>
      <c r="I4376" s="76">
        <f>I4377+I4378+I4379+I4380+I4381+I4382+I4383+I4384+I4385+I4386</f>
        <v>7000</v>
      </c>
    </row>
    <row r="4377" spans="1:9" ht="18">
      <c r="A4377" s="79"/>
      <c r="B4377" s="78"/>
      <c r="C4377" s="77"/>
      <c r="D4377" s="77"/>
      <c r="E4377" s="137" t="s">
        <v>381</v>
      </c>
      <c r="F4377" s="142" t="s">
        <v>382</v>
      </c>
      <c r="G4377" s="76">
        <f t="shared" si="83"/>
        <v>0</v>
      </c>
      <c r="H4377" s="76"/>
      <c r="I4377" s="76"/>
    </row>
    <row r="4378" spans="1:9" ht="18">
      <c r="A4378" s="79"/>
      <c r="B4378" s="78"/>
      <c r="C4378" s="77"/>
      <c r="D4378" s="77"/>
      <c r="E4378" s="137" t="s">
        <v>383</v>
      </c>
      <c r="F4378" s="142" t="s">
        <v>384</v>
      </c>
      <c r="G4378" s="76">
        <f t="shared" si="83"/>
        <v>0</v>
      </c>
      <c r="H4378" s="76"/>
      <c r="I4378" s="76"/>
    </row>
    <row r="4379" spans="1:9" ht="27">
      <c r="A4379" s="79"/>
      <c r="B4379" s="78"/>
      <c r="C4379" s="77"/>
      <c r="D4379" s="77"/>
      <c r="E4379" s="137" t="s">
        <v>385</v>
      </c>
      <c r="F4379" s="142" t="s">
        <v>386</v>
      </c>
      <c r="G4379" s="76">
        <f t="shared" si="83"/>
        <v>7000</v>
      </c>
      <c r="H4379" s="76"/>
      <c r="I4379" s="76">
        <v>7000</v>
      </c>
    </row>
    <row r="4380" spans="1:9" ht="18">
      <c r="A4380" s="79"/>
      <c r="B4380" s="78"/>
      <c r="C4380" s="77"/>
      <c r="D4380" s="77"/>
      <c r="E4380" s="137" t="s">
        <v>387</v>
      </c>
      <c r="F4380" s="142" t="s">
        <v>388</v>
      </c>
      <c r="G4380" s="76">
        <f t="shared" si="83"/>
        <v>0</v>
      </c>
      <c r="H4380" s="76"/>
      <c r="I4380" s="76"/>
    </row>
    <row r="4381" spans="1:9" ht="18">
      <c r="A4381" s="79"/>
      <c r="B4381" s="78"/>
      <c r="C4381" s="77"/>
      <c r="D4381" s="77"/>
      <c r="E4381" s="137" t="s">
        <v>389</v>
      </c>
      <c r="F4381" s="142" t="s">
        <v>390</v>
      </c>
      <c r="G4381" s="76">
        <f t="shared" si="83"/>
        <v>0</v>
      </c>
      <c r="H4381" s="76"/>
      <c r="I4381" s="76"/>
    </row>
    <row r="4382" spans="1:9" ht="18">
      <c r="A4382" s="79"/>
      <c r="B4382" s="78"/>
      <c r="C4382" s="77"/>
      <c r="D4382" s="77"/>
      <c r="E4382" s="137" t="s">
        <v>391</v>
      </c>
      <c r="F4382" s="142" t="s">
        <v>392</v>
      </c>
      <c r="G4382" s="76">
        <f t="shared" si="83"/>
        <v>0</v>
      </c>
      <c r="H4382" s="76"/>
      <c r="I4382" s="76"/>
    </row>
    <row r="4383" spans="1:9" ht="18">
      <c r="A4383" s="79"/>
      <c r="B4383" s="78"/>
      <c r="C4383" s="77"/>
      <c r="D4383" s="77"/>
      <c r="E4383" s="137" t="s">
        <v>393</v>
      </c>
      <c r="F4383" s="142" t="s">
        <v>394</v>
      </c>
      <c r="G4383" s="76">
        <f t="shared" si="83"/>
        <v>0</v>
      </c>
      <c r="H4383" s="76"/>
      <c r="I4383" s="76"/>
    </row>
    <row r="4384" spans="1:9" ht="18">
      <c r="A4384" s="79"/>
      <c r="B4384" s="78"/>
      <c r="C4384" s="77"/>
      <c r="D4384" s="77"/>
      <c r="E4384" s="143" t="s">
        <v>395</v>
      </c>
      <c r="F4384" s="144" t="s">
        <v>396</v>
      </c>
      <c r="G4384" s="76">
        <f t="shared" si="83"/>
        <v>0</v>
      </c>
      <c r="H4384" s="76"/>
      <c r="I4384" s="76"/>
    </row>
    <row r="4385" spans="1:9" ht="18">
      <c r="A4385" s="79"/>
      <c r="B4385" s="78"/>
      <c r="C4385" s="77"/>
      <c r="D4385" s="77"/>
      <c r="E4385" s="143" t="s">
        <v>397</v>
      </c>
      <c r="F4385" s="120">
        <v>513300</v>
      </c>
      <c r="G4385" s="76">
        <f t="shared" si="83"/>
        <v>0</v>
      </c>
      <c r="H4385" s="76"/>
      <c r="I4385" s="76"/>
    </row>
    <row r="4386" spans="1:9" ht="18">
      <c r="A4386" s="79"/>
      <c r="B4386" s="78"/>
      <c r="C4386" s="77"/>
      <c r="D4386" s="77"/>
      <c r="E4386" s="109" t="s">
        <v>398</v>
      </c>
      <c r="F4386" s="120">
        <v>513400</v>
      </c>
      <c r="G4386" s="76">
        <f t="shared" si="83"/>
        <v>0</v>
      </c>
      <c r="H4386" s="76"/>
      <c r="I4386" s="76"/>
    </row>
    <row r="4387" spans="1:9" ht="18">
      <c r="A4387" s="79"/>
      <c r="B4387" s="78"/>
      <c r="C4387" s="77"/>
      <c r="D4387" s="77"/>
      <c r="E4387" s="130" t="s">
        <v>399</v>
      </c>
      <c r="F4387" s="117" t="s">
        <v>194</v>
      </c>
      <c r="G4387" s="76">
        <f t="shared" si="83"/>
        <v>0</v>
      </c>
      <c r="H4387" s="76"/>
      <c r="I4387" s="76">
        <f>I4388+I4389+I4390+I4391</f>
        <v>0</v>
      </c>
    </row>
    <row r="4388" spans="1:9" ht="18">
      <c r="A4388" s="79"/>
      <c r="B4388" s="78"/>
      <c r="C4388" s="77"/>
      <c r="D4388" s="77"/>
      <c r="E4388" s="137" t="s">
        <v>400</v>
      </c>
      <c r="F4388" s="142" t="s">
        <v>401</v>
      </c>
      <c r="G4388" s="76">
        <f t="shared" si="83"/>
        <v>0</v>
      </c>
      <c r="H4388" s="76"/>
      <c r="I4388" s="76"/>
    </row>
    <row r="4389" spans="1:9" ht="18">
      <c r="A4389" s="79"/>
      <c r="B4389" s="78"/>
      <c r="C4389" s="77"/>
      <c r="D4389" s="77"/>
      <c r="E4389" s="137" t="s">
        <v>402</v>
      </c>
      <c r="F4389" s="142" t="s">
        <v>403</v>
      </c>
      <c r="G4389" s="76">
        <f t="shared" si="83"/>
        <v>0</v>
      </c>
      <c r="H4389" s="76"/>
      <c r="I4389" s="76"/>
    </row>
    <row r="4390" spans="1:9" ht="27">
      <c r="A4390" s="79"/>
      <c r="B4390" s="78"/>
      <c r="C4390" s="77"/>
      <c r="D4390" s="77"/>
      <c r="E4390" s="137" t="s">
        <v>404</v>
      </c>
      <c r="F4390" s="142" t="s">
        <v>405</v>
      </c>
      <c r="G4390" s="76">
        <f t="shared" si="83"/>
        <v>0</v>
      </c>
      <c r="H4390" s="76"/>
      <c r="I4390" s="76"/>
    </row>
    <row r="4391" spans="1:9" ht="18">
      <c r="A4391" s="79"/>
      <c r="B4391" s="78"/>
      <c r="C4391" s="77"/>
      <c r="D4391" s="77"/>
      <c r="E4391" s="137" t="s">
        <v>406</v>
      </c>
      <c r="F4391" s="142" t="s">
        <v>407</v>
      </c>
      <c r="G4391" s="76">
        <f t="shared" si="83"/>
        <v>0</v>
      </c>
      <c r="H4391" s="76"/>
      <c r="I4391" s="76"/>
    </row>
    <row r="4392" spans="1:9" ht="18">
      <c r="A4392" s="79"/>
      <c r="B4392" s="78"/>
      <c r="C4392" s="77"/>
      <c r="D4392" s="77"/>
      <c r="E4392" s="145" t="s">
        <v>408</v>
      </c>
      <c r="F4392" s="122" t="s">
        <v>194</v>
      </c>
      <c r="G4392" s="76">
        <f t="shared" si="83"/>
        <v>0</v>
      </c>
      <c r="H4392" s="76"/>
      <c r="I4392" s="76">
        <f>I4393</f>
        <v>0</v>
      </c>
    </row>
    <row r="4393" spans="1:9" ht="18">
      <c r="A4393" s="79"/>
      <c r="B4393" s="78"/>
      <c r="C4393" s="77"/>
      <c r="D4393" s="77"/>
      <c r="E4393" s="137" t="s">
        <v>409</v>
      </c>
      <c r="F4393" s="142" t="s">
        <v>410</v>
      </c>
      <c r="G4393" s="76">
        <f t="shared" si="83"/>
        <v>0</v>
      </c>
      <c r="H4393" s="76"/>
      <c r="I4393" s="76"/>
    </row>
    <row r="4394" spans="1:9" ht="18">
      <c r="A4394" s="79"/>
      <c r="B4394" s="78"/>
      <c r="C4394" s="77"/>
      <c r="D4394" s="77"/>
      <c r="E4394" s="145" t="s">
        <v>411</v>
      </c>
      <c r="F4394" s="122" t="s">
        <v>194</v>
      </c>
      <c r="G4394" s="76">
        <f t="shared" si="83"/>
        <v>0</v>
      </c>
      <c r="H4394" s="76"/>
      <c r="I4394" s="76">
        <f>I4395+I4396+I4397+I4398</f>
        <v>0</v>
      </c>
    </row>
    <row r="4395" spans="1:9" ht="18">
      <c r="A4395" s="79"/>
      <c r="B4395" s="78"/>
      <c r="C4395" s="77"/>
      <c r="D4395" s="77"/>
      <c r="E4395" s="137" t="s">
        <v>412</v>
      </c>
      <c r="F4395" s="142" t="s">
        <v>413</v>
      </c>
      <c r="G4395" s="76">
        <f t="shared" si="83"/>
        <v>0</v>
      </c>
      <c r="H4395" s="76"/>
      <c r="I4395" s="76"/>
    </row>
    <row r="4396" spans="1:9" ht="18">
      <c r="A4396" s="79"/>
      <c r="B4396" s="78"/>
      <c r="C4396" s="77"/>
      <c r="D4396" s="77"/>
      <c r="E4396" s="137" t="s">
        <v>414</v>
      </c>
      <c r="F4396" s="142" t="s">
        <v>415</v>
      </c>
      <c r="G4396" s="76">
        <f t="shared" si="83"/>
        <v>0</v>
      </c>
      <c r="H4396" s="76"/>
      <c r="I4396" s="76"/>
    </row>
    <row r="4397" spans="1:9" ht="18">
      <c r="A4397" s="79"/>
      <c r="B4397" s="78"/>
      <c r="C4397" s="77"/>
      <c r="D4397" s="77"/>
      <c r="E4397" s="137" t="s">
        <v>416</v>
      </c>
      <c r="F4397" s="142" t="s">
        <v>417</v>
      </c>
      <c r="G4397" s="76">
        <f t="shared" si="83"/>
        <v>0</v>
      </c>
      <c r="H4397" s="76"/>
      <c r="I4397" s="76"/>
    </row>
    <row r="4398" spans="1:9" ht="18.75" thickBot="1">
      <c r="A4398" s="79"/>
      <c r="B4398" s="78"/>
      <c r="C4398" s="77"/>
      <c r="D4398" s="77"/>
      <c r="E4398" s="146" t="s">
        <v>418</v>
      </c>
      <c r="F4398" s="147" t="s">
        <v>419</v>
      </c>
      <c r="G4398" s="76">
        <f t="shared" si="83"/>
        <v>0</v>
      </c>
      <c r="H4398" s="76"/>
      <c r="I4398" s="76"/>
    </row>
    <row r="4399" spans="1:9" ht="18">
      <c r="A4399" s="79"/>
      <c r="B4399" s="78" t="s">
        <v>580</v>
      </c>
      <c r="C4399" s="77">
        <v>5</v>
      </c>
      <c r="D4399" s="77">
        <v>2</v>
      </c>
      <c r="E4399" s="80" t="s">
        <v>595</v>
      </c>
      <c r="F4399" s="154"/>
      <c r="G4399" s="76"/>
      <c r="H4399" s="76"/>
      <c r="I4399" s="76"/>
    </row>
    <row r="4400" spans="1:9" ht="72">
      <c r="A4400" s="79">
        <v>2952</v>
      </c>
      <c r="B4400" s="78"/>
      <c r="C4400" s="77"/>
      <c r="D4400" s="77"/>
      <c r="E4400" s="80" t="s">
        <v>192</v>
      </c>
      <c r="F4400" s="154"/>
      <c r="G4400" s="76"/>
      <c r="H4400" s="76"/>
      <c r="I4400" s="76"/>
    </row>
    <row r="4401" spans="1:9" ht="18">
      <c r="A4401" s="79"/>
      <c r="B4401" s="78"/>
      <c r="C4401" s="77"/>
      <c r="D4401" s="77"/>
      <c r="E4401" s="80" t="s">
        <v>421</v>
      </c>
      <c r="F4401" s="154"/>
      <c r="G4401" s="76"/>
      <c r="H4401" s="76"/>
      <c r="I4401" s="76"/>
    </row>
    <row r="4402" spans="1:9" ht="18">
      <c r="A4402" s="79"/>
      <c r="B4402" s="78"/>
      <c r="C4402" s="77"/>
      <c r="D4402" s="77"/>
      <c r="E4402" s="80"/>
      <c r="F4402" s="154">
        <v>5113</v>
      </c>
      <c r="G4402" s="76"/>
      <c r="H4402" s="76"/>
      <c r="I4402" s="76"/>
    </row>
    <row r="4403" spans="1:9" ht="18">
      <c r="A4403" s="79"/>
      <c r="B4403" s="78"/>
      <c r="C4403" s="77"/>
      <c r="D4403" s="77"/>
      <c r="E4403" s="80"/>
      <c r="F4403" s="154">
        <v>5134</v>
      </c>
      <c r="G4403" s="76"/>
      <c r="H4403" s="76"/>
      <c r="I4403" s="76"/>
    </row>
    <row r="4404" spans="1:9" ht="37.5">
      <c r="A4404" s="79"/>
      <c r="B4404" s="78" t="s">
        <v>580</v>
      </c>
      <c r="C4404" s="77">
        <v>6</v>
      </c>
      <c r="D4404" s="77">
        <v>0</v>
      </c>
      <c r="E4404" s="81" t="s">
        <v>596</v>
      </c>
      <c r="F4404" s="153"/>
      <c r="G4404" s="76">
        <f>G4406</f>
        <v>1920</v>
      </c>
      <c r="H4404" s="76">
        <f>H4406</f>
        <v>1920</v>
      </c>
      <c r="I4404" s="76">
        <f>I4406</f>
        <v>0</v>
      </c>
    </row>
    <row r="4405" spans="1:9" ht="18">
      <c r="A4405" s="79">
        <v>2960</v>
      </c>
      <c r="B4405" s="78"/>
      <c r="C4405" s="77"/>
      <c r="D4405" s="77"/>
      <c r="E4405" s="80" t="s">
        <v>190</v>
      </c>
      <c r="F4405" s="154"/>
      <c r="G4405" s="76"/>
      <c r="H4405" s="76"/>
      <c r="I4405" s="76"/>
    </row>
    <row r="4406" spans="1:9" ht="36">
      <c r="A4406" s="79"/>
      <c r="B4406" s="78" t="s">
        <v>580</v>
      </c>
      <c r="C4406" s="77">
        <v>6</v>
      </c>
      <c r="D4406" s="77">
        <v>1</v>
      </c>
      <c r="E4406" s="80" t="s">
        <v>596</v>
      </c>
      <c r="F4406" s="154"/>
      <c r="G4406" s="76">
        <f>G4408+G4416+G4452+G4461+G4466+G4489+G4505+G4525</f>
        <v>1920</v>
      </c>
      <c r="H4406" s="76">
        <f>H4408+H4416+H4452+H4461+H4466+H4489+H4505+H4525</f>
        <v>1920</v>
      </c>
      <c r="I4406" s="76">
        <f>I4408+I4416+I4452+I4461+I4466+I4489+I4505+I4525</f>
        <v>0</v>
      </c>
    </row>
    <row r="4407" spans="1:9" ht="72">
      <c r="A4407" s="79">
        <v>2961</v>
      </c>
      <c r="B4407" s="78"/>
      <c r="C4407" s="77"/>
      <c r="D4407" s="77"/>
      <c r="E4407" s="80" t="s">
        <v>192</v>
      </c>
      <c r="F4407" s="154"/>
      <c r="G4407" s="76"/>
      <c r="H4407" s="76"/>
      <c r="I4407" s="76"/>
    </row>
    <row r="4408" spans="1:9" ht="18">
      <c r="A4408" s="79"/>
      <c r="B4408" s="78"/>
      <c r="C4408" s="77"/>
      <c r="D4408" s="77"/>
      <c r="E4408" s="85" t="s">
        <v>193</v>
      </c>
      <c r="F4408" s="117" t="s">
        <v>194</v>
      </c>
      <c r="G4408" s="76">
        <f>H4408</f>
        <v>1620</v>
      </c>
      <c r="H4408" s="76">
        <f>H4409+H4410+H4411+H4412+H4414+H4413+H4415</f>
        <v>1620</v>
      </c>
      <c r="I4408" s="76"/>
    </row>
    <row r="4409" spans="1:9" ht="27">
      <c r="A4409" s="79"/>
      <c r="B4409" s="78"/>
      <c r="C4409" s="77"/>
      <c r="D4409" s="77"/>
      <c r="E4409" s="149" t="s">
        <v>195</v>
      </c>
      <c r="F4409" s="99" t="s">
        <v>196</v>
      </c>
      <c r="G4409" s="76">
        <f t="shared" ref="G4409:G4472" si="84">H4409</f>
        <v>1620</v>
      </c>
      <c r="H4409" s="152">
        <v>1620</v>
      </c>
      <c r="I4409" s="76"/>
    </row>
    <row r="4410" spans="1:9" ht="27">
      <c r="A4410" s="79"/>
      <c r="B4410" s="78"/>
      <c r="C4410" s="77"/>
      <c r="D4410" s="77"/>
      <c r="E4410" s="89" t="s">
        <v>197</v>
      </c>
      <c r="F4410" s="90" t="s">
        <v>198</v>
      </c>
      <c r="G4410" s="76">
        <f t="shared" si="84"/>
        <v>0</v>
      </c>
      <c r="H4410" s="76"/>
      <c r="I4410" s="76"/>
    </row>
    <row r="4411" spans="1:9" ht="27">
      <c r="A4411" s="79"/>
      <c r="B4411" s="78"/>
      <c r="C4411" s="77"/>
      <c r="D4411" s="77"/>
      <c r="E4411" s="89" t="s">
        <v>199</v>
      </c>
      <c r="F4411" s="90" t="s">
        <v>200</v>
      </c>
      <c r="G4411" s="76">
        <f t="shared" si="84"/>
        <v>0</v>
      </c>
      <c r="H4411" s="76"/>
      <c r="I4411" s="76"/>
    </row>
    <row r="4412" spans="1:9" ht="27">
      <c r="A4412" s="79"/>
      <c r="B4412" s="78"/>
      <c r="C4412" s="77"/>
      <c r="D4412" s="77"/>
      <c r="E4412" s="89" t="s">
        <v>201</v>
      </c>
      <c r="F4412" s="90" t="s">
        <v>202</v>
      </c>
      <c r="G4412" s="76">
        <f t="shared" si="84"/>
        <v>0</v>
      </c>
      <c r="H4412" s="76"/>
      <c r="I4412" s="76"/>
    </row>
    <row r="4413" spans="1:9" ht="18">
      <c r="A4413" s="79"/>
      <c r="B4413" s="78"/>
      <c r="C4413" s="77"/>
      <c r="D4413" s="77"/>
      <c r="E4413" s="89" t="s">
        <v>203</v>
      </c>
      <c r="F4413" s="90" t="s">
        <v>204</v>
      </c>
      <c r="G4413" s="76">
        <f t="shared" si="84"/>
        <v>0</v>
      </c>
      <c r="H4413" s="76"/>
      <c r="I4413" s="76"/>
    </row>
    <row r="4414" spans="1:9" ht="18">
      <c r="A4414" s="79"/>
      <c r="B4414" s="78"/>
      <c r="C4414" s="77"/>
      <c r="D4414" s="77"/>
      <c r="E4414" s="89" t="s">
        <v>205</v>
      </c>
      <c r="F4414" s="90" t="s">
        <v>206</v>
      </c>
      <c r="G4414" s="76">
        <f t="shared" si="84"/>
        <v>0</v>
      </c>
      <c r="H4414" s="76"/>
      <c r="I4414" s="76"/>
    </row>
    <row r="4415" spans="1:9" ht="18.75" thickBot="1">
      <c r="A4415" s="79"/>
      <c r="B4415" s="78"/>
      <c r="C4415" s="77"/>
      <c r="D4415" s="77"/>
      <c r="E4415" s="91" t="s">
        <v>207</v>
      </c>
      <c r="F4415" s="92" t="s">
        <v>208</v>
      </c>
      <c r="G4415" s="76">
        <f t="shared" si="84"/>
        <v>0</v>
      </c>
      <c r="H4415" s="76"/>
      <c r="I4415" s="76"/>
    </row>
    <row r="4416" spans="1:9" ht="33.75" thickBot="1">
      <c r="A4416" s="79"/>
      <c r="B4416" s="78"/>
      <c r="C4416" s="77"/>
      <c r="D4416" s="77"/>
      <c r="E4416" s="93" t="s">
        <v>209</v>
      </c>
      <c r="F4416" s="94" t="s">
        <v>194</v>
      </c>
      <c r="G4416" s="76">
        <f t="shared" si="84"/>
        <v>300</v>
      </c>
      <c r="H4416" s="76">
        <f>H4417+H4425+H4429+H4438+H4440+H4443</f>
        <v>300</v>
      </c>
      <c r="I4416" s="76"/>
    </row>
    <row r="4417" spans="1:9" ht="18">
      <c r="A4417" s="79"/>
      <c r="B4417" s="78"/>
      <c r="C4417" s="77"/>
      <c r="D4417" s="77"/>
      <c r="E4417" s="95" t="s">
        <v>210</v>
      </c>
      <c r="F4417" s="96"/>
      <c r="G4417" s="76">
        <f t="shared" si="84"/>
        <v>0</v>
      </c>
      <c r="H4417" s="76">
        <f>H4418+H4419+H4420+H4421+H4422+H4423+H4424</f>
        <v>0</v>
      </c>
      <c r="I4417" s="76"/>
    </row>
    <row r="4418" spans="1:9" ht="27">
      <c r="A4418" s="79"/>
      <c r="B4418" s="78"/>
      <c r="C4418" s="77"/>
      <c r="D4418" s="77"/>
      <c r="E4418" s="89" t="s">
        <v>211</v>
      </c>
      <c r="F4418" s="90" t="s">
        <v>212</v>
      </c>
      <c r="G4418" s="76">
        <f t="shared" si="84"/>
        <v>0</v>
      </c>
      <c r="H4418" s="76"/>
      <c r="I4418" s="76"/>
    </row>
    <row r="4419" spans="1:9" ht="18">
      <c r="A4419" s="79"/>
      <c r="B4419" s="78"/>
      <c r="C4419" s="77"/>
      <c r="D4419" s="77"/>
      <c r="E4419" s="89" t="s">
        <v>213</v>
      </c>
      <c r="F4419" s="90" t="s">
        <v>214</v>
      </c>
      <c r="G4419" s="76">
        <f t="shared" si="84"/>
        <v>0</v>
      </c>
      <c r="H4419" s="76"/>
      <c r="I4419" s="76"/>
    </row>
    <row r="4420" spans="1:9" ht="18">
      <c r="A4420" s="79"/>
      <c r="B4420" s="78"/>
      <c r="C4420" s="77"/>
      <c r="D4420" s="77"/>
      <c r="E4420" s="89" t="s">
        <v>215</v>
      </c>
      <c r="F4420" s="90" t="s">
        <v>216</v>
      </c>
      <c r="G4420" s="76">
        <f t="shared" si="84"/>
        <v>0</v>
      </c>
      <c r="H4420" s="76"/>
      <c r="I4420" s="76"/>
    </row>
    <row r="4421" spans="1:9" ht="18">
      <c r="A4421" s="79"/>
      <c r="B4421" s="78"/>
      <c r="C4421" s="77"/>
      <c r="D4421" s="77"/>
      <c r="E4421" s="89" t="s">
        <v>217</v>
      </c>
      <c r="F4421" s="90" t="s">
        <v>218</v>
      </c>
      <c r="G4421" s="76">
        <f t="shared" si="84"/>
        <v>0</v>
      </c>
      <c r="H4421" s="76"/>
      <c r="I4421" s="76"/>
    </row>
    <row r="4422" spans="1:9" ht="18">
      <c r="A4422" s="79"/>
      <c r="B4422" s="78"/>
      <c r="C4422" s="77"/>
      <c r="D4422" s="77"/>
      <c r="E4422" s="89" t="s">
        <v>219</v>
      </c>
      <c r="F4422" s="90" t="s">
        <v>220</v>
      </c>
      <c r="G4422" s="76">
        <f t="shared" si="84"/>
        <v>0</v>
      </c>
      <c r="H4422" s="76"/>
      <c r="I4422" s="76"/>
    </row>
    <row r="4423" spans="1:9" ht="18">
      <c r="A4423" s="79"/>
      <c r="B4423" s="78"/>
      <c r="C4423" s="77"/>
      <c r="D4423" s="77"/>
      <c r="E4423" s="89" t="s">
        <v>221</v>
      </c>
      <c r="F4423" s="90" t="s">
        <v>222</v>
      </c>
      <c r="G4423" s="76">
        <f t="shared" si="84"/>
        <v>0</v>
      </c>
      <c r="H4423" s="76"/>
      <c r="I4423" s="76"/>
    </row>
    <row r="4424" spans="1:9" ht="18.75" thickBot="1">
      <c r="A4424" s="79"/>
      <c r="B4424" s="78"/>
      <c r="C4424" s="77"/>
      <c r="D4424" s="77"/>
      <c r="E4424" s="91" t="s">
        <v>223</v>
      </c>
      <c r="F4424" s="92" t="s">
        <v>224</v>
      </c>
      <c r="G4424" s="76">
        <f t="shared" si="84"/>
        <v>0</v>
      </c>
      <c r="H4424" s="76"/>
      <c r="I4424" s="76"/>
    </row>
    <row r="4425" spans="1:9" ht="33">
      <c r="A4425" s="79"/>
      <c r="B4425" s="78"/>
      <c r="C4425" s="77"/>
      <c r="D4425" s="77"/>
      <c r="E4425" s="132" t="s">
        <v>225</v>
      </c>
      <c r="F4425" s="98" t="s">
        <v>194</v>
      </c>
      <c r="G4425" s="76">
        <f t="shared" si="84"/>
        <v>0</v>
      </c>
      <c r="H4425" s="76">
        <f>H4426+H4427+H4428</f>
        <v>0</v>
      </c>
      <c r="I4425" s="76"/>
    </row>
    <row r="4426" spans="1:9" ht="18">
      <c r="A4426" s="79"/>
      <c r="B4426" s="78"/>
      <c r="C4426" s="77"/>
      <c r="D4426" s="77"/>
      <c r="E4426" s="89" t="s">
        <v>226</v>
      </c>
      <c r="F4426" s="99" t="s">
        <v>227</v>
      </c>
      <c r="G4426" s="76">
        <f t="shared" si="84"/>
        <v>0</v>
      </c>
      <c r="H4426" s="76"/>
      <c r="I4426" s="76"/>
    </row>
    <row r="4427" spans="1:9" ht="27">
      <c r="A4427" s="79"/>
      <c r="B4427" s="78"/>
      <c r="C4427" s="77"/>
      <c r="D4427" s="77"/>
      <c r="E4427" s="89" t="s">
        <v>228</v>
      </c>
      <c r="F4427" s="90" t="s">
        <v>229</v>
      </c>
      <c r="G4427" s="76">
        <f t="shared" si="84"/>
        <v>0</v>
      </c>
      <c r="H4427" s="76"/>
      <c r="I4427" s="76"/>
    </row>
    <row r="4428" spans="1:9" ht="18.75" thickBot="1">
      <c r="A4428" s="79"/>
      <c r="B4428" s="78"/>
      <c r="C4428" s="77"/>
      <c r="D4428" s="77"/>
      <c r="E4428" s="91" t="s">
        <v>230</v>
      </c>
      <c r="F4428" s="92" t="s">
        <v>231</v>
      </c>
      <c r="G4428" s="76">
        <f t="shared" si="84"/>
        <v>0</v>
      </c>
      <c r="H4428" s="76"/>
      <c r="I4428" s="76"/>
    </row>
    <row r="4429" spans="1:9" ht="33">
      <c r="A4429" s="79"/>
      <c r="B4429" s="78"/>
      <c r="C4429" s="77"/>
      <c r="D4429" s="77"/>
      <c r="E4429" s="132" t="s">
        <v>232</v>
      </c>
      <c r="F4429" s="98" t="s">
        <v>194</v>
      </c>
      <c r="G4429" s="76">
        <f t="shared" si="84"/>
        <v>300</v>
      </c>
      <c r="H4429" s="76">
        <f>H4430+H4431+H4432+H4433+H4434+H4435+H4436+H4437</f>
        <v>300</v>
      </c>
      <c r="I4429" s="76"/>
    </row>
    <row r="4430" spans="1:9" ht="18">
      <c r="A4430" s="79"/>
      <c r="B4430" s="78"/>
      <c r="C4430" s="77"/>
      <c r="D4430" s="77"/>
      <c r="E4430" s="89" t="s">
        <v>233</v>
      </c>
      <c r="F4430" s="99" t="s">
        <v>234</v>
      </c>
      <c r="G4430" s="76">
        <f t="shared" si="84"/>
        <v>0</v>
      </c>
      <c r="H4430" s="76"/>
      <c r="I4430" s="76"/>
    </row>
    <row r="4431" spans="1:9" ht="18">
      <c r="A4431" s="79"/>
      <c r="B4431" s="78"/>
      <c r="C4431" s="77"/>
      <c r="D4431" s="77"/>
      <c r="E4431" s="89" t="s">
        <v>235</v>
      </c>
      <c r="F4431" s="90" t="s">
        <v>236</v>
      </c>
      <c r="G4431" s="76">
        <f t="shared" si="84"/>
        <v>0</v>
      </c>
      <c r="H4431" s="76"/>
      <c r="I4431" s="76"/>
    </row>
    <row r="4432" spans="1:9" ht="27">
      <c r="A4432" s="79"/>
      <c r="B4432" s="78"/>
      <c r="C4432" s="77"/>
      <c r="D4432" s="77"/>
      <c r="E4432" s="89" t="s">
        <v>237</v>
      </c>
      <c r="F4432" s="90" t="s">
        <v>238</v>
      </c>
      <c r="G4432" s="76">
        <f t="shared" si="84"/>
        <v>0</v>
      </c>
      <c r="H4432" s="76"/>
      <c r="I4432" s="76"/>
    </row>
    <row r="4433" spans="1:9" ht="18">
      <c r="A4433" s="79"/>
      <c r="B4433" s="78"/>
      <c r="C4433" s="77"/>
      <c r="D4433" s="77"/>
      <c r="E4433" s="89" t="s">
        <v>239</v>
      </c>
      <c r="F4433" s="90" t="s">
        <v>240</v>
      </c>
      <c r="G4433" s="76">
        <f t="shared" si="84"/>
        <v>0</v>
      </c>
      <c r="H4433" s="76"/>
      <c r="I4433" s="76"/>
    </row>
    <row r="4434" spans="1:9" ht="18">
      <c r="A4434" s="79"/>
      <c r="B4434" s="78"/>
      <c r="C4434" s="77"/>
      <c r="D4434" s="77"/>
      <c r="E4434" s="107" t="s">
        <v>241</v>
      </c>
      <c r="F4434" s="108">
        <v>423500</v>
      </c>
      <c r="G4434" s="76">
        <f t="shared" si="84"/>
        <v>0</v>
      </c>
      <c r="H4434" s="76"/>
      <c r="I4434" s="76"/>
    </row>
    <row r="4435" spans="1:9" ht="27">
      <c r="A4435" s="79"/>
      <c r="B4435" s="78"/>
      <c r="C4435" s="77"/>
      <c r="D4435" s="77"/>
      <c r="E4435" s="89" t="s">
        <v>242</v>
      </c>
      <c r="F4435" s="90" t="s">
        <v>243</v>
      </c>
      <c r="G4435" s="76">
        <f t="shared" si="84"/>
        <v>0</v>
      </c>
      <c r="H4435" s="76"/>
      <c r="I4435" s="76"/>
    </row>
    <row r="4436" spans="1:9" ht="18">
      <c r="A4436" s="79"/>
      <c r="B4436" s="78"/>
      <c r="C4436" s="77"/>
      <c r="D4436" s="77"/>
      <c r="E4436" s="89" t="s">
        <v>244</v>
      </c>
      <c r="F4436" s="90" t="s">
        <v>245</v>
      </c>
      <c r="G4436" s="76">
        <f t="shared" si="84"/>
        <v>0</v>
      </c>
      <c r="H4436" s="76"/>
      <c r="I4436" s="76"/>
    </row>
    <row r="4437" spans="1:9" ht="18.75" thickBot="1">
      <c r="A4437" s="79"/>
      <c r="B4437" s="78"/>
      <c r="C4437" s="77"/>
      <c r="D4437" s="77"/>
      <c r="E4437" s="91" t="s">
        <v>246</v>
      </c>
      <c r="F4437" s="92" t="s">
        <v>247</v>
      </c>
      <c r="G4437" s="76">
        <f t="shared" si="84"/>
        <v>300</v>
      </c>
      <c r="H4437" s="76">
        <v>300</v>
      </c>
      <c r="I4437" s="76"/>
    </row>
    <row r="4438" spans="1:9" ht="33">
      <c r="A4438" s="79"/>
      <c r="B4438" s="78"/>
      <c r="C4438" s="77"/>
      <c r="D4438" s="77"/>
      <c r="E4438" s="132" t="s">
        <v>248</v>
      </c>
      <c r="F4438" s="98" t="s">
        <v>194</v>
      </c>
      <c r="G4438" s="76">
        <f t="shared" si="84"/>
        <v>0</v>
      </c>
      <c r="H4438" s="76">
        <f>H4439</f>
        <v>0</v>
      </c>
      <c r="I4438" s="76"/>
    </row>
    <row r="4439" spans="1:9" ht="18.75" thickBot="1">
      <c r="A4439" s="79"/>
      <c r="B4439" s="78"/>
      <c r="C4439" s="77"/>
      <c r="D4439" s="77"/>
      <c r="E4439" s="91" t="s">
        <v>249</v>
      </c>
      <c r="F4439" s="92" t="s">
        <v>250</v>
      </c>
      <c r="G4439" s="76">
        <f t="shared" si="84"/>
        <v>0</v>
      </c>
      <c r="H4439" s="76"/>
      <c r="I4439" s="76"/>
    </row>
    <row r="4440" spans="1:9" ht="49.5">
      <c r="A4440" s="79"/>
      <c r="B4440" s="78"/>
      <c r="C4440" s="77"/>
      <c r="D4440" s="77"/>
      <c r="E4440" s="132" t="s">
        <v>251</v>
      </c>
      <c r="F4440" s="98" t="s">
        <v>194</v>
      </c>
      <c r="G4440" s="76">
        <f t="shared" si="84"/>
        <v>0</v>
      </c>
      <c r="H4440" s="76">
        <f>H4441+H4442</f>
        <v>0</v>
      </c>
      <c r="I4440" s="76"/>
    </row>
    <row r="4441" spans="1:9" ht="27">
      <c r="A4441" s="79"/>
      <c r="B4441" s="78"/>
      <c r="C4441" s="77"/>
      <c r="D4441" s="77"/>
      <c r="E4441" s="89" t="s">
        <v>252</v>
      </c>
      <c r="F4441" s="99" t="s">
        <v>253</v>
      </c>
      <c r="G4441" s="76">
        <f t="shared" si="84"/>
        <v>0</v>
      </c>
      <c r="H4441" s="76"/>
      <c r="I4441" s="76"/>
    </row>
    <row r="4442" spans="1:9" ht="27.75" thickBot="1">
      <c r="A4442" s="79"/>
      <c r="B4442" s="78"/>
      <c r="C4442" s="77"/>
      <c r="D4442" s="77"/>
      <c r="E4442" s="91" t="s">
        <v>254</v>
      </c>
      <c r="F4442" s="92" t="s">
        <v>255</v>
      </c>
      <c r="G4442" s="76">
        <f t="shared" si="84"/>
        <v>0</v>
      </c>
      <c r="H4442" s="76"/>
      <c r="I4442" s="76"/>
    </row>
    <row r="4443" spans="1:9" ht="18">
      <c r="A4443" s="79"/>
      <c r="B4443" s="78"/>
      <c r="C4443" s="77"/>
      <c r="D4443" s="77"/>
      <c r="E4443" s="132" t="s">
        <v>256</v>
      </c>
      <c r="F4443" s="98" t="s">
        <v>194</v>
      </c>
      <c r="G4443" s="76">
        <f t="shared" si="84"/>
        <v>0</v>
      </c>
      <c r="H4443" s="76">
        <f>H4444+H4445+H4446+H4447+H4448+H4449+H4450+H4451</f>
        <v>0</v>
      </c>
      <c r="I4443" s="76"/>
    </row>
    <row r="4444" spans="1:9" ht="18">
      <c r="A4444" s="79"/>
      <c r="B4444" s="78"/>
      <c r="C4444" s="77"/>
      <c r="D4444" s="77"/>
      <c r="E4444" s="89" t="s">
        <v>257</v>
      </c>
      <c r="F4444" s="99" t="s">
        <v>258</v>
      </c>
      <c r="G4444" s="76">
        <f t="shared" si="84"/>
        <v>0</v>
      </c>
      <c r="H4444" s="76"/>
      <c r="I4444" s="76"/>
    </row>
    <row r="4445" spans="1:9" ht="18">
      <c r="A4445" s="79"/>
      <c r="B4445" s="78"/>
      <c r="C4445" s="77"/>
      <c r="D4445" s="77"/>
      <c r="E4445" s="89" t="s">
        <v>259</v>
      </c>
      <c r="F4445" s="90" t="s">
        <v>260</v>
      </c>
      <c r="G4445" s="76">
        <f t="shared" si="84"/>
        <v>0</v>
      </c>
      <c r="H4445" s="76"/>
      <c r="I4445" s="76"/>
    </row>
    <row r="4446" spans="1:9" ht="18">
      <c r="A4446" s="79"/>
      <c r="B4446" s="78"/>
      <c r="C4446" s="77"/>
      <c r="D4446" s="77"/>
      <c r="E4446" s="89" t="s">
        <v>261</v>
      </c>
      <c r="F4446" s="90" t="s">
        <v>262</v>
      </c>
      <c r="G4446" s="76">
        <f t="shared" si="84"/>
        <v>0</v>
      </c>
      <c r="H4446" s="76"/>
      <c r="I4446" s="76"/>
    </row>
    <row r="4447" spans="1:9" ht="18">
      <c r="A4447" s="79"/>
      <c r="B4447" s="78"/>
      <c r="C4447" s="77"/>
      <c r="D4447" s="77"/>
      <c r="E4447" s="109" t="s">
        <v>263</v>
      </c>
      <c r="F4447" s="90" t="s">
        <v>264</v>
      </c>
      <c r="G4447" s="76">
        <f t="shared" si="84"/>
        <v>0</v>
      </c>
      <c r="H4447" s="76"/>
      <c r="I4447" s="76"/>
    </row>
    <row r="4448" spans="1:9" ht="27">
      <c r="A4448" s="79"/>
      <c r="B4448" s="78"/>
      <c r="C4448" s="77"/>
      <c r="D4448" s="77"/>
      <c r="E4448" s="110" t="s">
        <v>265</v>
      </c>
      <c r="F4448" s="90" t="s">
        <v>266</v>
      </c>
      <c r="G4448" s="76">
        <f t="shared" si="84"/>
        <v>0</v>
      </c>
      <c r="H4448" s="76"/>
      <c r="I4448" s="76"/>
    </row>
    <row r="4449" spans="1:9" ht="18">
      <c r="A4449" s="79"/>
      <c r="B4449" s="78"/>
      <c r="C4449" s="77"/>
      <c r="D4449" s="77"/>
      <c r="E4449" s="109" t="s">
        <v>267</v>
      </c>
      <c r="F4449" s="90" t="s">
        <v>268</v>
      </c>
      <c r="G4449" s="76">
        <f t="shared" si="84"/>
        <v>0</v>
      </c>
      <c r="H4449" s="76"/>
      <c r="I4449" s="76"/>
    </row>
    <row r="4450" spans="1:9" ht="18">
      <c r="A4450" s="79"/>
      <c r="B4450" s="78"/>
      <c r="C4450" s="77"/>
      <c r="D4450" s="77"/>
      <c r="E4450" s="109" t="s">
        <v>269</v>
      </c>
      <c r="F4450" s="90" t="s">
        <v>270</v>
      </c>
      <c r="G4450" s="76">
        <f t="shared" si="84"/>
        <v>0</v>
      </c>
      <c r="H4450" s="76"/>
      <c r="I4450" s="76"/>
    </row>
    <row r="4451" spans="1:9" ht="18.75" thickBot="1">
      <c r="A4451" s="79"/>
      <c r="B4451" s="78"/>
      <c r="C4451" s="77"/>
      <c r="D4451" s="77"/>
      <c r="E4451" s="111" t="s">
        <v>271</v>
      </c>
      <c r="F4451" s="92" t="s">
        <v>272</v>
      </c>
      <c r="G4451" s="76">
        <f t="shared" si="84"/>
        <v>0</v>
      </c>
      <c r="H4451" s="76"/>
      <c r="I4451" s="76"/>
    </row>
    <row r="4452" spans="1:9" ht="18">
      <c r="A4452" s="79"/>
      <c r="B4452" s="78"/>
      <c r="C4452" s="77"/>
      <c r="D4452" s="77"/>
      <c r="E4452" s="130" t="s">
        <v>273</v>
      </c>
      <c r="F4452" s="98" t="s">
        <v>194</v>
      </c>
      <c r="G4452" s="76">
        <f t="shared" si="84"/>
        <v>0</v>
      </c>
      <c r="H4452" s="76">
        <f>H4453+H4454+H4455+H4456</f>
        <v>0</v>
      </c>
      <c r="I4452" s="76"/>
    </row>
    <row r="4453" spans="1:9" ht="18">
      <c r="A4453" s="79"/>
      <c r="B4453" s="78"/>
      <c r="C4453" s="77"/>
      <c r="D4453" s="77"/>
      <c r="E4453" s="109" t="s">
        <v>274</v>
      </c>
      <c r="F4453" s="99" t="s">
        <v>275</v>
      </c>
      <c r="G4453" s="76">
        <f t="shared" si="84"/>
        <v>0</v>
      </c>
      <c r="H4453" s="76"/>
      <c r="I4453" s="76"/>
    </row>
    <row r="4454" spans="1:9" ht="18">
      <c r="A4454" s="79"/>
      <c r="B4454" s="78"/>
      <c r="C4454" s="77"/>
      <c r="D4454" s="77"/>
      <c r="E4454" s="109" t="s">
        <v>276</v>
      </c>
      <c r="F4454" s="90" t="s">
        <v>277</v>
      </c>
      <c r="G4454" s="76">
        <f t="shared" si="84"/>
        <v>0</v>
      </c>
      <c r="H4454" s="76"/>
      <c r="I4454" s="76"/>
    </row>
    <row r="4455" spans="1:9" ht="27">
      <c r="A4455" s="79"/>
      <c r="B4455" s="78"/>
      <c r="C4455" s="77"/>
      <c r="D4455" s="77"/>
      <c r="E4455" s="109" t="s">
        <v>278</v>
      </c>
      <c r="F4455" s="90" t="s">
        <v>279</v>
      </c>
      <c r="G4455" s="76">
        <f t="shared" si="84"/>
        <v>0</v>
      </c>
      <c r="H4455" s="76"/>
      <c r="I4455" s="76"/>
    </row>
    <row r="4456" spans="1:9" ht="18">
      <c r="A4456" s="79"/>
      <c r="B4456" s="78"/>
      <c r="C4456" s="77"/>
      <c r="D4456" s="77"/>
      <c r="E4456" s="113" t="s">
        <v>280</v>
      </c>
      <c r="F4456" s="114" t="s">
        <v>281</v>
      </c>
      <c r="G4456" s="76">
        <f t="shared" si="84"/>
        <v>0</v>
      </c>
      <c r="H4456" s="76"/>
      <c r="I4456" s="76"/>
    </row>
    <row r="4457" spans="1:9" ht="18">
      <c r="A4457" s="79"/>
      <c r="B4457" s="78"/>
      <c r="C4457" s="77"/>
      <c r="D4457" s="77"/>
      <c r="E4457" s="113" t="s">
        <v>282</v>
      </c>
      <c r="F4457" s="115" t="s">
        <v>194</v>
      </c>
      <c r="G4457" s="76">
        <f t="shared" si="84"/>
        <v>0</v>
      </c>
      <c r="H4457" s="76">
        <f>H4458+H4459+H4460</f>
        <v>0</v>
      </c>
      <c r="I4457" s="76"/>
    </row>
    <row r="4458" spans="1:9" ht="27">
      <c r="A4458" s="79"/>
      <c r="B4458" s="78"/>
      <c r="C4458" s="77"/>
      <c r="D4458" s="77"/>
      <c r="E4458" s="113" t="s">
        <v>283</v>
      </c>
      <c r="F4458" s="99" t="s">
        <v>284</v>
      </c>
      <c r="G4458" s="76">
        <f t="shared" si="84"/>
        <v>0</v>
      </c>
      <c r="H4458" s="76"/>
      <c r="I4458" s="76"/>
    </row>
    <row r="4459" spans="1:9" ht="18">
      <c r="A4459" s="79"/>
      <c r="B4459" s="78"/>
      <c r="C4459" s="77"/>
      <c r="D4459" s="77"/>
      <c r="E4459" s="109" t="s">
        <v>285</v>
      </c>
      <c r="F4459" s="90" t="s">
        <v>286</v>
      </c>
      <c r="G4459" s="76">
        <f t="shared" si="84"/>
        <v>0</v>
      </c>
      <c r="H4459" s="76"/>
      <c r="I4459" s="76"/>
    </row>
    <row r="4460" spans="1:9" ht="18.75" thickBot="1">
      <c r="A4460" s="79"/>
      <c r="B4460" s="78"/>
      <c r="C4460" s="77"/>
      <c r="D4460" s="77"/>
      <c r="E4460" s="111" t="s">
        <v>287</v>
      </c>
      <c r="F4460" s="92" t="s">
        <v>288</v>
      </c>
      <c r="G4460" s="76">
        <f t="shared" si="84"/>
        <v>0</v>
      </c>
      <c r="H4460" s="76"/>
      <c r="I4460" s="76"/>
    </row>
    <row r="4461" spans="1:9" ht="18">
      <c r="A4461" s="79"/>
      <c r="B4461" s="78"/>
      <c r="C4461" s="77"/>
      <c r="D4461" s="77"/>
      <c r="E4461" s="130" t="s">
        <v>289</v>
      </c>
      <c r="F4461" s="98" t="s">
        <v>194</v>
      </c>
      <c r="G4461" s="76">
        <f t="shared" si="84"/>
        <v>0</v>
      </c>
      <c r="H4461" s="76">
        <f>H4462+H4463+H4464+H4465</f>
        <v>0</v>
      </c>
      <c r="I4461" s="76"/>
    </row>
    <row r="4462" spans="1:9" ht="27">
      <c r="A4462" s="79"/>
      <c r="B4462" s="78"/>
      <c r="C4462" s="77"/>
      <c r="D4462" s="77"/>
      <c r="E4462" s="109" t="s">
        <v>290</v>
      </c>
      <c r="F4462" s="99" t="s">
        <v>291</v>
      </c>
      <c r="G4462" s="76">
        <f t="shared" si="84"/>
        <v>0</v>
      </c>
      <c r="H4462" s="76"/>
      <c r="I4462" s="76"/>
    </row>
    <row r="4463" spans="1:9" ht="27">
      <c r="A4463" s="79"/>
      <c r="B4463" s="78"/>
      <c r="C4463" s="77"/>
      <c r="D4463" s="77"/>
      <c r="E4463" s="109" t="s">
        <v>292</v>
      </c>
      <c r="F4463" s="90" t="s">
        <v>293</v>
      </c>
      <c r="G4463" s="76">
        <f t="shared" si="84"/>
        <v>0</v>
      </c>
      <c r="H4463" s="76"/>
      <c r="I4463" s="76"/>
    </row>
    <row r="4464" spans="1:9" ht="27">
      <c r="A4464" s="79"/>
      <c r="B4464" s="78"/>
      <c r="C4464" s="77"/>
      <c r="D4464" s="77"/>
      <c r="E4464" s="109" t="s">
        <v>294</v>
      </c>
      <c r="F4464" s="90" t="s">
        <v>295</v>
      </c>
      <c r="G4464" s="76">
        <f t="shared" si="84"/>
        <v>0</v>
      </c>
      <c r="H4464" s="76"/>
      <c r="I4464" s="76"/>
    </row>
    <row r="4465" spans="1:9" ht="27.75" thickBot="1">
      <c r="A4465" s="79"/>
      <c r="B4465" s="78"/>
      <c r="C4465" s="77"/>
      <c r="D4465" s="77"/>
      <c r="E4465" s="111" t="s">
        <v>296</v>
      </c>
      <c r="F4465" s="92" t="s">
        <v>297</v>
      </c>
      <c r="G4465" s="76">
        <f t="shared" si="84"/>
        <v>0</v>
      </c>
      <c r="H4465" s="76"/>
      <c r="I4465" s="76"/>
    </row>
    <row r="4466" spans="1:9" ht="18">
      <c r="A4466" s="79"/>
      <c r="B4466" s="78"/>
      <c r="C4466" s="77"/>
      <c r="D4466" s="77"/>
      <c r="E4466" s="116" t="s">
        <v>298</v>
      </c>
      <c r="F4466" s="117" t="s">
        <v>194</v>
      </c>
      <c r="G4466" s="76">
        <f t="shared" si="84"/>
        <v>0</v>
      </c>
      <c r="H4466" s="76"/>
      <c r="I4466" s="76"/>
    </row>
    <row r="4467" spans="1:9" ht="28.5">
      <c r="A4467" s="79"/>
      <c r="B4467" s="78"/>
      <c r="C4467" s="77"/>
      <c r="D4467" s="77"/>
      <c r="E4467" s="118" t="s">
        <v>299</v>
      </c>
      <c r="F4467" s="117" t="s">
        <v>194</v>
      </c>
      <c r="G4467" s="76">
        <f t="shared" si="84"/>
        <v>0</v>
      </c>
      <c r="H4467" s="76">
        <f>H4468+H4469</f>
        <v>0</v>
      </c>
      <c r="I4467" s="76"/>
    </row>
    <row r="4468" spans="1:9" ht="27">
      <c r="A4468" s="79"/>
      <c r="B4468" s="78"/>
      <c r="C4468" s="77"/>
      <c r="D4468" s="77"/>
      <c r="E4468" s="119" t="s">
        <v>300</v>
      </c>
      <c r="F4468" s="120">
        <v>461100</v>
      </c>
      <c r="G4468" s="76">
        <f t="shared" si="84"/>
        <v>0</v>
      </c>
      <c r="H4468" s="76"/>
      <c r="I4468" s="76"/>
    </row>
    <row r="4469" spans="1:9" ht="27">
      <c r="A4469" s="79"/>
      <c r="B4469" s="78"/>
      <c r="C4469" s="77"/>
      <c r="D4469" s="77"/>
      <c r="E4469" s="119" t="s">
        <v>301</v>
      </c>
      <c r="F4469" s="120">
        <v>461200</v>
      </c>
      <c r="G4469" s="76">
        <f t="shared" si="84"/>
        <v>0</v>
      </c>
      <c r="H4469" s="76"/>
      <c r="I4469" s="76"/>
    </row>
    <row r="4470" spans="1:9" ht="28.5">
      <c r="A4470" s="79"/>
      <c r="B4470" s="78"/>
      <c r="C4470" s="77"/>
      <c r="D4470" s="77"/>
      <c r="E4470" s="121" t="s">
        <v>302</v>
      </c>
      <c r="F4470" s="122" t="s">
        <v>194</v>
      </c>
      <c r="G4470" s="76">
        <f t="shared" si="84"/>
        <v>0</v>
      </c>
      <c r="H4470" s="76">
        <f>H4471+H4472</f>
        <v>0</v>
      </c>
      <c r="I4470" s="76"/>
    </row>
    <row r="4471" spans="1:9" ht="27">
      <c r="A4471" s="79"/>
      <c r="B4471" s="78"/>
      <c r="C4471" s="77"/>
      <c r="D4471" s="77"/>
      <c r="E4471" s="123" t="s">
        <v>303</v>
      </c>
      <c r="F4471" s="120">
        <v>462100</v>
      </c>
      <c r="G4471" s="76">
        <f t="shared" si="84"/>
        <v>0</v>
      </c>
      <c r="H4471" s="76"/>
      <c r="I4471" s="76"/>
    </row>
    <row r="4472" spans="1:9" ht="27.75" thickBot="1">
      <c r="A4472" s="79"/>
      <c r="B4472" s="78"/>
      <c r="C4472" s="77"/>
      <c r="D4472" s="77"/>
      <c r="E4472" s="124" t="s">
        <v>304</v>
      </c>
      <c r="F4472" s="125">
        <v>462200</v>
      </c>
      <c r="G4472" s="76">
        <f t="shared" si="84"/>
        <v>0</v>
      </c>
      <c r="H4472" s="76"/>
      <c r="I4472" s="76"/>
    </row>
    <row r="4473" spans="1:9" ht="28.5">
      <c r="A4473" s="79"/>
      <c r="B4473" s="78"/>
      <c r="C4473" s="77"/>
      <c r="D4473" s="77"/>
      <c r="E4473" s="126" t="s">
        <v>305</v>
      </c>
      <c r="F4473" s="117" t="s">
        <v>194</v>
      </c>
      <c r="G4473" s="76">
        <f t="shared" ref="G4473:G4524" si="85">H4473</f>
        <v>0</v>
      </c>
      <c r="H4473" s="76">
        <f>H4474+H4475+H4476+H4477+H4478+H4479+H4480+H4481</f>
        <v>0</v>
      </c>
      <c r="I4473" s="76"/>
    </row>
    <row r="4474" spans="1:9" ht="27">
      <c r="A4474" s="79"/>
      <c r="B4474" s="78"/>
      <c r="C4474" s="77"/>
      <c r="D4474" s="77"/>
      <c r="E4474" s="123" t="s">
        <v>306</v>
      </c>
      <c r="F4474" s="120">
        <v>463100</v>
      </c>
      <c r="G4474" s="76">
        <f t="shared" si="85"/>
        <v>0</v>
      </c>
      <c r="H4474" s="76"/>
      <c r="I4474" s="76"/>
    </row>
    <row r="4475" spans="1:9" ht="18">
      <c r="A4475" s="79"/>
      <c r="B4475" s="78"/>
      <c r="C4475" s="77"/>
      <c r="D4475" s="77"/>
      <c r="E4475" s="123" t="s">
        <v>307</v>
      </c>
      <c r="F4475" s="120">
        <v>463200</v>
      </c>
      <c r="G4475" s="76">
        <f t="shared" si="85"/>
        <v>0</v>
      </c>
      <c r="H4475" s="76"/>
      <c r="I4475" s="76"/>
    </row>
    <row r="4476" spans="1:9" ht="40.5">
      <c r="A4476" s="79"/>
      <c r="B4476" s="78"/>
      <c r="C4476" s="77"/>
      <c r="D4476" s="77"/>
      <c r="E4476" s="123" t="s">
        <v>308</v>
      </c>
      <c r="F4476" s="120">
        <v>463300</v>
      </c>
      <c r="G4476" s="76">
        <f t="shared" si="85"/>
        <v>0</v>
      </c>
      <c r="H4476" s="76"/>
      <c r="I4476" s="76"/>
    </row>
    <row r="4477" spans="1:9" ht="40.5">
      <c r="A4477" s="79"/>
      <c r="B4477" s="78"/>
      <c r="C4477" s="77"/>
      <c r="D4477" s="77"/>
      <c r="E4477" s="123" t="s">
        <v>309</v>
      </c>
      <c r="F4477" s="120">
        <v>463400</v>
      </c>
      <c r="G4477" s="76">
        <f t="shared" si="85"/>
        <v>0</v>
      </c>
      <c r="H4477" s="76"/>
      <c r="I4477" s="76"/>
    </row>
    <row r="4478" spans="1:9" ht="18">
      <c r="A4478" s="79"/>
      <c r="B4478" s="78"/>
      <c r="C4478" s="77"/>
      <c r="D4478" s="77"/>
      <c r="E4478" s="127" t="s">
        <v>310</v>
      </c>
      <c r="F4478" s="120">
        <v>463500</v>
      </c>
      <c r="G4478" s="76">
        <f t="shared" si="85"/>
        <v>0</v>
      </c>
      <c r="H4478" s="76"/>
      <c r="I4478" s="76"/>
    </row>
    <row r="4479" spans="1:9" ht="40.5">
      <c r="A4479" s="79"/>
      <c r="B4479" s="78"/>
      <c r="C4479" s="77"/>
      <c r="D4479" s="77"/>
      <c r="E4479" s="127" t="s">
        <v>311</v>
      </c>
      <c r="F4479" s="120">
        <v>463700</v>
      </c>
      <c r="G4479" s="76">
        <f t="shared" si="85"/>
        <v>0</v>
      </c>
      <c r="H4479" s="76"/>
      <c r="I4479" s="76"/>
    </row>
    <row r="4480" spans="1:9" ht="40.5">
      <c r="A4480" s="79"/>
      <c r="B4480" s="78"/>
      <c r="C4480" s="77"/>
      <c r="D4480" s="77"/>
      <c r="E4480" s="127" t="s">
        <v>312</v>
      </c>
      <c r="F4480" s="120">
        <v>463800</v>
      </c>
      <c r="G4480" s="76">
        <f t="shared" si="85"/>
        <v>0</v>
      </c>
      <c r="H4480" s="76"/>
      <c r="I4480" s="76"/>
    </row>
    <row r="4481" spans="1:9" ht="18">
      <c r="A4481" s="79"/>
      <c r="B4481" s="78"/>
      <c r="C4481" s="77"/>
      <c r="D4481" s="77"/>
      <c r="E4481" s="127" t="s">
        <v>313</v>
      </c>
      <c r="F4481" s="120">
        <v>463900</v>
      </c>
      <c r="G4481" s="76">
        <f t="shared" si="85"/>
        <v>0</v>
      </c>
      <c r="H4481" s="76"/>
      <c r="I4481" s="76"/>
    </row>
    <row r="4482" spans="1:9" ht="28.5">
      <c r="A4482" s="79"/>
      <c r="B4482" s="78"/>
      <c r="C4482" s="77"/>
      <c r="D4482" s="77"/>
      <c r="E4482" s="128" t="s">
        <v>314</v>
      </c>
      <c r="F4482" s="122" t="s">
        <v>194</v>
      </c>
      <c r="G4482" s="76">
        <f t="shared" si="85"/>
        <v>0</v>
      </c>
      <c r="H4482" s="76">
        <f>H4483+H4484+H4485+H4486+H4487</f>
        <v>0</v>
      </c>
      <c r="I4482" s="76"/>
    </row>
    <row r="4483" spans="1:9" ht="27">
      <c r="A4483" s="79"/>
      <c r="B4483" s="78"/>
      <c r="C4483" s="77"/>
      <c r="D4483" s="77"/>
      <c r="E4483" s="127" t="s">
        <v>315</v>
      </c>
      <c r="F4483" s="120">
        <v>465100</v>
      </c>
      <c r="G4483" s="76">
        <f t="shared" si="85"/>
        <v>0</v>
      </c>
      <c r="H4483" s="76"/>
      <c r="I4483" s="76"/>
    </row>
    <row r="4484" spans="1:9" ht="18">
      <c r="A4484" s="79"/>
      <c r="B4484" s="78"/>
      <c r="C4484" s="77"/>
      <c r="D4484" s="77"/>
      <c r="E4484" s="127" t="s">
        <v>316</v>
      </c>
      <c r="F4484" s="120">
        <v>465200</v>
      </c>
      <c r="G4484" s="76">
        <f t="shared" si="85"/>
        <v>0</v>
      </c>
      <c r="H4484" s="76"/>
      <c r="I4484" s="76"/>
    </row>
    <row r="4485" spans="1:9" ht="18">
      <c r="A4485" s="79"/>
      <c r="B4485" s="78"/>
      <c r="C4485" s="77"/>
      <c r="D4485" s="77"/>
      <c r="E4485" s="127" t="s">
        <v>317</v>
      </c>
      <c r="F4485" s="120">
        <v>465300</v>
      </c>
      <c r="G4485" s="76">
        <f t="shared" si="85"/>
        <v>0</v>
      </c>
      <c r="H4485" s="76"/>
      <c r="I4485" s="76"/>
    </row>
    <row r="4486" spans="1:9" ht="40.5">
      <c r="A4486" s="79"/>
      <c r="B4486" s="78"/>
      <c r="C4486" s="77"/>
      <c r="D4486" s="77"/>
      <c r="E4486" s="127" t="s">
        <v>318</v>
      </c>
      <c r="F4486" s="120">
        <v>465500</v>
      </c>
      <c r="G4486" s="76">
        <f t="shared" si="85"/>
        <v>0</v>
      </c>
      <c r="H4486" s="76"/>
      <c r="I4486" s="76"/>
    </row>
    <row r="4487" spans="1:9" ht="40.5">
      <c r="A4487" s="79"/>
      <c r="B4487" s="78"/>
      <c r="C4487" s="77"/>
      <c r="D4487" s="77"/>
      <c r="E4487" s="127" t="s">
        <v>319</v>
      </c>
      <c r="F4487" s="120">
        <v>465600</v>
      </c>
      <c r="G4487" s="76">
        <f t="shared" si="85"/>
        <v>0</v>
      </c>
      <c r="H4487" s="76"/>
      <c r="I4487" s="76"/>
    </row>
    <row r="4488" spans="1:9" ht="18.75" thickBot="1">
      <c r="A4488" s="79"/>
      <c r="B4488" s="78"/>
      <c r="C4488" s="77"/>
      <c r="D4488" s="77"/>
      <c r="E4488" s="129" t="s">
        <v>320</v>
      </c>
      <c r="F4488" s="92" t="s">
        <v>321</v>
      </c>
      <c r="G4488" s="76">
        <f t="shared" si="85"/>
        <v>0</v>
      </c>
      <c r="H4488" s="76"/>
      <c r="I4488" s="76"/>
    </row>
    <row r="4489" spans="1:9" ht="33">
      <c r="A4489" s="79"/>
      <c r="B4489" s="78"/>
      <c r="C4489" s="77"/>
      <c r="D4489" s="77"/>
      <c r="E4489" s="130" t="s">
        <v>322</v>
      </c>
      <c r="F4489" s="98" t="s">
        <v>194</v>
      </c>
      <c r="G4489" s="76">
        <f t="shared" si="85"/>
        <v>0</v>
      </c>
      <c r="H4489" s="76">
        <f>H4490+H4493+H4503</f>
        <v>0</v>
      </c>
      <c r="I4489" s="76"/>
    </row>
    <row r="4490" spans="1:9" ht="28.5">
      <c r="A4490" s="79"/>
      <c r="B4490" s="78"/>
      <c r="C4490" s="77"/>
      <c r="D4490" s="77"/>
      <c r="E4490" s="131" t="s">
        <v>323</v>
      </c>
      <c r="F4490" s="122" t="s">
        <v>194</v>
      </c>
      <c r="G4490" s="76">
        <f t="shared" si="85"/>
        <v>0</v>
      </c>
      <c r="H4490" s="76">
        <f>H4491+H4492</f>
        <v>0</v>
      </c>
      <c r="I4490" s="76"/>
    </row>
    <row r="4491" spans="1:9" ht="40.5">
      <c r="A4491" s="79"/>
      <c r="B4491" s="78"/>
      <c r="C4491" s="77"/>
      <c r="D4491" s="77"/>
      <c r="E4491" s="89" t="s">
        <v>324</v>
      </c>
      <c r="F4491" s="108">
        <v>471100</v>
      </c>
      <c r="G4491" s="76">
        <f t="shared" si="85"/>
        <v>0</v>
      </c>
      <c r="H4491" s="76"/>
      <c r="I4491" s="76"/>
    </row>
    <row r="4492" spans="1:9" ht="27">
      <c r="A4492" s="79"/>
      <c r="B4492" s="78"/>
      <c r="C4492" s="77"/>
      <c r="D4492" s="77"/>
      <c r="E4492" s="109" t="s">
        <v>325</v>
      </c>
      <c r="F4492" s="108">
        <v>471200</v>
      </c>
      <c r="G4492" s="76">
        <f t="shared" si="85"/>
        <v>0</v>
      </c>
      <c r="H4492" s="76"/>
      <c r="I4492" s="76"/>
    </row>
    <row r="4493" spans="1:9" ht="42.75">
      <c r="A4493" s="79"/>
      <c r="B4493" s="78"/>
      <c r="C4493" s="77"/>
      <c r="D4493" s="77"/>
      <c r="E4493" s="131" t="s">
        <v>326</v>
      </c>
      <c r="F4493" s="122" t="s">
        <v>194</v>
      </c>
      <c r="G4493" s="76">
        <f t="shared" si="85"/>
        <v>0</v>
      </c>
      <c r="H4493" s="76">
        <f>H4494+H4495+H4496+H4497+H4498+H4499+H4500+H4501+H4502</f>
        <v>0</v>
      </c>
      <c r="I4493" s="76"/>
    </row>
    <row r="4494" spans="1:9" ht="27">
      <c r="A4494" s="79"/>
      <c r="B4494" s="78"/>
      <c r="C4494" s="77"/>
      <c r="D4494" s="77"/>
      <c r="E4494" s="109" t="s">
        <v>327</v>
      </c>
      <c r="F4494" s="90" t="s">
        <v>328</v>
      </c>
      <c r="G4494" s="76">
        <f t="shared" si="85"/>
        <v>0</v>
      </c>
      <c r="H4494" s="76"/>
      <c r="I4494" s="76"/>
    </row>
    <row r="4495" spans="1:9" ht="18">
      <c r="A4495" s="79"/>
      <c r="B4495" s="78"/>
      <c r="C4495" s="77"/>
      <c r="D4495" s="77"/>
      <c r="E4495" s="109" t="s">
        <v>329</v>
      </c>
      <c r="F4495" s="90" t="s">
        <v>330</v>
      </c>
      <c r="G4495" s="76">
        <f t="shared" si="85"/>
        <v>0</v>
      </c>
      <c r="H4495" s="76"/>
      <c r="I4495" s="76"/>
    </row>
    <row r="4496" spans="1:9" ht="27">
      <c r="A4496" s="79"/>
      <c r="B4496" s="78"/>
      <c r="C4496" s="77"/>
      <c r="D4496" s="77"/>
      <c r="E4496" s="109" t="s">
        <v>331</v>
      </c>
      <c r="F4496" s="90" t="s">
        <v>332</v>
      </c>
      <c r="G4496" s="76">
        <f t="shared" si="85"/>
        <v>0</v>
      </c>
      <c r="H4496" s="76"/>
      <c r="I4496" s="76"/>
    </row>
    <row r="4497" spans="1:9" ht="18">
      <c r="A4497" s="79"/>
      <c r="B4497" s="78"/>
      <c r="C4497" s="77"/>
      <c r="D4497" s="77"/>
      <c r="E4497" s="109" t="s">
        <v>333</v>
      </c>
      <c r="F4497" s="90" t="s">
        <v>334</v>
      </c>
      <c r="G4497" s="76">
        <f t="shared" si="85"/>
        <v>0</v>
      </c>
      <c r="H4497" s="76"/>
      <c r="I4497" s="76"/>
    </row>
    <row r="4498" spans="1:9" ht="27">
      <c r="A4498" s="79"/>
      <c r="B4498" s="78"/>
      <c r="C4498" s="77"/>
      <c r="D4498" s="77"/>
      <c r="E4498" s="109" t="s">
        <v>335</v>
      </c>
      <c r="F4498" s="90" t="s">
        <v>336</v>
      </c>
      <c r="G4498" s="76">
        <f t="shared" si="85"/>
        <v>0</v>
      </c>
      <c r="H4498" s="76"/>
      <c r="I4498" s="76"/>
    </row>
    <row r="4499" spans="1:9" ht="18">
      <c r="A4499" s="79"/>
      <c r="B4499" s="78"/>
      <c r="C4499" s="77"/>
      <c r="D4499" s="77"/>
      <c r="E4499" s="109" t="s">
        <v>337</v>
      </c>
      <c r="F4499" s="90" t="s">
        <v>338</v>
      </c>
      <c r="G4499" s="76">
        <f t="shared" si="85"/>
        <v>0</v>
      </c>
      <c r="H4499" s="76"/>
      <c r="I4499" s="76"/>
    </row>
    <row r="4500" spans="1:9" ht="27">
      <c r="A4500" s="79"/>
      <c r="B4500" s="78"/>
      <c r="C4500" s="77"/>
      <c r="D4500" s="77"/>
      <c r="E4500" s="89" t="s">
        <v>339</v>
      </c>
      <c r="F4500" s="90" t="s">
        <v>340</v>
      </c>
      <c r="G4500" s="76">
        <f t="shared" si="85"/>
        <v>0</v>
      </c>
      <c r="H4500" s="76"/>
      <c r="I4500" s="76"/>
    </row>
    <row r="4501" spans="1:9" ht="18">
      <c r="A4501" s="79"/>
      <c r="B4501" s="78"/>
      <c r="C4501" s="77"/>
      <c r="D4501" s="77"/>
      <c r="E4501" s="109" t="s">
        <v>341</v>
      </c>
      <c r="F4501" s="90" t="s">
        <v>342</v>
      </c>
      <c r="G4501" s="76">
        <f t="shared" si="85"/>
        <v>0</v>
      </c>
      <c r="H4501" s="76"/>
      <c r="I4501" s="76"/>
    </row>
    <row r="4502" spans="1:9" ht="18">
      <c r="A4502" s="79"/>
      <c r="B4502" s="78"/>
      <c r="C4502" s="77"/>
      <c r="D4502" s="77"/>
      <c r="E4502" s="109" t="s">
        <v>343</v>
      </c>
      <c r="F4502" s="90" t="s">
        <v>344</v>
      </c>
      <c r="G4502" s="76">
        <f t="shared" si="85"/>
        <v>0</v>
      </c>
      <c r="H4502" s="76"/>
      <c r="I4502" s="76"/>
    </row>
    <row r="4503" spans="1:9" ht="18">
      <c r="A4503" s="79"/>
      <c r="B4503" s="78"/>
      <c r="C4503" s="77"/>
      <c r="D4503" s="77"/>
      <c r="E4503" s="131" t="s">
        <v>345</v>
      </c>
      <c r="F4503" s="122" t="s">
        <v>194</v>
      </c>
      <c r="G4503" s="76">
        <f t="shared" si="85"/>
        <v>0</v>
      </c>
      <c r="H4503" s="76"/>
      <c r="I4503" s="76"/>
    </row>
    <row r="4504" spans="1:9" ht="18.75" thickBot="1">
      <c r="A4504" s="79"/>
      <c r="B4504" s="78"/>
      <c r="C4504" s="77"/>
      <c r="D4504" s="77"/>
      <c r="E4504" s="111" t="s">
        <v>346</v>
      </c>
      <c r="F4504" s="92" t="s">
        <v>347</v>
      </c>
      <c r="G4504" s="76">
        <f t="shared" si="85"/>
        <v>0</v>
      </c>
      <c r="H4504" s="76"/>
      <c r="I4504" s="76"/>
    </row>
    <row r="4505" spans="1:9" ht="18">
      <c r="A4505" s="79"/>
      <c r="B4505" s="78"/>
      <c r="C4505" s="77"/>
      <c r="D4505" s="77"/>
      <c r="E4505" s="132" t="s">
        <v>348</v>
      </c>
      <c r="F4505" s="98" t="s">
        <v>194</v>
      </c>
      <c r="G4505" s="76">
        <f t="shared" si="85"/>
        <v>0</v>
      </c>
      <c r="H4505" s="76"/>
      <c r="I4505" s="76"/>
    </row>
    <row r="4506" spans="1:9" ht="42.75">
      <c r="A4506" s="79"/>
      <c r="B4506" s="78"/>
      <c r="C4506" s="77"/>
      <c r="D4506" s="77"/>
      <c r="E4506" s="133" t="s">
        <v>349</v>
      </c>
      <c r="F4506" s="117" t="s">
        <v>194</v>
      </c>
      <c r="G4506" s="76">
        <f t="shared" si="85"/>
        <v>0</v>
      </c>
      <c r="H4506" s="76">
        <f>H4507+H4508</f>
        <v>0</v>
      </c>
      <c r="I4506" s="76"/>
    </row>
    <row r="4507" spans="1:9" ht="54">
      <c r="A4507" s="79"/>
      <c r="B4507" s="78"/>
      <c r="C4507" s="77"/>
      <c r="D4507" s="77"/>
      <c r="E4507" s="89" t="s">
        <v>350</v>
      </c>
      <c r="F4507" s="99" t="s">
        <v>351</v>
      </c>
      <c r="G4507" s="76">
        <f t="shared" si="85"/>
        <v>0</v>
      </c>
      <c r="H4507" s="76"/>
      <c r="I4507" s="76"/>
    </row>
    <row r="4508" spans="1:9" ht="27">
      <c r="A4508" s="79"/>
      <c r="B4508" s="78"/>
      <c r="C4508" s="77"/>
      <c r="D4508" s="77"/>
      <c r="E4508" s="109" t="s">
        <v>352</v>
      </c>
      <c r="F4508" s="134" t="s">
        <v>353</v>
      </c>
      <c r="G4508" s="76">
        <f t="shared" si="85"/>
        <v>0</v>
      </c>
      <c r="H4508" s="76"/>
      <c r="I4508" s="76"/>
    </row>
    <row r="4509" spans="1:9" ht="57">
      <c r="A4509" s="79"/>
      <c r="B4509" s="78"/>
      <c r="C4509" s="77"/>
      <c r="D4509" s="77"/>
      <c r="E4509" s="135" t="s">
        <v>354</v>
      </c>
      <c r="F4509" s="122" t="s">
        <v>194</v>
      </c>
      <c r="G4509" s="76">
        <f t="shared" si="85"/>
        <v>0</v>
      </c>
      <c r="H4509" s="76">
        <f>H4510+H4511+H4512+H4513</f>
        <v>0</v>
      </c>
      <c r="I4509" s="76"/>
    </row>
    <row r="4510" spans="1:9" ht="18">
      <c r="A4510" s="79"/>
      <c r="B4510" s="78"/>
      <c r="C4510" s="77"/>
      <c r="D4510" s="77"/>
      <c r="E4510" s="109" t="s">
        <v>355</v>
      </c>
      <c r="F4510" s="99" t="s">
        <v>356</v>
      </c>
      <c r="G4510" s="76">
        <f t="shared" si="85"/>
        <v>0</v>
      </c>
      <c r="H4510" s="76"/>
      <c r="I4510" s="76"/>
    </row>
    <row r="4511" spans="1:9" ht="18">
      <c r="A4511" s="79"/>
      <c r="B4511" s="78"/>
      <c r="C4511" s="77"/>
      <c r="D4511" s="77"/>
      <c r="E4511" s="109" t="s">
        <v>357</v>
      </c>
      <c r="F4511" s="136">
        <v>482200</v>
      </c>
      <c r="G4511" s="76">
        <f t="shared" si="85"/>
        <v>0</v>
      </c>
      <c r="H4511" s="76"/>
      <c r="I4511" s="76"/>
    </row>
    <row r="4512" spans="1:9" ht="18">
      <c r="A4512" s="79"/>
      <c r="B4512" s="78"/>
      <c r="C4512" s="77"/>
      <c r="D4512" s="77"/>
      <c r="E4512" s="109" t="s">
        <v>358</v>
      </c>
      <c r="F4512" s="90" t="s">
        <v>359</v>
      </c>
      <c r="G4512" s="76">
        <f t="shared" si="85"/>
        <v>0</v>
      </c>
      <c r="H4512" s="76"/>
      <c r="I4512" s="76"/>
    </row>
    <row r="4513" spans="1:9" ht="40.5">
      <c r="A4513" s="79"/>
      <c r="B4513" s="78"/>
      <c r="C4513" s="77"/>
      <c r="D4513" s="77"/>
      <c r="E4513" s="137" t="s">
        <v>360</v>
      </c>
      <c r="F4513" s="90" t="s">
        <v>361</v>
      </c>
      <c r="G4513" s="76">
        <f t="shared" si="85"/>
        <v>0</v>
      </c>
      <c r="H4513" s="76"/>
      <c r="I4513" s="76"/>
    </row>
    <row r="4514" spans="1:9" ht="28.5">
      <c r="A4514" s="79"/>
      <c r="B4514" s="78"/>
      <c r="C4514" s="77"/>
      <c r="D4514" s="77"/>
      <c r="E4514" s="135" t="s">
        <v>362</v>
      </c>
      <c r="F4514" s="122" t="s">
        <v>194</v>
      </c>
      <c r="G4514" s="76">
        <f t="shared" si="85"/>
        <v>0</v>
      </c>
      <c r="H4514" s="76">
        <f>H4515</f>
        <v>0</v>
      </c>
      <c r="I4514" s="76"/>
    </row>
    <row r="4515" spans="1:9" ht="27">
      <c r="A4515" s="79"/>
      <c r="B4515" s="78"/>
      <c r="C4515" s="77"/>
      <c r="D4515" s="77"/>
      <c r="E4515" s="137" t="s">
        <v>363</v>
      </c>
      <c r="F4515" s="90" t="s">
        <v>364</v>
      </c>
      <c r="G4515" s="76">
        <f t="shared" si="85"/>
        <v>0</v>
      </c>
      <c r="H4515" s="76"/>
      <c r="I4515" s="76"/>
    </row>
    <row r="4516" spans="1:9" ht="57">
      <c r="A4516" s="79"/>
      <c r="B4516" s="78"/>
      <c r="C4516" s="77"/>
      <c r="D4516" s="77"/>
      <c r="E4516" s="135" t="s">
        <v>365</v>
      </c>
      <c r="F4516" s="122" t="s">
        <v>194</v>
      </c>
      <c r="G4516" s="76">
        <f t="shared" si="85"/>
        <v>0</v>
      </c>
      <c r="H4516" s="76">
        <f>H4517+H4518</f>
        <v>0</v>
      </c>
      <c r="I4516" s="76"/>
    </row>
    <row r="4517" spans="1:9" ht="27">
      <c r="A4517" s="79"/>
      <c r="B4517" s="78"/>
      <c r="C4517" s="77"/>
      <c r="D4517" s="77"/>
      <c r="E4517" s="137" t="s">
        <v>366</v>
      </c>
      <c r="F4517" s="90" t="s">
        <v>367</v>
      </c>
      <c r="G4517" s="76">
        <f t="shared" si="85"/>
        <v>0</v>
      </c>
      <c r="H4517" s="76"/>
      <c r="I4517" s="76"/>
    </row>
    <row r="4518" spans="1:9" ht="27">
      <c r="A4518" s="79"/>
      <c r="B4518" s="78"/>
      <c r="C4518" s="77"/>
      <c r="D4518" s="77"/>
      <c r="E4518" s="137" t="s">
        <v>368</v>
      </c>
      <c r="F4518" s="90" t="s">
        <v>369</v>
      </c>
      <c r="G4518" s="76">
        <f t="shared" si="85"/>
        <v>0</v>
      </c>
      <c r="H4518" s="76"/>
      <c r="I4518" s="76"/>
    </row>
    <row r="4519" spans="1:9" ht="57">
      <c r="A4519" s="79"/>
      <c r="B4519" s="78"/>
      <c r="C4519" s="77"/>
      <c r="D4519" s="77"/>
      <c r="E4519" s="135" t="s">
        <v>370</v>
      </c>
      <c r="F4519" s="122" t="s">
        <v>194</v>
      </c>
      <c r="G4519" s="76">
        <f t="shared" si="85"/>
        <v>0</v>
      </c>
      <c r="H4519" s="76">
        <f>H4520</f>
        <v>0</v>
      </c>
      <c r="I4519" s="76"/>
    </row>
    <row r="4520" spans="1:9" ht="40.5">
      <c r="A4520" s="79"/>
      <c r="B4520" s="78"/>
      <c r="C4520" s="77"/>
      <c r="D4520" s="77"/>
      <c r="E4520" s="137" t="s">
        <v>371</v>
      </c>
      <c r="F4520" s="90" t="s">
        <v>372</v>
      </c>
      <c r="G4520" s="76">
        <f t="shared" si="85"/>
        <v>0</v>
      </c>
      <c r="H4520" s="76"/>
      <c r="I4520" s="76"/>
    </row>
    <row r="4521" spans="1:9" ht="18">
      <c r="A4521" s="79"/>
      <c r="B4521" s="78"/>
      <c r="C4521" s="77"/>
      <c r="D4521" s="77"/>
      <c r="E4521" s="135" t="s">
        <v>373</v>
      </c>
      <c r="F4521" s="122" t="s">
        <v>194</v>
      </c>
      <c r="G4521" s="76">
        <f t="shared" si="85"/>
        <v>0</v>
      </c>
      <c r="H4521" s="76">
        <f>H4522</f>
        <v>0</v>
      </c>
      <c r="I4521" s="76"/>
    </row>
    <row r="4522" spans="1:9" ht="18">
      <c r="A4522" s="79"/>
      <c r="B4522" s="78"/>
      <c r="C4522" s="77"/>
      <c r="D4522" s="77"/>
      <c r="E4522" s="137" t="s">
        <v>374</v>
      </c>
      <c r="F4522" s="90" t="s">
        <v>375</v>
      </c>
      <c r="G4522" s="76">
        <f t="shared" si="85"/>
        <v>0</v>
      </c>
      <c r="H4522" s="76"/>
      <c r="I4522" s="76"/>
    </row>
    <row r="4523" spans="1:9" ht="18">
      <c r="A4523" s="79"/>
      <c r="B4523" s="78"/>
      <c r="C4523" s="77"/>
      <c r="D4523" s="77"/>
      <c r="E4523" s="135" t="s">
        <v>376</v>
      </c>
      <c r="F4523" s="122" t="s">
        <v>194</v>
      </c>
      <c r="G4523" s="76">
        <f t="shared" si="85"/>
        <v>0</v>
      </c>
      <c r="H4523" s="76">
        <f>H4524</f>
        <v>0</v>
      </c>
      <c r="I4523" s="76"/>
    </row>
    <row r="4524" spans="1:9" ht="18.75" thickBot="1">
      <c r="A4524" s="79"/>
      <c r="B4524" s="78"/>
      <c r="C4524" s="77"/>
      <c r="D4524" s="77"/>
      <c r="E4524" s="138" t="s">
        <v>377</v>
      </c>
      <c r="F4524" s="92" t="s">
        <v>378</v>
      </c>
      <c r="G4524" s="76">
        <f t="shared" si="85"/>
        <v>0</v>
      </c>
      <c r="H4524" s="76"/>
      <c r="I4524" s="76"/>
    </row>
    <row r="4525" spans="1:9" ht="33.75" thickBot="1">
      <c r="A4525" s="79"/>
      <c r="B4525" s="78"/>
      <c r="C4525" s="77"/>
      <c r="D4525" s="77"/>
      <c r="E4525" s="139" t="s">
        <v>379</v>
      </c>
      <c r="F4525" s="140" t="s">
        <v>194</v>
      </c>
      <c r="G4525" s="76">
        <f>I4525</f>
        <v>0</v>
      </c>
      <c r="H4525" s="76"/>
      <c r="I4525" s="76">
        <f>I4526+I4537+I4542+I4544</f>
        <v>0</v>
      </c>
    </row>
    <row r="4526" spans="1:9" ht="18">
      <c r="A4526" s="79"/>
      <c r="B4526" s="78"/>
      <c r="C4526" s="77"/>
      <c r="D4526" s="77"/>
      <c r="E4526" s="141" t="s">
        <v>380</v>
      </c>
      <c r="F4526" s="117" t="s">
        <v>194</v>
      </c>
      <c r="G4526" s="76">
        <f t="shared" ref="G4526:G4548" si="86">I4526</f>
        <v>0</v>
      </c>
      <c r="H4526" s="76"/>
      <c r="I4526" s="76">
        <f>I4527+I4528+I4529+I4530+I4531+I4532+I4533+I4534+I4535+I4536</f>
        <v>0</v>
      </c>
    </row>
    <row r="4527" spans="1:9" ht="18">
      <c r="A4527" s="79"/>
      <c r="B4527" s="78"/>
      <c r="C4527" s="77"/>
      <c r="D4527" s="77"/>
      <c r="E4527" s="137" t="s">
        <v>381</v>
      </c>
      <c r="F4527" s="142" t="s">
        <v>382</v>
      </c>
      <c r="G4527" s="76">
        <f t="shared" si="86"/>
        <v>0</v>
      </c>
      <c r="H4527" s="76"/>
      <c r="I4527" s="76"/>
    </row>
    <row r="4528" spans="1:9" ht="18">
      <c r="A4528" s="79"/>
      <c r="B4528" s="78"/>
      <c r="C4528" s="77"/>
      <c r="D4528" s="77"/>
      <c r="E4528" s="137" t="s">
        <v>383</v>
      </c>
      <c r="F4528" s="142" t="s">
        <v>384</v>
      </c>
      <c r="G4528" s="76">
        <f t="shared" si="86"/>
        <v>0</v>
      </c>
      <c r="H4528" s="76"/>
      <c r="I4528" s="76"/>
    </row>
    <row r="4529" spans="1:9" ht="27">
      <c r="A4529" s="79"/>
      <c r="B4529" s="78"/>
      <c r="C4529" s="77"/>
      <c r="D4529" s="77"/>
      <c r="E4529" s="137" t="s">
        <v>385</v>
      </c>
      <c r="F4529" s="142" t="s">
        <v>386</v>
      </c>
      <c r="G4529" s="76">
        <f t="shared" si="86"/>
        <v>0</v>
      </c>
      <c r="H4529" s="76"/>
      <c r="I4529" s="76"/>
    </row>
    <row r="4530" spans="1:9" ht="18">
      <c r="A4530" s="79"/>
      <c r="B4530" s="78"/>
      <c r="C4530" s="77"/>
      <c r="D4530" s="77"/>
      <c r="E4530" s="137" t="s">
        <v>387</v>
      </c>
      <c r="F4530" s="142" t="s">
        <v>388</v>
      </c>
      <c r="G4530" s="76">
        <f t="shared" si="86"/>
        <v>0</v>
      </c>
      <c r="H4530" s="76"/>
      <c r="I4530" s="76"/>
    </row>
    <row r="4531" spans="1:9" ht="18">
      <c r="A4531" s="79"/>
      <c r="B4531" s="78"/>
      <c r="C4531" s="77"/>
      <c r="D4531" s="77"/>
      <c r="E4531" s="137" t="s">
        <v>389</v>
      </c>
      <c r="F4531" s="142" t="s">
        <v>390</v>
      </c>
      <c r="G4531" s="76">
        <f t="shared" si="86"/>
        <v>0</v>
      </c>
      <c r="H4531" s="76"/>
      <c r="I4531" s="76"/>
    </row>
    <row r="4532" spans="1:9" ht="18">
      <c r="A4532" s="79"/>
      <c r="B4532" s="78"/>
      <c r="C4532" s="77"/>
      <c r="D4532" s="77"/>
      <c r="E4532" s="137" t="s">
        <v>391</v>
      </c>
      <c r="F4532" s="142" t="s">
        <v>392</v>
      </c>
      <c r="G4532" s="76">
        <f t="shared" si="86"/>
        <v>0</v>
      </c>
      <c r="H4532" s="76"/>
      <c r="I4532" s="76"/>
    </row>
    <row r="4533" spans="1:9" ht="18">
      <c r="A4533" s="79"/>
      <c r="B4533" s="78"/>
      <c r="C4533" s="77"/>
      <c r="D4533" s="77"/>
      <c r="E4533" s="137" t="s">
        <v>393</v>
      </c>
      <c r="F4533" s="142" t="s">
        <v>394</v>
      </c>
      <c r="G4533" s="76">
        <f t="shared" si="86"/>
        <v>0</v>
      </c>
      <c r="H4533" s="76"/>
      <c r="I4533" s="76"/>
    </row>
    <row r="4534" spans="1:9" ht="18">
      <c r="A4534" s="79"/>
      <c r="B4534" s="78"/>
      <c r="C4534" s="77"/>
      <c r="D4534" s="77"/>
      <c r="E4534" s="143" t="s">
        <v>395</v>
      </c>
      <c r="F4534" s="144" t="s">
        <v>396</v>
      </c>
      <c r="G4534" s="76">
        <f t="shared" si="86"/>
        <v>0</v>
      </c>
      <c r="H4534" s="76"/>
      <c r="I4534" s="76"/>
    </row>
    <row r="4535" spans="1:9" ht="18">
      <c r="A4535" s="79"/>
      <c r="B4535" s="78"/>
      <c r="C4535" s="77"/>
      <c r="D4535" s="77"/>
      <c r="E4535" s="143" t="s">
        <v>397</v>
      </c>
      <c r="F4535" s="120">
        <v>513300</v>
      </c>
      <c r="G4535" s="76">
        <f t="shared" si="86"/>
        <v>0</v>
      </c>
      <c r="H4535" s="76"/>
      <c r="I4535" s="76"/>
    </row>
    <row r="4536" spans="1:9" ht="18">
      <c r="A4536" s="79"/>
      <c r="B4536" s="78"/>
      <c r="C4536" s="77"/>
      <c r="D4536" s="77"/>
      <c r="E4536" s="109" t="s">
        <v>398</v>
      </c>
      <c r="F4536" s="120">
        <v>513400</v>
      </c>
      <c r="G4536" s="76">
        <f t="shared" si="86"/>
        <v>0</v>
      </c>
      <c r="H4536" s="76"/>
      <c r="I4536" s="76"/>
    </row>
    <row r="4537" spans="1:9" ht="18">
      <c r="A4537" s="79"/>
      <c r="B4537" s="78"/>
      <c r="C4537" s="77"/>
      <c r="D4537" s="77"/>
      <c r="E4537" s="130" t="s">
        <v>399</v>
      </c>
      <c r="F4537" s="117" t="s">
        <v>194</v>
      </c>
      <c r="G4537" s="76">
        <f t="shared" si="86"/>
        <v>0</v>
      </c>
      <c r="H4537" s="76"/>
      <c r="I4537" s="76">
        <f>I4538+I4539+I4540+I4541</f>
        <v>0</v>
      </c>
    </row>
    <row r="4538" spans="1:9" ht="18">
      <c r="A4538" s="79"/>
      <c r="B4538" s="78"/>
      <c r="C4538" s="77"/>
      <c r="D4538" s="77"/>
      <c r="E4538" s="137" t="s">
        <v>400</v>
      </c>
      <c r="F4538" s="142" t="s">
        <v>401</v>
      </c>
      <c r="G4538" s="76">
        <f t="shared" si="86"/>
        <v>0</v>
      </c>
      <c r="H4538" s="76"/>
      <c r="I4538" s="76"/>
    </row>
    <row r="4539" spans="1:9" ht="18">
      <c r="A4539" s="79"/>
      <c r="B4539" s="78"/>
      <c r="C4539" s="77"/>
      <c r="D4539" s="77"/>
      <c r="E4539" s="137" t="s">
        <v>402</v>
      </c>
      <c r="F4539" s="142" t="s">
        <v>403</v>
      </c>
      <c r="G4539" s="76">
        <f t="shared" si="86"/>
        <v>0</v>
      </c>
      <c r="H4539" s="76"/>
      <c r="I4539" s="76"/>
    </row>
    <row r="4540" spans="1:9" ht="27">
      <c r="A4540" s="79"/>
      <c r="B4540" s="78"/>
      <c r="C4540" s="77"/>
      <c r="D4540" s="77"/>
      <c r="E4540" s="137" t="s">
        <v>404</v>
      </c>
      <c r="F4540" s="142" t="s">
        <v>405</v>
      </c>
      <c r="G4540" s="76">
        <f t="shared" si="86"/>
        <v>0</v>
      </c>
      <c r="H4540" s="76"/>
      <c r="I4540" s="76"/>
    </row>
    <row r="4541" spans="1:9" ht="18">
      <c r="A4541" s="79"/>
      <c r="B4541" s="78"/>
      <c r="C4541" s="77"/>
      <c r="D4541" s="77"/>
      <c r="E4541" s="137" t="s">
        <v>406</v>
      </c>
      <c r="F4541" s="142" t="s">
        <v>407</v>
      </c>
      <c r="G4541" s="76">
        <f t="shared" si="86"/>
        <v>0</v>
      </c>
      <c r="H4541" s="76"/>
      <c r="I4541" s="76"/>
    </row>
    <row r="4542" spans="1:9" ht="18">
      <c r="A4542" s="79"/>
      <c r="B4542" s="78"/>
      <c r="C4542" s="77"/>
      <c r="D4542" s="77"/>
      <c r="E4542" s="145" t="s">
        <v>408</v>
      </c>
      <c r="F4542" s="122" t="s">
        <v>194</v>
      </c>
      <c r="G4542" s="76">
        <f t="shared" si="86"/>
        <v>0</v>
      </c>
      <c r="H4542" s="76"/>
      <c r="I4542" s="76">
        <f>I4543</f>
        <v>0</v>
      </c>
    </row>
    <row r="4543" spans="1:9" ht="18">
      <c r="A4543" s="79"/>
      <c r="B4543" s="78"/>
      <c r="C4543" s="77"/>
      <c r="D4543" s="77"/>
      <c r="E4543" s="137" t="s">
        <v>409</v>
      </c>
      <c r="F4543" s="142" t="s">
        <v>410</v>
      </c>
      <c r="G4543" s="76">
        <f t="shared" si="86"/>
        <v>0</v>
      </c>
      <c r="H4543" s="76"/>
      <c r="I4543" s="76"/>
    </row>
    <row r="4544" spans="1:9" ht="18">
      <c r="A4544" s="79"/>
      <c r="B4544" s="78"/>
      <c r="C4544" s="77"/>
      <c r="D4544" s="77"/>
      <c r="E4544" s="145" t="s">
        <v>411</v>
      </c>
      <c r="F4544" s="122" t="s">
        <v>194</v>
      </c>
      <c r="G4544" s="76">
        <f t="shared" si="86"/>
        <v>0</v>
      </c>
      <c r="H4544" s="76"/>
      <c r="I4544" s="76">
        <f>I4545+I4546+I4547+I4548</f>
        <v>0</v>
      </c>
    </row>
    <row r="4545" spans="1:9" ht="18">
      <c r="A4545" s="79"/>
      <c r="B4545" s="78"/>
      <c r="C4545" s="77"/>
      <c r="D4545" s="77"/>
      <c r="E4545" s="137" t="s">
        <v>412</v>
      </c>
      <c r="F4545" s="142" t="s">
        <v>413</v>
      </c>
      <c r="G4545" s="76">
        <f t="shared" si="86"/>
        <v>0</v>
      </c>
      <c r="H4545" s="76"/>
      <c r="I4545" s="76"/>
    </row>
    <row r="4546" spans="1:9" ht="18">
      <c r="A4546" s="79"/>
      <c r="B4546" s="78"/>
      <c r="C4546" s="77"/>
      <c r="D4546" s="77"/>
      <c r="E4546" s="137" t="s">
        <v>414</v>
      </c>
      <c r="F4546" s="142" t="s">
        <v>415</v>
      </c>
      <c r="G4546" s="76">
        <f t="shared" si="86"/>
        <v>0</v>
      </c>
      <c r="H4546" s="76"/>
      <c r="I4546" s="76"/>
    </row>
    <row r="4547" spans="1:9" ht="18">
      <c r="A4547" s="79"/>
      <c r="B4547" s="78"/>
      <c r="C4547" s="77"/>
      <c r="D4547" s="77"/>
      <c r="E4547" s="137" t="s">
        <v>416</v>
      </c>
      <c r="F4547" s="142" t="s">
        <v>417</v>
      </c>
      <c r="G4547" s="76">
        <f t="shared" si="86"/>
        <v>0</v>
      </c>
      <c r="H4547" s="76"/>
      <c r="I4547" s="76"/>
    </row>
    <row r="4548" spans="1:9" ht="18.75" thickBot="1">
      <c r="A4548" s="79"/>
      <c r="B4548" s="78"/>
      <c r="C4548" s="77"/>
      <c r="D4548" s="77"/>
      <c r="E4548" s="146" t="s">
        <v>418</v>
      </c>
      <c r="F4548" s="147" t="s">
        <v>419</v>
      </c>
      <c r="G4548" s="76">
        <f t="shared" si="86"/>
        <v>0</v>
      </c>
      <c r="H4548" s="76"/>
      <c r="I4548" s="76"/>
    </row>
    <row r="4549" spans="1:9" ht="56.25">
      <c r="A4549" s="79"/>
      <c r="B4549" s="78" t="s">
        <v>580</v>
      </c>
      <c r="C4549" s="77">
        <v>7</v>
      </c>
      <c r="D4549" s="77">
        <v>0</v>
      </c>
      <c r="E4549" s="81" t="s">
        <v>597</v>
      </c>
      <c r="F4549" s="153"/>
      <c r="G4549" s="76">
        <f>I4549</f>
        <v>0</v>
      </c>
      <c r="H4549" s="76"/>
      <c r="I4549" s="76"/>
    </row>
    <row r="4550" spans="1:9" ht="18">
      <c r="A4550" s="79">
        <v>2970</v>
      </c>
      <c r="B4550" s="78"/>
      <c r="C4550" s="77"/>
      <c r="D4550" s="77"/>
      <c r="E4550" s="80" t="s">
        <v>190</v>
      </c>
      <c r="F4550" s="154"/>
      <c r="G4550" s="76">
        <f>I4550</f>
        <v>0</v>
      </c>
      <c r="H4550" s="76"/>
      <c r="I4550" s="76"/>
    </row>
    <row r="4551" spans="1:9" ht="54">
      <c r="A4551" s="79"/>
      <c r="B4551" s="78" t="s">
        <v>580</v>
      </c>
      <c r="C4551" s="77">
        <v>7</v>
      </c>
      <c r="D4551" s="77">
        <v>1</v>
      </c>
      <c r="E4551" s="80" t="s">
        <v>597</v>
      </c>
      <c r="F4551" s="154"/>
      <c r="G4551" s="76"/>
      <c r="H4551" s="76"/>
      <c r="I4551" s="76"/>
    </row>
    <row r="4552" spans="1:9" ht="72">
      <c r="A4552" s="79">
        <v>2971</v>
      </c>
      <c r="B4552" s="78"/>
      <c r="C4552" s="77"/>
      <c r="D4552" s="77"/>
      <c r="E4552" s="80" t="s">
        <v>192</v>
      </c>
      <c r="F4552" s="154"/>
      <c r="G4552" s="76"/>
      <c r="H4552" s="76"/>
      <c r="I4552" s="76"/>
    </row>
    <row r="4553" spans="1:9" ht="18">
      <c r="A4553" s="79"/>
      <c r="B4553" s="78"/>
      <c r="C4553" s="77"/>
      <c r="D4553" s="77"/>
      <c r="E4553" s="80" t="s">
        <v>421</v>
      </c>
      <c r="F4553" s="154"/>
      <c r="G4553" s="76"/>
      <c r="H4553" s="76"/>
      <c r="I4553" s="76"/>
    </row>
    <row r="4554" spans="1:9" ht="54">
      <c r="A4554" s="79"/>
      <c r="B4554" s="78" t="s">
        <v>580</v>
      </c>
      <c r="C4554" s="77">
        <v>7</v>
      </c>
      <c r="D4554" s="77">
        <v>1</v>
      </c>
      <c r="E4554" s="80" t="s">
        <v>597</v>
      </c>
      <c r="F4554" s="154"/>
      <c r="G4554" s="76"/>
      <c r="H4554" s="76"/>
      <c r="I4554" s="76"/>
    </row>
    <row r="4555" spans="1:9" ht="18">
      <c r="A4555" s="79"/>
      <c r="B4555" s="78"/>
      <c r="C4555" s="77"/>
      <c r="D4555" s="77"/>
      <c r="E4555" s="162" t="s">
        <v>511</v>
      </c>
      <c r="F4555" s="154">
        <v>5134</v>
      </c>
      <c r="G4555" s="76"/>
      <c r="H4555" s="76"/>
      <c r="I4555" s="76"/>
    </row>
    <row r="4556" spans="1:9" ht="36">
      <c r="A4556" s="79"/>
      <c r="B4556" s="78"/>
      <c r="C4556" s="77"/>
      <c r="D4556" s="77"/>
      <c r="E4556" s="150" t="s">
        <v>525</v>
      </c>
      <c r="F4556" s="171"/>
      <c r="G4556" s="76"/>
      <c r="H4556" s="76"/>
      <c r="I4556" s="76"/>
    </row>
    <row r="4557" spans="1:9" ht="37.5">
      <c r="A4557" s="79"/>
      <c r="B4557" s="78" t="s">
        <v>580</v>
      </c>
      <c r="C4557" s="77">
        <v>8</v>
      </c>
      <c r="D4557" s="77">
        <v>0</v>
      </c>
      <c r="E4557" s="81" t="s">
        <v>598</v>
      </c>
      <c r="F4557" s="153"/>
      <c r="G4557" s="76"/>
      <c r="H4557" s="76"/>
      <c r="I4557" s="76"/>
    </row>
    <row r="4558" spans="1:9" ht="18">
      <c r="A4558" s="79">
        <v>2980</v>
      </c>
      <c r="B4558" s="78"/>
      <c r="C4558" s="77"/>
      <c r="D4558" s="77"/>
      <c r="E4558" s="80" t="s">
        <v>190</v>
      </c>
      <c r="F4558" s="154"/>
      <c r="G4558" s="76"/>
      <c r="H4558" s="76"/>
      <c r="I4558" s="76"/>
    </row>
    <row r="4559" spans="1:9" ht="36">
      <c r="A4559" s="79"/>
      <c r="B4559" s="78" t="s">
        <v>580</v>
      </c>
      <c r="C4559" s="77">
        <v>8</v>
      </c>
      <c r="D4559" s="77">
        <v>1</v>
      </c>
      <c r="E4559" s="80" t="s">
        <v>598</v>
      </c>
      <c r="F4559" s="154"/>
      <c r="G4559" s="76"/>
      <c r="H4559" s="76"/>
      <c r="I4559" s="76"/>
    </row>
    <row r="4560" spans="1:9" ht="72">
      <c r="A4560" s="79">
        <v>2981</v>
      </c>
      <c r="B4560" s="78"/>
      <c r="C4560" s="77"/>
      <c r="D4560" s="77"/>
      <c r="E4560" s="80" t="s">
        <v>192</v>
      </c>
      <c r="F4560" s="154"/>
      <c r="G4560" s="76"/>
      <c r="H4560" s="76"/>
      <c r="I4560" s="76"/>
    </row>
    <row r="4561" spans="1:9" ht="18">
      <c r="A4561" s="79"/>
      <c r="B4561" s="78"/>
      <c r="C4561" s="77"/>
      <c r="D4561" s="77"/>
      <c r="E4561" s="80" t="s">
        <v>421</v>
      </c>
      <c r="F4561" s="154"/>
      <c r="G4561" s="76"/>
      <c r="H4561" s="76"/>
      <c r="I4561" s="76"/>
    </row>
    <row r="4562" spans="1:9" ht="36">
      <c r="A4562" s="79"/>
      <c r="B4562" s="78" t="s">
        <v>580</v>
      </c>
      <c r="C4562" s="77">
        <v>8</v>
      </c>
      <c r="D4562" s="77">
        <v>1</v>
      </c>
      <c r="E4562" s="80" t="s">
        <v>598</v>
      </c>
      <c r="F4562" s="154"/>
      <c r="G4562" s="76"/>
      <c r="H4562" s="76"/>
      <c r="I4562" s="76"/>
    </row>
    <row r="4563" spans="1:9" ht="18">
      <c r="A4563" s="79"/>
      <c r="B4563" s="78"/>
      <c r="C4563" s="77"/>
      <c r="D4563" s="77"/>
      <c r="E4563" s="162" t="s">
        <v>599</v>
      </c>
      <c r="F4563" s="154"/>
      <c r="G4563" s="76"/>
      <c r="H4563" s="76"/>
      <c r="I4563" s="76"/>
    </row>
    <row r="4564" spans="1:9" ht="72">
      <c r="A4564" s="79"/>
      <c r="B4564" s="78" t="s">
        <v>600</v>
      </c>
      <c r="C4564" s="77">
        <v>0</v>
      </c>
      <c r="D4564" s="77">
        <v>0</v>
      </c>
      <c r="E4564" s="75" t="s">
        <v>601</v>
      </c>
      <c r="F4564" s="154"/>
      <c r="G4564" s="76">
        <f>G4579+G4725+G4876+G5025</f>
        <v>15000</v>
      </c>
      <c r="H4564" s="76">
        <f>H4579+H4725+H4876+H5025</f>
        <v>15000</v>
      </c>
      <c r="I4564" s="76">
        <f>I4579+I4725+I4876+I5025</f>
        <v>0</v>
      </c>
    </row>
    <row r="4565" spans="1:9" ht="18">
      <c r="A4565" s="77">
        <v>3000</v>
      </c>
      <c r="B4565" s="78"/>
      <c r="C4565" s="77"/>
      <c r="D4565" s="77"/>
      <c r="E4565" s="80" t="s">
        <v>188</v>
      </c>
      <c r="F4565" s="154"/>
      <c r="G4565" s="76"/>
      <c r="H4565" s="76"/>
      <c r="I4565" s="76"/>
    </row>
    <row r="4566" spans="1:9" ht="37.5">
      <c r="A4566" s="79"/>
      <c r="B4566" s="78" t="s">
        <v>600</v>
      </c>
      <c r="C4566" s="77">
        <v>1</v>
      </c>
      <c r="D4566" s="77">
        <v>0</v>
      </c>
      <c r="E4566" s="81" t="s">
        <v>602</v>
      </c>
      <c r="F4566" s="153"/>
      <c r="G4566" s="76"/>
      <c r="H4566" s="76"/>
      <c r="I4566" s="76"/>
    </row>
    <row r="4567" spans="1:9" ht="18">
      <c r="A4567" s="79">
        <v>3010</v>
      </c>
      <c r="B4567" s="78"/>
      <c r="C4567" s="77"/>
      <c r="D4567" s="77"/>
      <c r="E4567" s="80" t="s">
        <v>190</v>
      </c>
      <c r="F4567" s="154"/>
      <c r="G4567" s="76"/>
      <c r="H4567" s="76"/>
      <c r="I4567" s="76"/>
    </row>
    <row r="4568" spans="1:9" ht="18">
      <c r="A4568" s="79"/>
      <c r="B4568" s="78" t="s">
        <v>600</v>
      </c>
      <c r="C4568" s="77">
        <v>1</v>
      </c>
      <c r="D4568" s="77">
        <v>1</v>
      </c>
      <c r="E4568" s="80" t="s">
        <v>603</v>
      </c>
      <c r="F4568" s="154"/>
      <c r="G4568" s="76"/>
      <c r="H4568" s="76"/>
      <c r="I4568" s="76"/>
    </row>
    <row r="4569" spans="1:9" ht="72">
      <c r="A4569" s="79">
        <v>3011</v>
      </c>
      <c r="B4569" s="78"/>
      <c r="C4569" s="77"/>
      <c r="D4569" s="77"/>
      <c r="E4569" s="80" t="s">
        <v>192</v>
      </c>
      <c r="F4569" s="154"/>
      <c r="G4569" s="76"/>
      <c r="H4569" s="76"/>
      <c r="I4569" s="76"/>
    </row>
    <row r="4570" spans="1:9" ht="18">
      <c r="A4570" s="79"/>
      <c r="B4570" s="78"/>
      <c r="C4570" s="77"/>
      <c r="D4570" s="77"/>
      <c r="E4570" s="80" t="s">
        <v>421</v>
      </c>
      <c r="F4570" s="154"/>
      <c r="G4570" s="76"/>
      <c r="H4570" s="76"/>
      <c r="I4570" s="76"/>
    </row>
    <row r="4571" spans="1:9" ht="18">
      <c r="A4571" s="79"/>
      <c r="B4571" s="78" t="s">
        <v>600</v>
      </c>
      <c r="C4571" s="77">
        <v>1</v>
      </c>
      <c r="D4571" s="77">
        <v>2</v>
      </c>
      <c r="E4571" s="80" t="s">
        <v>604</v>
      </c>
      <c r="F4571" s="154"/>
      <c r="G4571" s="76"/>
      <c r="H4571" s="76"/>
      <c r="I4571" s="76"/>
    </row>
    <row r="4572" spans="1:9" ht="72">
      <c r="A4572" s="79">
        <v>3012</v>
      </c>
      <c r="B4572" s="78"/>
      <c r="C4572" s="77"/>
      <c r="D4572" s="77"/>
      <c r="E4572" s="80" t="s">
        <v>192</v>
      </c>
      <c r="F4572" s="154"/>
      <c r="G4572" s="76"/>
      <c r="H4572" s="76"/>
      <c r="I4572" s="76"/>
    </row>
    <row r="4573" spans="1:9" ht="18">
      <c r="A4573" s="79"/>
      <c r="B4573" s="78"/>
      <c r="C4573" s="77"/>
      <c r="D4573" s="77"/>
      <c r="E4573" s="80" t="s">
        <v>421</v>
      </c>
      <c r="F4573" s="154"/>
      <c r="G4573" s="76"/>
      <c r="H4573" s="76"/>
      <c r="I4573" s="76"/>
    </row>
    <row r="4574" spans="1:9" ht="18.75">
      <c r="A4574" s="79"/>
      <c r="B4574" s="78" t="s">
        <v>600</v>
      </c>
      <c r="C4574" s="77">
        <v>2</v>
      </c>
      <c r="D4574" s="77">
        <v>0</v>
      </c>
      <c r="E4574" s="81" t="s">
        <v>605</v>
      </c>
      <c r="F4574" s="153"/>
      <c r="G4574" s="76"/>
      <c r="H4574" s="76"/>
      <c r="I4574" s="76"/>
    </row>
    <row r="4575" spans="1:9" ht="18">
      <c r="A4575" s="79">
        <v>3020</v>
      </c>
      <c r="B4575" s="78"/>
      <c r="C4575" s="77"/>
      <c r="D4575" s="77"/>
      <c r="E4575" s="80" t="s">
        <v>190</v>
      </c>
      <c r="F4575" s="154"/>
      <c r="G4575" s="76"/>
      <c r="H4575" s="76"/>
      <c r="I4575" s="76"/>
    </row>
    <row r="4576" spans="1:9" ht="18">
      <c r="A4576" s="79"/>
      <c r="B4576" s="78" t="s">
        <v>600</v>
      </c>
      <c r="C4576" s="77">
        <v>2</v>
      </c>
      <c r="D4576" s="77">
        <v>1</v>
      </c>
      <c r="E4576" s="80" t="s">
        <v>605</v>
      </c>
      <c r="F4576" s="154"/>
      <c r="G4576" s="76"/>
      <c r="H4576" s="76"/>
      <c r="I4576" s="76"/>
    </row>
    <row r="4577" spans="1:9" ht="72">
      <c r="A4577" s="79">
        <v>3021</v>
      </c>
      <c r="B4577" s="78"/>
      <c r="C4577" s="77"/>
      <c r="D4577" s="77"/>
      <c r="E4577" s="80" t="s">
        <v>192</v>
      </c>
      <c r="F4577" s="154"/>
      <c r="G4577" s="76"/>
      <c r="H4577" s="76"/>
      <c r="I4577" s="76"/>
    </row>
    <row r="4578" spans="1:9" ht="18">
      <c r="A4578" s="79"/>
      <c r="B4578" s="78"/>
      <c r="C4578" s="77"/>
      <c r="D4578" s="77"/>
      <c r="E4578" s="80" t="s">
        <v>421</v>
      </c>
      <c r="F4578" s="154"/>
      <c r="G4578" s="76"/>
      <c r="H4578" s="76"/>
      <c r="I4578" s="76"/>
    </row>
    <row r="4579" spans="1:9" ht="18.75">
      <c r="A4579" s="79"/>
      <c r="B4579" s="78" t="s">
        <v>600</v>
      </c>
      <c r="C4579" s="77">
        <v>3</v>
      </c>
      <c r="D4579" s="77">
        <v>0</v>
      </c>
      <c r="E4579" s="81" t="s">
        <v>606</v>
      </c>
      <c r="F4579" s="153"/>
      <c r="G4579" s="76">
        <f>G4581</f>
        <v>1500</v>
      </c>
      <c r="H4579" s="76">
        <f>H4581</f>
        <v>1500</v>
      </c>
      <c r="I4579" s="76">
        <f>I4581</f>
        <v>0</v>
      </c>
    </row>
    <row r="4580" spans="1:9" ht="18.75">
      <c r="A4580" s="79"/>
      <c r="B4580" s="78"/>
      <c r="C4580" s="77"/>
      <c r="D4580" s="77"/>
      <c r="E4580" s="81"/>
      <c r="F4580" s="153"/>
      <c r="G4580" s="76"/>
      <c r="H4580" s="76"/>
      <c r="I4580" s="76"/>
    </row>
    <row r="4581" spans="1:9" ht="18">
      <c r="A4581" s="79">
        <v>3030</v>
      </c>
      <c r="B4581" s="78" t="s">
        <v>600</v>
      </c>
      <c r="C4581" s="77">
        <v>3</v>
      </c>
      <c r="D4581" s="77">
        <v>1</v>
      </c>
      <c r="E4581" s="80" t="s">
        <v>606</v>
      </c>
      <c r="F4581" s="154"/>
      <c r="G4581" s="76">
        <f>G4583+G4591+G4627+G4636+G4641+G4664+G4680+G4700</f>
        <v>1500</v>
      </c>
      <c r="H4581" s="76">
        <f>H4583+H4591+H4627+H4636+H4641+H4664+H4680+H4700</f>
        <v>1500</v>
      </c>
      <c r="I4581" s="76">
        <f>I4583+I4591+I4627+I4636+I4641+I4664+I4680+I4700</f>
        <v>0</v>
      </c>
    </row>
    <row r="4582" spans="1:9" ht="69.599999999999994" customHeight="1">
      <c r="A4582" s="79"/>
      <c r="B4582" s="78"/>
      <c r="C4582" s="77"/>
      <c r="D4582" s="77"/>
      <c r="E4582" s="80" t="s">
        <v>192</v>
      </c>
      <c r="F4582" s="154"/>
      <c r="G4582" s="76"/>
      <c r="H4582" s="76"/>
      <c r="I4582" s="76"/>
    </row>
    <row r="4583" spans="1:9" ht="18">
      <c r="A4583" s="79"/>
      <c r="B4583" s="78"/>
      <c r="C4583" s="77"/>
      <c r="D4583" s="77"/>
      <c r="E4583" s="85" t="s">
        <v>193</v>
      </c>
      <c r="F4583" s="117" t="s">
        <v>194</v>
      </c>
      <c r="G4583" s="76">
        <f>H4583</f>
        <v>0</v>
      </c>
      <c r="H4583" s="76">
        <f>H4584+H4585+H4586+H4587+H4589+H4588+H4590</f>
        <v>0</v>
      </c>
      <c r="I4583" s="76"/>
    </row>
    <row r="4584" spans="1:9" ht="27">
      <c r="A4584" s="79"/>
      <c r="B4584" s="78"/>
      <c r="C4584" s="77"/>
      <c r="D4584" s="77"/>
      <c r="E4584" s="149" t="s">
        <v>195</v>
      </c>
      <c r="F4584" s="99" t="s">
        <v>196</v>
      </c>
      <c r="G4584" s="76">
        <f t="shared" ref="G4584:G4647" si="87">H4584</f>
        <v>0</v>
      </c>
      <c r="H4584" s="76"/>
      <c r="I4584" s="76"/>
    </row>
    <row r="4585" spans="1:9" ht="27">
      <c r="A4585" s="79"/>
      <c r="B4585" s="78"/>
      <c r="C4585" s="77"/>
      <c r="D4585" s="77"/>
      <c r="E4585" s="89" t="s">
        <v>197</v>
      </c>
      <c r="F4585" s="90" t="s">
        <v>198</v>
      </c>
      <c r="G4585" s="76">
        <f t="shared" si="87"/>
        <v>0</v>
      </c>
      <c r="H4585" s="76"/>
      <c r="I4585" s="76"/>
    </row>
    <row r="4586" spans="1:9" ht="27">
      <c r="A4586" s="79"/>
      <c r="B4586" s="78"/>
      <c r="C4586" s="77"/>
      <c r="D4586" s="77"/>
      <c r="E4586" s="89" t="s">
        <v>199</v>
      </c>
      <c r="F4586" s="90" t="s">
        <v>200</v>
      </c>
      <c r="G4586" s="76">
        <f t="shared" si="87"/>
        <v>0</v>
      </c>
      <c r="H4586" s="76"/>
      <c r="I4586" s="76"/>
    </row>
    <row r="4587" spans="1:9" ht="27">
      <c r="A4587" s="79"/>
      <c r="B4587" s="78"/>
      <c r="C4587" s="77"/>
      <c r="D4587" s="77"/>
      <c r="E4587" s="89" t="s">
        <v>201</v>
      </c>
      <c r="F4587" s="90" t="s">
        <v>202</v>
      </c>
      <c r="G4587" s="76">
        <f t="shared" si="87"/>
        <v>0</v>
      </c>
      <c r="H4587" s="76"/>
      <c r="I4587" s="76"/>
    </row>
    <row r="4588" spans="1:9" ht="18">
      <c r="A4588" s="79"/>
      <c r="B4588" s="78"/>
      <c r="C4588" s="77"/>
      <c r="D4588" s="77"/>
      <c r="E4588" s="89" t="s">
        <v>203</v>
      </c>
      <c r="F4588" s="90" t="s">
        <v>204</v>
      </c>
      <c r="G4588" s="76">
        <f t="shared" si="87"/>
        <v>0</v>
      </c>
      <c r="H4588" s="76"/>
      <c r="I4588" s="76"/>
    </row>
    <row r="4589" spans="1:9" ht="18">
      <c r="A4589" s="79"/>
      <c r="B4589" s="78"/>
      <c r="C4589" s="77"/>
      <c r="D4589" s="77"/>
      <c r="E4589" s="89" t="s">
        <v>205</v>
      </c>
      <c r="F4589" s="90" t="s">
        <v>206</v>
      </c>
      <c r="G4589" s="76">
        <f t="shared" si="87"/>
        <v>0</v>
      </c>
      <c r="H4589" s="76"/>
      <c r="I4589" s="76"/>
    </row>
    <row r="4590" spans="1:9" ht="18.75" thickBot="1">
      <c r="A4590" s="79"/>
      <c r="B4590" s="78"/>
      <c r="C4590" s="77"/>
      <c r="D4590" s="77"/>
      <c r="E4590" s="91" t="s">
        <v>207</v>
      </c>
      <c r="F4590" s="92" t="s">
        <v>208</v>
      </c>
      <c r="G4590" s="76">
        <f t="shared" si="87"/>
        <v>0</v>
      </c>
      <c r="H4590" s="76"/>
      <c r="I4590" s="76"/>
    </row>
    <row r="4591" spans="1:9" ht="33.75" thickBot="1">
      <c r="A4591" s="79"/>
      <c r="B4591" s="78"/>
      <c r="C4591" s="77"/>
      <c r="D4591" s="77"/>
      <c r="E4591" s="93" t="s">
        <v>209</v>
      </c>
      <c r="F4591" s="94" t="s">
        <v>194</v>
      </c>
      <c r="G4591" s="76">
        <f t="shared" si="87"/>
        <v>0</v>
      </c>
      <c r="H4591" s="76">
        <f>H4592+H4600+H4604+H4613+H4615+H4618</f>
        <v>0</v>
      </c>
      <c r="I4591" s="76"/>
    </row>
    <row r="4592" spans="1:9" ht="18">
      <c r="A4592" s="79"/>
      <c r="B4592" s="78"/>
      <c r="C4592" s="77"/>
      <c r="D4592" s="77"/>
      <c r="E4592" s="95" t="s">
        <v>210</v>
      </c>
      <c r="F4592" s="96"/>
      <c r="G4592" s="76">
        <f t="shared" si="87"/>
        <v>0</v>
      </c>
      <c r="H4592" s="76">
        <f>H4593+H4594+H4595+H4596+H4597+H4598+H4599</f>
        <v>0</v>
      </c>
      <c r="I4592" s="76"/>
    </row>
    <row r="4593" spans="1:9" ht="27">
      <c r="A4593" s="79"/>
      <c r="B4593" s="78"/>
      <c r="C4593" s="77"/>
      <c r="D4593" s="77"/>
      <c r="E4593" s="89" t="s">
        <v>211</v>
      </c>
      <c r="F4593" s="90" t="s">
        <v>212</v>
      </c>
      <c r="G4593" s="76">
        <f t="shared" si="87"/>
        <v>0</v>
      </c>
      <c r="H4593" s="76"/>
      <c r="I4593" s="76"/>
    </row>
    <row r="4594" spans="1:9" ht="18">
      <c r="A4594" s="79"/>
      <c r="B4594" s="78"/>
      <c r="C4594" s="77"/>
      <c r="D4594" s="77"/>
      <c r="E4594" s="89" t="s">
        <v>213</v>
      </c>
      <c r="F4594" s="90" t="s">
        <v>214</v>
      </c>
      <c r="G4594" s="76">
        <f t="shared" si="87"/>
        <v>0</v>
      </c>
      <c r="H4594" s="76"/>
      <c r="I4594" s="76"/>
    </row>
    <row r="4595" spans="1:9" ht="18">
      <c r="A4595" s="79"/>
      <c r="B4595" s="78"/>
      <c r="C4595" s="77"/>
      <c r="D4595" s="77"/>
      <c r="E4595" s="89" t="s">
        <v>215</v>
      </c>
      <c r="F4595" s="90" t="s">
        <v>216</v>
      </c>
      <c r="G4595" s="76">
        <f t="shared" si="87"/>
        <v>0</v>
      </c>
      <c r="H4595" s="76"/>
      <c r="I4595" s="76"/>
    </row>
    <row r="4596" spans="1:9" ht="18">
      <c r="A4596" s="79"/>
      <c r="B4596" s="78"/>
      <c r="C4596" s="77"/>
      <c r="D4596" s="77"/>
      <c r="E4596" s="89" t="s">
        <v>217</v>
      </c>
      <c r="F4596" s="90" t="s">
        <v>218</v>
      </c>
      <c r="G4596" s="76">
        <f t="shared" si="87"/>
        <v>0</v>
      </c>
      <c r="H4596" s="76"/>
      <c r="I4596" s="76"/>
    </row>
    <row r="4597" spans="1:9" ht="18">
      <c r="A4597" s="79"/>
      <c r="B4597" s="78"/>
      <c r="C4597" s="77"/>
      <c r="D4597" s="77"/>
      <c r="E4597" s="89" t="s">
        <v>219</v>
      </c>
      <c r="F4597" s="90" t="s">
        <v>220</v>
      </c>
      <c r="G4597" s="76">
        <f t="shared" si="87"/>
        <v>0</v>
      </c>
      <c r="H4597" s="76"/>
      <c r="I4597" s="76"/>
    </row>
    <row r="4598" spans="1:9" ht="18">
      <c r="A4598" s="79"/>
      <c r="B4598" s="78"/>
      <c r="C4598" s="77"/>
      <c r="D4598" s="77"/>
      <c r="E4598" s="89" t="s">
        <v>221</v>
      </c>
      <c r="F4598" s="90" t="s">
        <v>222</v>
      </c>
      <c r="G4598" s="76">
        <f t="shared" si="87"/>
        <v>0</v>
      </c>
      <c r="H4598" s="76"/>
      <c r="I4598" s="76"/>
    </row>
    <row r="4599" spans="1:9" ht="18.75" thickBot="1">
      <c r="A4599" s="79"/>
      <c r="B4599" s="78"/>
      <c r="C4599" s="77"/>
      <c r="D4599" s="77"/>
      <c r="E4599" s="91" t="s">
        <v>223</v>
      </c>
      <c r="F4599" s="92" t="s">
        <v>224</v>
      </c>
      <c r="G4599" s="76">
        <f t="shared" si="87"/>
        <v>0</v>
      </c>
      <c r="H4599" s="76"/>
      <c r="I4599" s="76"/>
    </row>
    <row r="4600" spans="1:9" ht="33">
      <c r="A4600" s="79"/>
      <c r="B4600" s="78"/>
      <c r="C4600" s="77"/>
      <c r="D4600" s="77"/>
      <c r="E4600" s="132" t="s">
        <v>225</v>
      </c>
      <c r="F4600" s="98" t="s">
        <v>194</v>
      </c>
      <c r="G4600" s="76">
        <f t="shared" si="87"/>
        <v>0</v>
      </c>
      <c r="H4600" s="76">
        <f>H4601+H4602+H4603</f>
        <v>0</v>
      </c>
      <c r="I4600" s="76"/>
    </row>
    <row r="4601" spans="1:9" ht="18">
      <c r="A4601" s="79"/>
      <c r="B4601" s="78"/>
      <c r="C4601" s="77"/>
      <c r="D4601" s="77"/>
      <c r="E4601" s="89" t="s">
        <v>226</v>
      </c>
      <c r="F4601" s="99" t="s">
        <v>227</v>
      </c>
      <c r="G4601" s="76">
        <f t="shared" si="87"/>
        <v>0</v>
      </c>
      <c r="H4601" s="76"/>
      <c r="I4601" s="76"/>
    </row>
    <row r="4602" spans="1:9" ht="27">
      <c r="A4602" s="79"/>
      <c r="B4602" s="78"/>
      <c r="C4602" s="77"/>
      <c r="D4602" s="77"/>
      <c r="E4602" s="89" t="s">
        <v>228</v>
      </c>
      <c r="F4602" s="90" t="s">
        <v>229</v>
      </c>
      <c r="G4602" s="76">
        <f t="shared" si="87"/>
        <v>0</v>
      </c>
      <c r="H4602" s="76"/>
      <c r="I4602" s="76"/>
    </row>
    <row r="4603" spans="1:9" ht="18.75" thickBot="1">
      <c r="A4603" s="79"/>
      <c r="B4603" s="78"/>
      <c r="C4603" s="77"/>
      <c r="D4603" s="77"/>
      <c r="E4603" s="91" t="s">
        <v>230</v>
      </c>
      <c r="F4603" s="92" t="s">
        <v>231</v>
      </c>
      <c r="G4603" s="76">
        <f t="shared" si="87"/>
        <v>0</v>
      </c>
      <c r="H4603" s="76"/>
      <c r="I4603" s="76"/>
    </row>
    <row r="4604" spans="1:9" ht="33">
      <c r="A4604" s="79"/>
      <c r="B4604" s="78"/>
      <c r="C4604" s="77"/>
      <c r="D4604" s="77"/>
      <c r="E4604" s="132" t="s">
        <v>232</v>
      </c>
      <c r="F4604" s="98" t="s">
        <v>194</v>
      </c>
      <c r="G4604" s="76">
        <f t="shared" si="87"/>
        <v>0</v>
      </c>
      <c r="H4604" s="76">
        <f>H4605+H4606+H4607+H4608+H4609+H4610+H4611+H4612</f>
        <v>0</v>
      </c>
      <c r="I4604" s="76"/>
    </row>
    <row r="4605" spans="1:9" ht="18">
      <c r="A4605" s="79"/>
      <c r="B4605" s="78"/>
      <c r="C4605" s="77"/>
      <c r="D4605" s="77"/>
      <c r="E4605" s="89" t="s">
        <v>233</v>
      </c>
      <c r="F4605" s="99" t="s">
        <v>234</v>
      </c>
      <c r="G4605" s="76">
        <f t="shared" si="87"/>
        <v>0</v>
      </c>
      <c r="H4605" s="76"/>
      <c r="I4605" s="76"/>
    </row>
    <row r="4606" spans="1:9" ht="18">
      <c r="A4606" s="79"/>
      <c r="B4606" s="78"/>
      <c r="C4606" s="77"/>
      <c r="D4606" s="77"/>
      <c r="E4606" s="89" t="s">
        <v>235</v>
      </c>
      <c r="F4606" s="90" t="s">
        <v>236</v>
      </c>
      <c r="G4606" s="76">
        <f t="shared" si="87"/>
        <v>0</v>
      </c>
      <c r="H4606" s="76"/>
      <c r="I4606" s="76"/>
    </row>
    <row r="4607" spans="1:9" ht="27">
      <c r="A4607" s="79"/>
      <c r="B4607" s="78"/>
      <c r="C4607" s="77"/>
      <c r="D4607" s="77"/>
      <c r="E4607" s="89" t="s">
        <v>237</v>
      </c>
      <c r="F4607" s="90" t="s">
        <v>238</v>
      </c>
      <c r="G4607" s="76">
        <f t="shared" si="87"/>
        <v>0</v>
      </c>
      <c r="H4607" s="76"/>
      <c r="I4607" s="76"/>
    </row>
    <row r="4608" spans="1:9" ht="18">
      <c r="A4608" s="79"/>
      <c r="B4608" s="78"/>
      <c r="C4608" s="77"/>
      <c r="D4608" s="77"/>
      <c r="E4608" s="89" t="s">
        <v>239</v>
      </c>
      <c r="F4608" s="90" t="s">
        <v>240</v>
      </c>
      <c r="G4608" s="76">
        <f t="shared" si="87"/>
        <v>0</v>
      </c>
      <c r="H4608" s="76"/>
      <c r="I4608" s="76"/>
    </row>
    <row r="4609" spans="1:9" ht="18">
      <c r="A4609" s="79"/>
      <c r="B4609" s="78"/>
      <c r="C4609" s="77"/>
      <c r="D4609" s="77"/>
      <c r="E4609" s="107" t="s">
        <v>241</v>
      </c>
      <c r="F4609" s="108">
        <v>423500</v>
      </c>
      <c r="G4609" s="76">
        <f t="shared" si="87"/>
        <v>0</v>
      </c>
      <c r="H4609" s="76"/>
      <c r="I4609" s="76"/>
    </row>
    <row r="4610" spans="1:9" ht="27">
      <c r="A4610" s="79"/>
      <c r="B4610" s="78"/>
      <c r="C4610" s="77"/>
      <c r="D4610" s="77"/>
      <c r="E4610" s="89" t="s">
        <v>242</v>
      </c>
      <c r="F4610" s="90" t="s">
        <v>243</v>
      </c>
      <c r="G4610" s="76">
        <f t="shared" si="87"/>
        <v>0</v>
      </c>
      <c r="H4610" s="76"/>
      <c r="I4610" s="76"/>
    </row>
    <row r="4611" spans="1:9" ht="18">
      <c r="A4611" s="79"/>
      <c r="B4611" s="78"/>
      <c r="C4611" s="77"/>
      <c r="D4611" s="77"/>
      <c r="E4611" s="89" t="s">
        <v>244</v>
      </c>
      <c r="F4611" s="90" t="s">
        <v>245</v>
      </c>
      <c r="G4611" s="76">
        <f t="shared" si="87"/>
        <v>0</v>
      </c>
      <c r="H4611" s="76"/>
      <c r="I4611" s="76"/>
    </row>
    <row r="4612" spans="1:9" ht="18.75" thickBot="1">
      <c r="A4612" s="79"/>
      <c r="B4612" s="78"/>
      <c r="C4612" s="77"/>
      <c r="D4612" s="77"/>
      <c r="E4612" s="91" t="s">
        <v>246</v>
      </c>
      <c r="F4612" s="92" t="s">
        <v>247</v>
      </c>
      <c r="G4612" s="76">
        <f t="shared" si="87"/>
        <v>0</v>
      </c>
      <c r="H4612" s="76"/>
      <c r="I4612" s="76"/>
    </row>
    <row r="4613" spans="1:9" ht="33">
      <c r="A4613" s="79"/>
      <c r="B4613" s="78"/>
      <c r="C4613" s="77"/>
      <c r="D4613" s="77"/>
      <c r="E4613" s="132" t="s">
        <v>248</v>
      </c>
      <c r="F4613" s="98" t="s">
        <v>194</v>
      </c>
      <c r="G4613" s="76">
        <f t="shared" si="87"/>
        <v>0</v>
      </c>
      <c r="H4613" s="76">
        <f>H4614</f>
        <v>0</v>
      </c>
      <c r="I4613" s="76"/>
    </row>
    <row r="4614" spans="1:9" ht="18.75" thickBot="1">
      <c r="A4614" s="79"/>
      <c r="B4614" s="78"/>
      <c r="C4614" s="77"/>
      <c r="D4614" s="77"/>
      <c r="E4614" s="91" t="s">
        <v>249</v>
      </c>
      <c r="F4614" s="92" t="s">
        <v>250</v>
      </c>
      <c r="G4614" s="76">
        <f t="shared" si="87"/>
        <v>0</v>
      </c>
      <c r="H4614" s="76"/>
      <c r="I4614" s="76"/>
    </row>
    <row r="4615" spans="1:9" ht="49.5">
      <c r="A4615" s="79"/>
      <c r="B4615" s="78"/>
      <c r="C4615" s="77"/>
      <c r="D4615" s="77"/>
      <c r="E4615" s="132" t="s">
        <v>251</v>
      </c>
      <c r="F4615" s="98" t="s">
        <v>194</v>
      </c>
      <c r="G4615" s="76">
        <f t="shared" si="87"/>
        <v>0</v>
      </c>
      <c r="H4615" s="76">
        <f>H4616+H4617</f>
        <v>0</v>
      </c>
      <c r="I4615" s="76"/>
    </row>
    <row r="4616" spans="1:9" ht="27">
      <c r="A4616" s="79"/>
      <c r="B4616" s="78"/>
      <c r="C4616" s="77"/>
      <c r="D4616" s="77"/>
      <c r="E4616" s="89" t="s">
        <v>252</v>
      </c>
      <c r="F4616" s="99" t="s">
        <v>253</v>
      </c>
      <c r="G4616" s="76">
        <f t="shared" si="87"/>
        <v>0</v>
      </c>
      <c r="H4616" s="76"/>
      <c r="I4616" s="76"/>
    </row>
    <row r="4617" spans="1:9" ht="27.75" thickBot="1">
      <c r="A4617" s="79"/>
      <c r="B4617" s="78"/>
      <c r="C4617" s="77"/>
      <c r="D4617" s="77"/>
      <c r="E4617" s="91" t="s">
        <v>254</v>
      </c>
      <c r="F4617" s="92" t="s">
        <v>255</v>
      </c>
      <c r="G4617" s="76">
        <f t="shared" si="87"/>
        <v>0</v>
      </c>
      <c r="H4617" s="76"/>
      <c r="I4617" s="76"/>
    </row>
    <row r="4618" spans="1:9" ht="18">
      <c r="A4618" s="79"/>
      <c r="B4618" s="78"/>
      <c r="C4618" s="77"/>
      <c r="D4618" s="77"/>
      <c r="E4618" s="132" t="s">
        <v>256</v>
      </c>
      <c r="F4618" s="98" t="s">
        <v>194</v>
      </c>
      <c r="G4618" s="76">
        <f t="shared" si="87"/>
        <v>0</v>
      </c>
      <c r="H4618" s="76">
        <f>H4619+H4620+H4621+H4622+H4623+H4624+H4625+H4626</f>
        <v>0</v>
      </c>
      <c r="I4618" s="76"/>
    </row>
    <row r="4619" spans="1:9" ht="18">
      <c r="A4619" s="79"/>
      <c r="B4619" s="78"/>
      <c r="C4619" s="77"/>
      <c r="D4619" s="77"/>
      <c r="E4619" s="89" t="s">
        <v>257</v>
      </c>
      <c r="F4619" s="99" t="s">
        <v>258</v>
      </c>
      <c r="G4619" s="76">
        <f t="shared" si="87"/>
        <v>0</v>
      </c>
      <c r="H4619" s="76"/>
      <c r="I4619" s="76"/>
    </row>
    <row r="4620" spans="1:9" ht="18">
      <c r="A4620" s="79"/>
      <c r="B4620" s="78"/>
      <c r="C4620" s="77"/>
      <c r="D4620" s="77"/>
      <c r="E4620" s="89" t="s">
        <v>259</v>
      </c>
      <c r="F4620" s="90" t="s">
        <v>260</v>
      </c>
      <c r="G4620" s="76">
        <f t="shared" si="87"/>
        <v>0</v>
      </c>
      <c r="H4620" s="76"/>
      <c r="I4620" s="76"/>
    </row>
    <row r="4621" spans="1:9" ht="18">
      <c r="A4621" s="79"/>
      <c r="B4621" s="78"/>
      <c r="C4621" s="77"/>
      <c r="D4621" s="77"/>
      <c r="E4621" s="89" t="s">
        <v>261</v>
      </c>
      <c r="F4621" s="90" t="s">
        <v>262</v>
      </c>
      <c r="G4621" s="76">
        <f t="shared" si="87"/>
        <v>0</v>
      </c>
      <c r="H4621" s="76"/>
      <c r="I4621" s="76"/>
    </row>
    <row r="4622" spans="1:9" ht="18">
      <c r="A4622" s="79"/>
      <c r="B4622" s="78"/>
      <c r="C4622" s="77"/>
      <c r="D4622" s="77"/>
      <c r="E4622" s="109" t="s">
        <v>263</v>
      </c>
      <c r="F4622" s="90" t="s">
        <v>264</v>
      </c>
      <c r="G4622" s="76">
        <f t="shared" si="87"/>
        <v>0</v>
      </c>
      <c r="H4622" s="76"/>
      <c r="I4622" s="76"/>
    </row>
    <row r="4623" spans="1:9" ht="27">
      <c r="A4623" s="79"/>
      <c r="B4623" s="78"/>
      <c r="C4623" s="77"/>
      <c r="D4623" s="77"/>
      <c r="E4623" s="110" t="s">
        <v>265</v>
      </c>
      <c r="F4623" s="90" t="s">
        <v>266</v>
      </c>
      <c r="G4623" s="76">
        <f t="shared" si="87"/>
        <v>0</v>
      </c>
      <c r="H4623" s="76"/>
      <c r="I4623" s="76"/>
    </row>
    <row r="4624" spans="1:9" ht="18">
      <c r="A4624" s="79"/>
      <c r="B4624" s="78"/>
      <c r="C4624" s="77"/>
      <c r="D4624" s="77"/>
      <c r="E4624" s="109" t="s">
        <v>267</v>
      </c>
      <c r="F4624" s="90" t="s">
        <v>268</v>
      </c>
      <c r="G4624" s="76">
        <f t="shared" si="87"/>
        <v>0</v>
      </c>
      <c r="H4624" s="76"/>
      <c r="I4624" s="76"/>
    </row>
    <row r="4625" spans="1:9" ht="18">
      <c r="A4625" s="79"/>
      <c r="B4625" s="78"/>
      <c r="C4625" s="77"/>
      <c r="D4625" s="77"/>
      <c r="E4625" s="109" t="s">
        <v>269</v>
      </c>
      <c r="F4625" s="90" t="s">
        <v>270</v>
      </c>
      <c r="G4625" s="76">
        <f t="shared" si="87"/>
        <v>0</v>
      </c>
      <c r="H4625" s="76"/>
      <c r="I4625" s="76"/>
    </row>
    <row r="4626" spans="1:9" ht="18.75" thickBot="1">
      <c r="A4626" s="79"/>
      <c r="B4626" s="78"/>
      <c r="C4626" s="77"/>
      <c r="D4626" s="77"/>
      <c r="E4626" s="111" t="s">
        <v>271</v>
      </c>
      <c r="F4626" s="92" t="s">
        <v>272</v>
      </c>
      <c r="G4626" s="76">
        <f t="shared" si="87"/>
        <v>0</v>
      </c>
      <c r="H4626" s="76"/>
      <c r="I4626" s="76"/>
    </row>
    <row r="4627" spans="1:9" ht="18">
      <c r="A4627" s="79"/>
      <c r="B4627" s="78"/>
      <c r="C4627" s="77"/>
      <c r="D4627" s="77"/>
      <c r="E4627" s="130" t="s">
        <v>273</v>
      </c>
      <c r="F4627" s="98" t="s">
        <v>194</v>
      </c>
      <c r="G4627" s="76">
        <f t="shared" si="87"/>
        <v>0</v>
      </c>
      <c r="H4627" s="76">
        <f>H4628+H4629+H4630+H4631</f>
        <v>0</v>
      </c>
      <c r="I4627" s="76"/>
    </row>
    <row r="4628" spans="1:9" ht="18">
      <c r="A4628" s="79"/>
      <c r="B4628" s="78"/>
      <c r="C4628" s="77"/>
      <c r="D4628" s="77"/>
      <c r="E4628" s="109" t="s">
        <v>274</v>
      </c>
      <c r="F4628" s="99" t="s">
        <v>275</v>
      </c>
      <c r="G4628" s="76">
        <f t="shared" si="87"/>
        <v>0</v>
      </c>
      <c r="H4628" s="76"/>
      <c r="I4628" s="76"/>
    </row>
    <row r="4629" spans="1:9" ht="18">
      <c r="A4629" s="79"/>
      <c r="B4629" s="78"/>
      <c r="C4629" s="77"/>
      <c r="D4629" s="77"/>
      <c r="E4629" s="109" t="s">
        <v>276</v>
      </c>
      <c r="F4629" s="90" t="s">
        <v>277</v>
      </c>
      <c r="G4629" s="76">
        <f t="shared" si="87"/>
        <v>0</v>
      </c>
      <c r="H4629" s="76"/>
      <c r="I4629" s="76"/>
    </row>
    <row r="4630" spans="1:9" ht="27">
      <c r="A4630" s="79"/>
      <c r="B4630" s="78"/>
      <c r="C4630" s="77"/>
      <c r="D4630" s="77"/>
      <c r="E4630" s="109" t="s">
        <v>278</v>
      </c>
      <c r="F4630" s="90" t="s">
        <v>279</v>
      </c>
      <c r="G4630" s="76">
        <f t="shared" si="87"/>
        <v>0</v>
      </c>
      <c r="H4630" s="76"/>
      <c r="I4630" s="76"/>
    </row>
    <row r="4631" spans="1:9" ht="18">
      <c r="A4631" s="79"/>
      <c r="B4631" s="78"/>
      <c r="C4631" s="77"/>
      <c r="D4631" s="77"/>
      <c r="E4631" s="113" t="s">
        <v>280</v>
      </c>
      <c r="F4631" s="114" t="s">
        <v>281</v>
      </c>
      <c r="G4631" s="76">
        <f t="shared" si="87"/>
        <v>0</v>
      </c>
      <c r="H4631" s="76"/>
      <c r="I4631" s="76"/>
    </row>
    <row r="4632" spans="1:9" ht="18">
      <c r="A4632" s="79"/>
      <c r="B4632" s="78"/>
      <c r="C4632" s="77"/>
      <c r="D4632" s="77"/>
      <c r="E4632" s="113" t="s">
        <v>282</v>
      </c>
      <c r="F4632" s="115" t="s">
        <v>194</v>
      </c>
      <c r="G4632" s="76">
        <f t="shared" si="87"/>
        <v>0</v>
      </c>
      <c r="H4632" s="76">
        <f>H4633+H4634+H4635</f>
        <v>0</v>
      </c>
      <c r="I4632" s="76"/>
    </row>
    <row r="4633" spans="1:9" ht="27">
      <c r="A4633" s="79"/>
      <c r="B4633" s="78"/>
      <c r="C4633" s="77"/>
      <c r="D4633" s="77"/>
      <c r="E4633" s="113" t="s">
        <v>283</v>
      </c>
      <c r="F4633" s="99" t="s">
        <v>284</v>
      </c>
      <c r="G4633" s="76">
        <f t="shared" si="87"/>
        <v>0</v>
      </c>
      <c r="H4633" s="76"/>
      <c r="I4633" s="76"/>
    </row>
    <row r="4634" spans="1:9" ht="18">
      <c r="A4634" s="79"/>
      <c r="B4634" s="78"/>
      <c r="C4634" s="77"/>
      <c r="D4634" s="77"/>
      <c r="E4634" s="109" t="s">
        <v>285</v>
      </c>
      <c r="F4634" s="90" t="s">
        <v>286</v>
      </c>
      <c r="G4634" s="76">
        <f t="shared" si="87"/>
        <v>0</v>
      </c>
      <c r="H4634" s="76"/>
      <c r="I4634" s="76"/>
    </row>
    <row r="4635" spans="1:9" ht="18.75" thickBot="1">
      <c r="A4635" s="79"/>
      <c r="B4635" s="78"/>
      <c r="C4635" s="77"/>
      <c r="D4635" s="77"/>
      <c r="E4635" s="111" t="s">
        <v>287</v>
      </c>
      <c r="F4635" s="92" t="s">
        <v>288</v>
      </c>
      <c r="G4635" s="76">
        <f t="shared" si="87"/>
        <v>0</v>
      </c>
      <c r="H4635" s="76"/>
      <c r="I4635" s="76"/>
    </row>
    <row r="4636" spans="1:9" ht="18">
      <c r="A4636" s="79"/>
      <c r="B4636" s="78"/>
      <c r="C4636" s="77"/>
      <c r="D4636" s="77"/>
      <c r="E4636" s="130" t="s">
        <v>289</v>
      </c>
      <c r="F4636" s="98" t="s">
        <v>194</v>
      </c>
      <c r="G4636" s="76">
        <f t="shared" si="87"/>
        <v>0</v>
      </c>
      <c r="H4636" s="76">
        <f>H4637+H4638+H4639+H4640</f>
        <v>0</v>
      </c>
      <c r="I4636" s="76"/>
    </row>
    <row r="4637" spans="1:9" ht="27">
      <c r="A4637" s="79"/>
      <c r="B4637" s="78"/>
      <c r="C4637" s="77"/>
      <c r="D4637" s="77"/>
      <c r="E4637" s="109" t="s">
        <v>290</v>
      </c>
      <c r="F4637" s="99" t="s">
        <v>291</v>
      </c>
      <c r="G4637" s="76">
        <f t="shared" si="87"/>
        <v>0</v>
      </c>
      <c r="H4637" s="76"/>
      <c r="I4637" s="76"/>
    </row>
    <row r="4638" spans="1:9" ht="27">
      <c r="A4638" s="79"/>
      <c r="B4638" s="78"/>
      <c r="C4638" s="77"/>
      <c r="D4638" s="77"/>
      <c r="E4638" s="109" t="s">
        <v>292</v>
      </c>
      <c r="F4638" s="90" t="s">
        <v>293</v>
      </c>
      <c r="G4638" s="76">
        <f t="shared" si="87"/>
        <v>0</v>
      </c>
      <c r="H4638" s="76"/>
      <c r="I4638" s="76"/>
    </row>
    <row r="4639" spans="1:9" ht="27">
      <c r="A4639" s="79"/>
      <c r="B4639" s="78"/>
      <c r="C4639" s="77"/>
      <c r="D4639" s="77"/>
      <c r="E4639" s="109" t="s">
        <v>294</v>
      </c>
      <c r="F4639" s="90" t="s">
        <v>295</v>
      </c>
      <c r="G4639" s="76">
        <f t="shared" si="87"/>
        <v>0</v>
      </c>
      <c r="H4639" s="76"/>
      <c r="I4639" s="76"/>
    </row>
    <row r="4640" spans="1:9" ht="27.75" thickBot="1">
      <c r="A4640" s="79"/>
      <c r="B4640" s="78"/>
      <c r="C4640" s="77"/>
      <c r="D4640" s="77"/>
      <c r="E4640" s="111" t="s">
        <v>296</v>
      </c>
      <c r="F4640" s="92" t="s">
        <v>297</v>
      </c>
      <c r="G4640" s="76">
        <f t="shared" si="87"/>
        <v>0</v>
      </c>
      <c r="H4640" s="76"/>
      <c r="I4640" s="76"/>
    </row>
    <row r="4641" spans="1:9" ht="18">
      <c r="A4641" s="79"/>
      <c r="B4641" s="78"/>
      <c r="C4641" s="77"/>
      <c r="D4641" s="77"/>
      <c r="E4641" s="116" t="s">
        <v>298</v>
      </c>
      <c r="F4641" s="117" t="s">
        <v>194</v>
      </c>
      <c r="G4641" s="76">
        <f t="shared" si="87"/>
        <v>0</v>
      </c>
      <c r="H4641" s="76"/>
      <c r="I4641" s="76"/>
    </row>
    <row r="4642" spans="1:9" ht="28.5">
      <c r="A4642" s="79"/>
      <c r="B4642" s="78"/>
      <c r="C4642" s="77"/>
      <c r="D4642" s="77"/>
      <c r="E4642" s="118" t="s">
        <v>299</v>
      </c>
      <c r="F4642" s="117" t="s">
        <v>194</v>
      </c>
      <c r="G4642" s="76">
        <f t="shared" si="87"/>
        <v>0</v>
      </c>
      <c r="H4642" s="76">
        <f>H4643+H4644</f>
        <v>0</v>
      </c>
      <c r="I4642" s="76"/>
    </row>
    <row r="4643" spans="1:9" ht="27">
      <c r="A4643" s="79"/>
      <c r="B4643" s="78"/>
      <c r="C4643" s="77"/>
      <c r="D4643" s="77"/>
      <c r="E4643" s="119" t="s">
        <v>300</v>
      </c>
      <c r="F4643" s="120">
        <v>461100</v>
      </c>
      <c r="G4643" s="76">
        <f t="shared" si="87"/>
        <v>0</v>
      </c>
      <c r="H4643" s="76"/>
      <c r="I4643" s="76"/>
    </row>
    <row r="4644" spans="1:9" ht="27">
      <c r="A4644" s="79"/>
      <c r="B4644" s="78"/>
      <c r="C4644" s="77"/>
      <c r="D4644" s="77"/>
      <c r="E4644" s="119" t="s">
        <v>301</v>
      </c>
      <c r="F4644" s="120">
        <v>461200</v>
      </c>
      <c r="G4644" s="76">
        <f t="shared" si="87"/>
        <v>0</v>
      </c>
      <c r="H4644" s="76"/>
      <c r="I4644" s="76"/>
    </row>
    <row r="4645" spans="1:9" ht="28.5">
      <c r="A4645" s="79"/>
      <c r="B4645" s="78"/>
      <c r="C4645" s="77"/>
      <c r="D4645" s="77"/>
      <c r="E4645" s="121" t="s">
        <v>302</v>
      </c>
      <c r="F4645" s="122" t="s">
        <v>194</v>
      </c>
      <c r="G4645" s="76">
        <f t="shared" si="87"/>
        <v>0</v>
      </c>
      <c r="H4645" s="76">
        <f>H4646+H4647</f>
        <v>0</v>
      </c>
      <c r="I4645" s="76"/>
    </row>
    <row r="4646" spans="1:9" ht="27">
      <c r="A4646" s="79"/>
      <c r="B4646" s="78"/>
      <c r="C4646" s="77"/>
      <c r="D4646" s="77"/>
      <c r="E4646" s="123" t="s">
        <v>303</v>
      </c>
      <c r="F4646" s="120">
        <v>462100</v>
      </c>
      <c r="G4646" s="76">
        <f t="shared" si="87"/>
        <v>0</v>
      </c>
      <c r="H4646" s="76"/>
      <c r="I4646" s="76"/>
    </row>
    <row r="4647" spans="1:9" ht="27.75" thickBot="1">
      <c r="A4647" s="79"/>
      <c r="B4647" s="78"/>
      <c r="C4647" s="77"/>
      <c r="D4647" s="77"/>
      <c r="E4647" s="124" t="s">
        <v>304</v>
      </c>
      <c r="F4647" s="125">
        <v>462200</v>
      </c>
      <c r="G4647" s="76">
        <f t="shared" si="87"/>
        <v>0</v>
      </c>
      <c r="H4647" s="76"/>
      <c r="I4647" s="76"/>
    </row>
    <row r="4648" spans="1:9" ht="28.5">
      <c r="A4648" s="79"/>
      <c r="B4648" s="78"/>
      <c r="C4648" s="77"/>
      <c r="D4648" s="77"/>
      <c r="E4648" s="126" t="s">
        <v>305</v>
      </c>
      <c r="F4648" s="117" t="s">
        <v>194</v>
      </c>
      <c r="G4648" s="76">
        <f t="shared" ref="G4648:G4699" si="88">H4648</f>
        <v>0</v>
      </c>
      <c r="H4648" s="76">
        <f>H4649+H4650+H4651+H4652+H4653+H4654+H4655+H4656</f>
        <v>0</v>
      </c>
      <c r="I4648" s="76"/>
    </row>
    <row r="4649" spans="1:9" ht="27">
      <c r="A4649" s="79"/>
      <c r="B4649" s="78"/>
      <c r="C4649" s="77"/>
      <c r="D4649" s="77"/>
      <c r="E4649" s="123" t="s">
        <v>306</v>
      </c>
      <c r="F4649" s="120">
        <v>463100</v>
      </c>
      <c r="G4649" s="76">
        <f t="shared" si="88"/>
        <v>0</v>
      </c>
      <c r="H4649" s="76"/>
      <c r="I4649" s="76"/>
    </row>
    <row r="4650" spans="1:9" ht="18">
      <c r="A4650" s="79"/>
      <c r="B4650" s="78"/>
      <c r="C4650" s="77"/>
      <c r="D4650" s="77"/>
      <c r="E4650" s="123" t="s">
        <v>307</v>
      </c>
      <c r="F4650" s="120">
        <v>463200</v>
      </c>
      <c r="G4650" s="76">
        <f t="shared" si="88"/>
        <v>0</v>
      </c>
      <c r="H4650" s="76"/>
      <c r="I4650" s="76"/>
    </row>
    <row r="4651" spans="1:9" ht="40.5">
      <c r="A4651" s="79"/>
      <c r="B4651" s="78"/>
      <c r="C4651" s="77"/>
      <c r="D4651" s="77"/>
      <c r="E4651" s="123" t="s">
        <v>308</v>
      </c>
      <c r="F4651" s="120">
        <v>463300</v>
      </c>
      <c r="G4651" s="76">
        <f t="shared" si="88"/>
        <v>0</v>
      </c>
      <c r="H4651" s="76"/>
      <c r="I4651" s="76"/>
    </row>
    <row r="4652" spans="1:9" ht="40.5">
      <c r="A4652" s="79"/>
      <c r="B4652" s="78"/>
      <c r="C4652" s="77"/>
      <c r="D4652" s="77"/>
      <c r="E4652" s="123" t="s">
        <v>309</v>
      </c>
      <c r="F4652" s="120">
        <v>463400</v>
      </c>
      <c r="G4652" s="76">
        <f t="shared" si="88"/>
        <v>0</v>
      </c>
      <c r="H4652" s="76"/>
      <c r="I4652" s="76"/>
    </row>
    <row r="4653" spans="1:9" ht="18">
      <c r="A4653" s="79"/>
      <c r="B4653" s="78"/>
      <c r="C4653" s="77"/>
      <c r="D4653" s="77"/>
      <c r="E4653" s="127" t="s">
        <v>310</v>
      </c>
      <c r="F4653" s="120">
        <v>463500</v>
      </c>
      <c r="G4653" s="76">
        <f t="shared" si="88"/>
        <v>0</v>
      </c>
      <c r="H4653" s="76"/>
      <c r="I4653" s="76"/>
    </row>
    <row r="4654" spans="1:9" ht="40.5">
      <c r="A4654" s="79"/>
      <c r="B4654" s="78"/>
      <c r="C4654" s="77"/>
      <c r="D4654" s="77"/>
      <c r="E4654" s="127" t="s">
        <v>311</v>
      </c>
      <c r="F4654" s="120">
        <v>463700</v>
      </c>
      <c r="G4654" s="76">
        <f t="shared" si="88"/>
        <v>0</v>
      </c>
      <c r="H4654" s="76"/>
      <c r="I4654" s="76"/>
    </row>
    <row r="4655" spans="1:9" ht="40.5">
      <c r="A4655" s="79"/>
      <c r="B4655" s="78"/>
      <c r="C4655" s="77"/>
      <c r="D4655" s="77"/>
      <c r="E4655" s="127" t="s">
        <v>312</v>
      </c>
      <c r="F4655" s="120">
        <v>463800</v>
      </c>
      <c r="G4655" s="76">
        <f t="shared" si="88"/>
        <v>0</v>
      </c>
      <c r="H4655" s="76"/>
      <c r="I4655" s="76"/>
    </row>
    <row r="4656" spans="1:9" ht="18">
      <c r="A4656" s="79"/>
      <c r="B4656" s="78"/>
      <c r="C4656" s="77"/>
      <c r="D4656" s="77"/>
      <c r="E4656" s="127" t="s">
        <v>313</v>
      </c>
      <c r="F4656" s="120">
        <v>463900</v>
      </c>
      <c r="G4656" s="76">
        <f t="shared" si="88"/>
        <v>0</v>
      </c>
      <c r="H4656" s="76"/>
      <c r="I4656" s="76"/>
    </row>
    <row r="4657" spans="1:9" ht="28.5">
      <c r="A4657" s="79"/>
      <c r="B4657" s="78"/>
      <c r="C4657" s="77"/>
      <c r="D4657" s="77"/>
      <c r="E4657" s="128" t="s">
        <v>314</v>
      </c>
      <c r="F4657" s="122" t="s">
        <v>194</v>
      </c>
      <c r="G4657" s="76">
        <f t="shared" si="88"/>
        <v>0</v>
      </c>
      <c r="H4657" s="76">
        <f>H4658+H4659+H4660+H4661+H4662</f>
        <v>0</v>
      </c>
      <c r="I4657" s="76"/>
    </row>
    <row r="4658" spans="1:9" ht="27">
      <c r="A4658" s="79"/>
      <c r="B4658" s="78"/>
      <c r="C4658" s="77"/>
      <c r="D4658" s="77"/>
      <c r="E4658" s="127" t="s">
        <v>315</v>
      </c>
      <c r="F4658" s="120">
        <v>465100</v>
      </c>
      <c r="G4658" s="76">
        <f t="shared" si="88"/>
        <v>0</v>
      </c>
      <c r="H4658" s="76"/>
      <c r="I4658" s="76"/>
    </row>
    <row r="4659" spans="1:9" ht="18">
      <c r="A4659" s="79"/>
      <c r="B4659" s="78"/>
      <c r="C4659" s="77"/>
      <c r="D4659" s="77"/>
      <c r="E4659" s="127" t="s">
        <v>316</v>
      </c>
      <c r="F4659" s="120">
        <v>465200</v>
      </c>
      <c r="G4659" s="76">
        <f t="shared" si="88"/>
        <v>0</v>
      </c>
      <c r="H4659" s="76"/>
      <c r="I4659" s="76"/>
    </row>
    <row r="4660" spans="1:9" ht="18">
      <c r="A4660" s="79"/>
      <c r="B4660" s="78"/>
      <c r="C4660" s="77"/>
      <c r="D4660" s="77"/>
      <c r="E4660" s="127" t="s">
        <v>317</v>
      </c>
      <c r="F4660" s="120">
        <v>465300</v>
      </c>
      <c r="G4660" s="76">
        <f t="shared" si="88"/>
        <v>0</v>
      </c>
      <c r="H4660" s="76"/>
      <c r="I4660" s="76"/>
    </row>
    <row r="4661" spans="1:9" ht="40.5">
      <c r="A4661" s="79"/>
      <c r="B4661" s="78"/>
      <c r="C4661" s="77"/>
      <c r="D4661" s="77"/>
      <c r="E4661" s="127" t="s">
        <v>318</v>
      </c>
      <c r="F4661" s="120">
        <v>465500</v>
      </c>
      <c r="G4661" s="76">
        <f t="shared" si="88"/>
        <v>0</v>
      </c>
      <c r="H4661" s="76"/>
      <c r="I4661" s="76"/>
    </row>
    <row r="4662" spans="1:9" ht="40.5">
      <c r="A4662" s="79"/>
      <c r="B4662" s="78"/>
      <c r="C4662" s="77"/>
      <c r="D4662" s="77"/>
      <c r="E4662" s="127" t="s">
        <v>319</v>
      </c>
      <c r="F4662" s="120">
        <v>465600</v>
      </c>
      <c r="G4662" s="76">
        <f t="shared" si="88"/>
        <v>0</v>
      </c>
      <c r="H4662" s="76"/>
      <c r="I4662" s="76"/>
    </row>
    <row r="4663" spans="1:9" ht="18.75" thickBot="1">
      <c r="A4663" s="79"/>
      <c r="B4663" s="78"/>
      <c r="C4663" s="77"/>
      <c r="D4663" s="77"/>
      <c r="E4663" s="129" t="s">
        <v>320</v>
      </c>
      <c r="F4663" s="92" t="s">
        <v>321</v>
      </c>
      <c r="G4663" s="76">
        <f t="shared" si="88"/>
        <v>0</v>
      </c>
      <c r="H4663" s="76"/>
      <c r="I4663" s="76"/>
    </row>
    <row r="4664" spans="1:9" ht="33">
      <c r="A4664" s="79"/>
      <c r="B4664" s="78"/>
      <c r="C4664" s="77"/>
      <c r="D4664" s="77"/>
      <c r="E4664" s="130" t="s">
        <v>322</v>
      </c>
      <c r="F4664" s="98" t="s">
        <v>194</v>
      </c>
      <c r="G4664" s="76">
        <f t="shared" si="88"/>
        <v>1500</v>
      </c>
      <c r="H4664" s="76">
        <f>H4665+H4668+H4678</f>
        <v>1500</v>
      </c>
      <c r="I4664" s="76"/>
    </row>
    <row r="4665" spans="1:9" ht="28.5">
      <c r="A4665" s="79"/>
      <c r="B4665" s="78"/>
      <c r="C4665" s="77"/>
      <c r="D4665" s="77"/>
      <c r="E4665" s="131" t="s">
        <v>323</v>
      </c>
      <c r="F4665" s="122" t="s">
        <v>194</v>
      </c>
      <c r="G4665" s="76">
        <f t="shared" si="88"/>
        <v>0</v>
      </c>
      <c r="H4665" s="76">
        <f>H4666+H4667</f>
        <v>0</v>
      </c>
      <c r="I4665" s="76"/>
    </row>
    <row r="4666" spans="1:9" ht="40.5">
      <c r="A4666" s="79"/>
      <c r="B4666" s="78"/>
      <c r="C4666" s="77"/>
      <c r="D4666" s="77"/>
      <c r="E4666" s="89" t="s">
        <v>324</v>
      </c>
      <c r="F4666" s="108">
        <v>471100</v>
      </c>
      <c r="G4666" s="76">
        <f t="shared" si="88"/>
        <v>0</v>
      </c>
      <c r="H4666" s="76"/>
      <c r="I4666" s="76"/>
    </row>
    <row r="4667" spans="1:9" ht="27">
      <c r="A4667" s="79"/>
      <c r="B4667" s="78"/>
      <c r="C4667" s="77"/>
      <c r="D4667" s="77"/>
      <c r="E4667" s="109" t="s">
        <v>325</v>
      </c>
      <c r="F4667" s="108">
        <v>471200</v>
      </c>
      <c r="G4667" s="76">
        <f t="shared" si="88"/>
        <v>0</v>
      </c>
      <c r="H4667" s="76"/>
      <c r="I4667" s="76"/>
    </row>
    <row r="4668" spans="1:9" ht="42.75">
      <c r="A4668" s="79"/>
      <c r="B4668" s="78"/>
      <c r="C4668" s="77"/>
      <c r="D4668" s="77"/>
      <c r="E4668" s="131" t="s">
        <v>326</v>
      </c>
      <c r="F4668" s="122" t="s">
        <v>194</v>
      </c>
      <c r="G4668" s="76">
        <f t="shared" si="88"/>
        <v>1500</v>
      </c>
      <c r="H4668" s="76">
        <f>H4669+H4670+H4671+H4672+H4673+H4674+H4675+H4676+H4677</f>
        <v>1500</v>
      </c>
      <c r="I4668" s="76"/>
    </row>
    <row r="4669" spans="1:9" ht="27">
      <c r="A4669" s="79"/>
      <c r="B4669" s="78"/>
      <c r="C4669" s="77"/>
      <c r="D4669" s="77"/>
      <c r="E4669" s="109" t="s">
        <v>327</v>
      </c>
      <c r="F4669" s="90" t="s">
        <v>328</v>
      </c>
      <c r="G4669" s="76">
        <f t="shared" si="88"/>
        <v>0</v>
      </c>
      <c r="H4669" s="76"/>
      <c r="I4669" s="76"/>
    </row>
    <row r="4670" spans="1:9" ht="18">
      <c r="A4670" s="79"/>
      <c r="B4670" s="78"/>
      <c r="C4670" s="77"/>
      <c r="D4670" s="77"/>
      <c r="E4670" s="109" t="s">
        <v>329</v>
      </c>
      <c r="F4670" s="90" t="s">
        <v>330</v>
      </c>
      <c r="G4670" s="76">
        <f t="shared" si="88"/>
        <v>0</v>
      </c>
      <c r="H4670" s="76"/>
      <c r="I4670" s="76"/>
    </row>
    <row r="4671" spans="1:9" ht="27">
      <c r="A4671" s="79"/>
      <c r="B4671" s="78"/>
      <c r="C4671" s="77"/>
      <c r="D4671" s="77"/>
      <c r="E4671" s="109" t="s">
        <v>331</v>
      </c>
      <c r="F4671" s="90" t="s">
        <v>332</v>
      </c>
      <c r="G4671" s="76">
        <f t="shared" si="88"/>
        <v>0</v>
      </c>
      <c r="H4671" s="76"/>
      <c r="I4671" s="76"/>
    </row>
    <row r="4672" spans="1:9" ht="18">
      <c r="A4672" s="79"/>
      <c r="B4672" s="78"/>
      <c r="C4672" s="77"/>
      <c r="D4672" s="77"/>
      <c r="E4672" s="109" t="s">
        <v>333</v>
      </c>
      <c r="F4672" s="90" t="s">
        <v>334</v>
      </c>
      <c r="G4672" s="76">
        <f t="shared" si="88"/>
        <v>0</v>
      </c>
      <c r="H4672" s="76"/>
      <c r="I4672" s="76"/>
    </row>
    <row r="4673" spans="1:9" ht="27">
      <c r="A4673" s="79"/>
      <c r="B4673" s="78"/>
      <c r="C4673" s="77"/>
      <c r="D4673" s="77"/>
      <c r="E4673" s="109" t="s">
        <v>335</v>
      </c>
      <c r="F4673" s="90" t="s">
        <v>336</v>
      </c>
      <c r="G4673" s="76">
        <f t="shared" si="88"/>
        <v>0</v>
      </c>
      <c r="H4673" s="76"/>
      <c r="I4673" s="76"/>
    </row>
    <row r="4674" spans="1:9" ht="18">
      <c r="A4674" s="79"/>
      <c r="B4674" s="78"/>
      <c r="C4674" s="77"/>
      <c r="D4674" s="77"/>
      <c r="E4674" s="109" t="s">
        <v>337</v>
      </c>
      <c r="F4674" s="90" t="s">
        <v>338</v>
      </c>
      <c r="G4674" s="76">
        <f t="shared" si="88"/>
        <v>1500</v>
      </c>
      <c r="H4674" s="76">
        <v>1500</v>
      </c>
      <c r="I4674" s="76"/>
    </row>
    <row r="4675" spans="1:9" ht="27">
      <c r="A4675" s="79"/>
      <c r="B4675" s="78"/>
      <c r="C4675" s="77"/>
      <c r="D4675" s="77"/>
      <c r="E4675" s="89" t="s">
        <v>339</v>
      </c>
      <c r="F4675" s="90" t="s">
        <v>340</v>
      </c>
      <c r="G4675" s="76">
        <f t="shared" si="88"/>
        <v>0</v>
      </c>
      <c r="H4675" s="76"/>
      <c r="I4675" s="76"/>
    </row>
    <row r="4676" spans="1:9" ht="18">
      <c r="A4676" s="79"/>
      <c r="B4676" s="78"/>
      <c r="C4676" s="77"/>
      <c r="D4676" s="77"/>
      <c r="E4676" s="109" t="s">
        <v>341</v>
      </c>
      <c r="F4676" s="90" t="s">
        <v>342</v>
      </c>
      <c r="G4676" s="76">
        <f t="shared" si="88"/>
        <v>0</v>
      </c>
      <c r="H4676" s="76"/>
      <c r="I4676" s="76"/>
    </row>
    <row r="4677" spans="1:9" ht="18">
      <c r="A4677" s="79"/>
      <c r="B4677" s="78"/>
      <c r="C4677" s="77"/>
      <c r="D4677" s="77"/>
      <c r="E4677" s="109" t="s">
        <v>343</v>
      </c>
      <c r="F4677" s="90" t="s">
        <v>344</v>
      </c>
      <c r="G4677" s="76">
        <f t="shared" si="88"/>
        <v>0</v>
      </c>
      <c r="H4677" s="76"/>
      <c r="I4677" s="76"/>
    </row>
    <row r="4678" spans="1:9" ht="18">
      <c r="A4678" s="79"/>
      <c r="B4678" s="78"/>
      <c r="C4678" s="77"/>
      <c r="D4678" s="77"/>
      <c r="E4678" s="131" t="s">
        <v>345</v>
      </c>
      <c r="F4678" s="122" t="s">
        <v>194</v>
      </c>
      <c r="G4678" s="76">
        <f t="shared" si="88"/>
        <v>0</v>
      </c>
      <c r="H4678" s="76"/>
      <c r="I4678" s="76"/>
    </row>
    <row r="4679" spans="1:9" ht="18.75" thickBot="1">
      <c r="A4679" s="79"/>
      <c r="B4679" s="78"/>
      <c r="C4679" s="77"/>
      <c r="D4679" s="77"/>
      <c r="E4679" s="111" t="s">
        <v>346</v>
      </c>
      <c r="F4679" s="92" t="s">
        <v>347</v>
      </c>
      <c r="G4679" s="76">
        <f t="shared" si="88"/>
        <v>0</v>
      </c>
      <c r="H4679" s="76"/>
      <c r="I4679" s="76"/>
    </row>
    <row r="4680" spans="1:9" ht="18">
      <c r="A4680" s="79"/>
      <c r="B4680" s="78"/>
      <c r="C4680" s="77"/>
      <c r="D4680" s="77"/>
      <c r="E4680" s="132" t="s">
        <v>348</v>
      </c>
      <c r="F4680" s="98" t="s">
        <v>194</v>
      </c>
      <c r="G4680" s="76">
        <f t="shared" si="88"/>
        <v>0</v>
      </c>
      <c r="H4680" s="76"/>
      <c r="I4680" s="76"/>
    </row>
    <row r="4681" spans="1:9" ht="42.75">
      <c r="A4681" s="79"/>
      <c r="B4681" s="78"/>
      <c r="C4681" s="77"/>
      <c r="D4681" s="77"/>
      <c r="E4681" s="133" t="s">
        <v>349</v>
      </c>
      <c r="F4681" s="117" t="s">
        <v>194</v>
      </c>
      <c r="G4681" s="76">
        <f t="shared" si="88"/>
        <v>0</v>
      </c>
      <c r="H4681" s="76">
        <f>H4682+H4683</f>
        <v>0</v>
      </c>
      <c r="I4681" s="76"/>
    </row>
    <row r="4682" spans="1:9" ht="54">
      <c r="A4682" s="79"/>
      <c r="B4682" s="78"/>
      <c r="C4682" s="77"/>
      <c r="D4682" s="77"/>
      <c r="E4682" s="89" t="s">
        <v>350</v>
      </c>
      <c r="F4682" s="99" t="s">
        <v>351</v>
      </c>
      <c r="G4682" s="76">
        <f t="shared" si="88"/>
        <v>0</v>
      </c>
      <c r="H4682" s="76"/>
      <c r="I4682" s="76"/>
    </row>
    <row r="4683" spans="1:9" ht="27">
      <c r="A4683" s="79"/>
      <c r="B4683" s="78"/>
      <c r="C4683" s="77"/>
      <c r="D4683" s="77"/>
      <c r="E4683" s="109" t="s">
        <v>352</v>
      </c>
      <c r="F4683" s="134" t="s">
        <v>353</v>
      </c>
      <c r="G4683" s="76">
        <f t="shared" si="88"/>
        <v>0</v>
      </c>
      <c r="H4683" s="76"/>
      <c r="I4683" s="76"/>
    </row>
    <row r="4684" spans="1:9" ht="57">
      <c r="A4684" s="79"/>
      <c r="B4684" s="78"/>
      <c r="C4684" s="77"/>
      <c r="D4684" s="77"/>
      <c r="E4684" s="135" t="s">
        <v>354</v>
      </c>
      <c r="F4684" s="122" t="s">
        <v>194</v>
      </c>
      <c r="G4684" s="76">
        <f t="shared" si="88"/>
        <v>0</v>
      </c>
      <c r="H4684" s="76">
        <f>H4685+H4686+H4687+H4688</f>
        <v>0</v>
      </c>
      <c r="I4684" s="76"/>
    </row>
    <row r="4685" spans="1:9" ht="18">
      <c r="A4685" s="79"/>
      <c r="B4685" s="78"/>
      <c r="C4685" s="77"/>
      <c r="D4685" s="77"/>
      <c r="E4685" s="109" t="s">
        <v>355</v>
      </c>
      <c r="F4685" s="99" t="s">
        <v>356</v>
      </c>
      <c r="G4685" s="76">
        <f t="shared" si="88"/>
        <v>0</v>
      </c>
      <c r="H4685" s="76"/>
      <c r="I4685" s="76"/>
    </row>
    <row r="4686" spans="1:9" ht="18">
      <c r="A4686" s="79"/>
      <c r="B4686" s="78"/>
      <c r="C4686" s="77"/>
      <c r="D4686" s="77"/>
      <c r="E4686" s="109" t="s">
        <v>357</v>
      </c>
      <c r="F4686" s="136">
        <v>482200</v>
      </c>
      <c r="G4686" s="76">
        <f t="shared" si="88"/>
        <v>0</v>
      </c>
      <c r="H4686" s="76"/>
      <c r="I4686" s="76"/>
    </row>
    <row r="4687" spans="1:9" ht="18">
      <c r="A4687" s="79"/>
      <c r="B4687" s="78"/>
      <c r="C4687" s="77"/>
      <c r="D4687" s="77"/>
      <c r="E4687" s="109" t="s">
        <v>358</v>
      </c>
      <c r="F4687" s="90" t="s">
        <v>359</v>
      </c>
      <c r="G4687" s="76">
        <f t="shared" si="88"/>
        <v>0</v>
      </c>
      <c r="H4687" s="76"/>
      <c r="I4687" s="76"/>
    </row>
    <row r="4688" spans="1:9" ht="40.5">
      <c r="A4688" s="79"/>
      <c r="B4688" s="78"/>
      <c r="C4688" s="77"/>
      <c r="D4688" s="77"/>
      <c r="E4688" s="137" t="s">
        <v>360</v>
      </c>
      <c r="F4688" s="90" t="s">
        <v>361</v>
      </c>
      <c r="G4688" s="76">
        <f t="shared" si="88"/>
        <v>0</v>
      </c>
      <c r="H4688" s="76"/>
      <c r="I4688" s="76"/>
    </row>
    <row r="4689" spans="1:9" ht="28.5">
      <c r="A4689" s="79"/>
      <c r="B4689" s="78"/>
      <c r="C4689" s="77"/>
      <c r="D4689" s="77"/>
      <c r="E4689" s="135" t="s">
        <v>362</v>
      </c>
      <c r="F4689" s="122" t="s">
        <v>194</v>
      </c>
      <c r="G4689" s="76">
        <f t="shared" si="88"/>
        <v>0</v>
      </c>
      <c r="H4689" s="76">
        <f>H4690</f>
        <v>0</v>
      </c>
      <c r="I4689" s="76"/>
    </row>
    <row r="4690" spans="1:9" ht="27">
      <c r="A4690" s="79"/>
      <c r="B4690" s="78"/>
      <c r="C4690" s="77"/>
      <c r="D4690" s="77"/>
      <c r="E4690" s="137" t="s">
        <v>363</v>
      </c>
      <c r="F4690" s="90" t="s">
        <v>364</v>
      </c>
      <c r="G4690" s="76">
        <f t="shared" si="88"/>
        <v>0</v>
      </c>
      <c r="H4690" s="76"/>
      <c r="I4690" s="76"/>
    </row>
    <row r="4691" spans="1:9" ht="57">
      <c r="A4691" s="79"/>
      <c r="B4691" s="78"/>
      <c r="C4691" s="77"/>
      <c r="D4691" s="77"/>
      <c r="E4691" s="135" t="s">
        <v>365</v>
      </c>
      <c r="F4691" s="122" t="s">
        <v>194</v>
      </c>
      <c r="G4691" s="76">
        <f t="shared" si="88"/>
        <v>0</v>
      </c>
      <c r="H4691" s="76">
        <f>H4692+H4693</f>
        <v>0</v>
      </c>
      <c r="I4691" s="76"/>
    </row>
    <row r="4692" spans="1:9" ht="27">
      <c r="A4692" s="79"/>
      <c r="B4692" s="78"/>
      <c r="C4692" s="77"/>
      <c r="D4692" s="77"/>
      <c r="E4692" s="137" t="s">
        <v>366</v>
      </c>
      <c r="F4692" s="90" t="s">
        <v>367</v>
      </c>
      <c r="G4692" s="76">
        <f t="shared" si="88"/>
        <v>0</v>
      </c>
      <c r="H4692" s="76"/>
      <c r="I4692" s="76"/>
    </row>
    <row r="4693" spans="1:9" ht="27">
      <c r="A4693" s="79"/>
      <c r="B4693" s="78"/>
      <c r="C4693" s="77"/>
      <c r="D4693" s="77"/>
      <c r="E4693" s="137" t="s">
        <v>368</v>
      </c>
      <c r="F4693" s="90" t="s">
        <v>369</v>
      </c>
      <c r="G4693" s="76">
        <f t="shared" si="88"/>
        <v>0</v>
      </c>
      <c r="H4693" s="76"/>
      <c r="I4693" s="76"/>
    </row>
    <row r="4694" spans="1:9" ht="57">
      <c r="A4694" s="79"/>
      <c r="B4694" s="78"/>
      <c r="C4694" s="77"/>
      <c r="D4694" s="77"/>
      <c r="E4694" s="135" t="s">
        <v>370</v>
      </c>
      <c r="F4694" s="122" t="s">
        <v>194</v>
      </c>
      <c r="G4694" s="76">
        <f t="shared" si="88"/>
        <v>0</v>
      </c>
      <c r="H4694" s="76">
        <f>H4695</f>
        <v>0</v>
      </c>
      <c r="I4694" s="76"/>
    </row>
    <row r="4695" spans="1:9" ht="40.5">
      <c r="A4695" s="79"/>
      <c r="B4695" s="78"/>
      <c r="C4695" s="77"/>
      <c r="D4695" s="77"/>
      <c r="E4695" s="137" t="s">
        <v>371</v>
      </c>
      <c r="F4695" s="90" t="s">
        <v>372</v>
      </c>
      <c r="G4695" s="76">
        <f t="shared" si="88"/>
        <v>0</v>
      </c>
      <c r="H4695" s="76"/>
      <c r="I4695" s="76"/>
    </row>
    <row r="4696" spans="1:9" ht="18">
      <c r="A4696" s="79"/>
      <c r="B4696" s="78"/>
      <c r="C4696" s="77"/>
      <c r="D4696" s="77"/>
      <c r="E4696" s="135" t="s">
        <v>373</v>
      </c>
      <c r="F4696" s="122" t="s">
        <v>194</v>
      </c>
      <c r="G4696" s="76">
        <f t="shared" si="88"/>
        <v>0</v>
      </c>
      <c r="H4696" s="76">
        <f>H4697</f>
        <v>0</v>
      </c>
      <c r="I4696" s="76"/>
    </row>
    <row r="4697" spans="1:9" ht="18">
      <c r="A4697" s="79"/>
      <c r="B4697" s="78"/>
      <c r="C4697" s="77"/>
      <c r="D4697" s="77"/>
      <c r="E4697" s="137" t="s">
        <v>374</v>
      </c>
      <c r="F4697" s="90" t="s">
        <v>375</v>
      </c>
      <c r="G4697" s="76">
        <f t="shared" si="88"/>
        <v>0</v>
      </c>
      <c r="H4697" s="76"/>
      <c r="I4697" s="76"/>
    </row>
    <row r="4698" spans="1:9" ht="18">
      <c r="A4698" s="79"/>
      <c r="B4698" s="78"/>
      <c r="C4698" s="77"/>
      <c r="D4698" s="77"/>
      <c r="E4698" s="135" t="s">
        <v>376</v>
      </c>
      <c r="F4698" s="122" t="s">
        <v>194</v>
      </c>
      <c r="G4698" s="76">
        <f t="shared" si="88"/>
        <v>0</v>
      </c>
      <c r="H4698" s="76">
        <f>H4699</f>
        <v>0</v>
      </c>
      <c r="I4698" s="76"/>
    </row>
    <row r="4699" spans="1:9" ht="18.75" thickBot="1">
      <c r="A4699" s="79"/>
      <c r="B4699" s="78"/>
      <c r="C4699" s="77"/>
      <c r="D4699" s="77"/>
      <c r="E4699" s="138" t="s">
        <v>377</v>
      </c>
      <c r="F4699" s="92" t="s">
        <v>378</v>
      </c>
      <c r="G4699" s="76">
        <f t="shared" si="88"/>
        <v>0</v>
      </c>
      <c r="H4699" s="76"/>
      <c r="I4699" s="76"/>
    </row>
    <row r="4700" spans="1:9" ht="33.75" thickBot="1">
      <c r="A4700" s="79"/>
      <c r="B4700" s="78"/>
      <c r="C4700" s="77"/>
      <c r="D4700" s="77"/>
      <c r="E4700" s="139" t="s">
        <v>379</v>
      </c>
      <c r="F4700" s="140" t="s">
        <v>194</v>
      </c>
      <c r="G4700" s="76">
        <f>I4700</f>
        <v>0</v>
      </c>
      <c r="H4700" s="76"/>
      <c r="I4700" s="76">
        <f>I4701+I4712+I4717+I4719</f>
        <v>0</v>
      </c>
    </row>
    <row r="4701" spans="1:9" ht="18">
      <c r="A4701" s="79"/>
      <c r="B4701" s="78"/>
      <c r="C4701" s="77"/>
      <c r="D4701" s="77"/>
      <c r="E4701" s="141" t="s">
        <v>380</v>
      </c>
      <c r="F4701" s="117" t="s">
        <v>194</v>
      </c>
      <c r="G4701" s="76">
        <f t="shared" ref="G4701:G4723" si="89">I4701</f>
        <v>0</v>
      </c>
      <c r="H4701" s="76"/>
      <c r="I4701" s="76">
        <f>I4702+I4703+I4704+I4705+I4706+I4707+I4708+I4709+I4710+I4711</f>
        <v>0</v>
      </c>
    </row>
    <row r="4702" spans="1:9" ht="18">
      <c r="A4702" s="79"/>
      <c r="B4702" s="78"/>
      <c r="C4702" s="77"/>
      <c r="D4702" s="77"/>
      <c r="E4702" s="137" t="s">
        <v>381</v>
      </c>
      <c r="F4702" s="142" t="s">
        <v>382</v>
      </c>
      <c r="G4702" s="76">
        <f t="shared" si="89"/>
        <v>0</v>
      </c>
      <c r="H4702" s="76"/>
      <c r="I4702" s="76"/>
    </row>
    <row r="4703" spans="1:9" ht="18">
      <c r="A4703" s="79"/>
      <c r="B4703" s="78"/>
      <c r="C4703" s="77"/>
      <c r="D4703" s="77"/>
      <c r="E4703" s="137" t="s">
        <v>383</v>
      </c>
      <c r="F4703" s="142" t="s">
        <v>384</v>
      </c>
      <c r="G4703" s="76">
        <f t="shared" si="89"/>
        <v>0</v>
      </c>
      <c r="H4703" s="76"/>
      <c r="I4703" s="76"/>
    </row>
    <row r="4704" spans="1:9" ht="27">
      <c r="A4704" s="79"/>
      <c r="B4704" s="78"/>
      <c r="C4704" s="77"/>
      <c r="D4704" s="77"/>
      <c r="E4704" s="137" t="s">
        <v>385</v>
      </c>
      <c r="F4704" s="142" t="s">
        <v>386</v>
      </c>
      <c r="G4704" s="76">
        <f t="shared" si="89"/>
        <v>0</v>
      </c>
      <c r="H4704" s="76"/>
      <c r="I4704" s="76"/>
    </row>
    <row r="4705" spans="1:9" ht="18">
      <c r="A4705" s="79"/>
      <c r="B4705" s="78"/>
      <c r="C4705" s="77"/>
      <c r="D4705" s="77"/>
      <c r="E4705" s="137" t="s">
        <v>387</v>
      </c>
      <c r="F4705" s="142" t="s">
        <v>388</v>
      </c>
      <c r="G4705" s="76">
        <f t="shared" si="89"/>
        <v>0</v>
      </c>
      <c r="H4705" s="76"/>
      <c r="I4705" s="76"/>
    </row>
    <row r="4706" spans="1:9" ht="18">
      <c r="A4706" s="79"/>
      <c r="B4706" s="78"/>
      <c r="C4706" s="77"/>
      <c r="D4706" s="77"/>
      <c r="E4706" s="137" t="s">
        <v>389</v>
      </c>
      <c r="F4706" s="142" t="s">
        <v>390</v>
      </c>
      <c r="G4706" s="76">
        <f t="shared" si="89"/>
        <v>0</v>
      </c>
      <c r="H4706" s="76"/>
      <c r="I4706" s="76"/>
    </row>
    <row r="4707" spans="1:9" ht="18">
      <c r="A4707" s="79"/>
      <c r="B4707" s="78"/>
      <c r="C4707" s="77"/>
      <c r="D4707" s="77"/>
      <c r="E4707" s="137" t="s">
        <v>391</v>
      </c>
      <c r="F4707" s="142" t="s">
        <v>392</v>
      </c>
      <c r="G4707" s="76">
        <f t="shared" si="89"/>
        <v>0</v>
      </c>
      <c r="H4707" s="76"/>
      <c r="I4707" s="76"/>
    </row>
    <row r="4708" spans="1:9" ht="18">
      <c r="A4708" s="79"/>
      <c r="B4708" s="78"/>
      <c r="C4708" s="77"/>
      <c r="D4708" s="77"/>
      <c r="E4708" s="137" t="s">
        <v>393</v>
      </c>
      <c r="F4708" s="142" t="s">
        <v>394</v>
      </c>
      <c r="G4708" s="76">
        <f t="shared" si="89"/>
        <v>0</v>
      </c>
      <c r="H4708" s="76"/>
      <c r="I4708" s="76"/>
    </row>
    <row r="4709" spans="1:9" ht="18">
      <c r="A4709" s="79"/>
      <c r="B4709" s="78"/>
      <c r="C4709" s="77"/>
      <c r="D4709" s="77"/>
      <c r="E4709" s="143" t="s">
        <v>395</v>
      </c>
      <c r="F4709" s="144" t="s">
        <v>396</v>
      </c>
      <c r="G4709" s="76">
        <f t="shared" si="89"/>
        <v>0</v>
      </c>
      <c r="H4709" s="76"/>
      <c r="I4709" s="76"/>
    </row>
    <row r="4710" spans="1:9" ht="18">
      <c r="A4710" s="79"/>
      <c r="B4710" s="78"/>
      <c r="C4710" s="77"/>
      <c r="D4710" s="77"/>
      <c r="E4710" s="143" t="s">
        <v>397</v>
      </c>
      <c r="F4710" s="120">
        <v>513300</v>
      </c>
      <c r="G4710" s="76">
        <f t="shared" si="89"/>
        <v>0</v>
      </c>
      <c r="H4710" s="76"/>
      <c r="I4710" s="76"/>
    </row>
    <row r="4711" spans="1:9" ht="18">
      <c r="A4711" s="79"/>
      <c r="B4711" s="78"/>
      <c r="C4711" s="77"/>
      <c r="D4711" s="77"/>
      <c r="E4711" s="109" t="s">
        <v>398</v>
      </c>
      <c r="F4711" s="120">
        <v>513400</v>
      </c>
      <c r="G4711" s="76">
        <f t="shared" si="89"/>
        <v>0</v>
      </c>
      <c r="H4711" s="76"/>
      <c r="I4711" s="76"/>
    </row>
    <row r="4712" spans="1:9" ht="18">
      <c r="A4712" s="79"/>
      <c r="B4712" s="78"/>
      <c r="C4712" s="77"/>
      <c r="D4712" s="77"/>
      <c r="E4712" s="130" t="s">
        <v>399</v>
      </c>
      <c r="F4712" s="117" t="s">
        <v>194</v>
      </c>
      <c r="G4712" s="76">
        <f t="shared" si="89"/>
        <v>0</v>
      </c>
      <c r="H4712" s="76"/>
      <c r="I4712" s="76">
        <f>I4713+I4714+I4715+I4716</f>
        <v>0</v>
      </c>
    </row>
    <row r="4713" spans="1:9" ht="18">
      <c r="A4713" s="79"/>
      <c r="B4713" s="78"/>
      <c r="C4713" s="77"/>
      <c r="D4713" s="77"/>
      <c r="E4713" s="137" t="s">
        <v>400</v>
      </c>
      <c r="F4713" s="142" t="s">
        <v>401</v>
      </c>
      <c r="G4713" s="76">
        <f t="shared" si="89"/>
        <v>0</v>
      </c>
      <c r="H4713" s="76"/>
      <c r="I4713" s="76"/>
    </row>
    <row r="4714" spans="1:9" ht="18">
      <c r="A4714" s="79"/>
      <c r="B4714" s="78"/>
      <c r="C4714" s="77"/>
      <c r="D4714" s="77"/>
      <c r="E4714" s="137" t="s">
        <v>402</v>
      </c>
      <c r="F4714" s="142" t="s">
        <v>403</v>
      </c>
      <c r="G4714" s="76">
        <f t="shared" si="89"/>
        <v>0</v>
      </c>
      <c r="H4714" s="76"/>
      <c r="I4714" s="76"/>
    </row>
    <row r="4715" spans="1:9" ht="27">
      <c r="A4715" s="79"/>
      <c r="B4715" s="78"/>
      <c r="C4715" s="77"/>
      <c r="D4715" s="77"/>
      <c r="E4715" s="137" t="s">
        <v>404</v>
      </c>
      <c r="F4715" s="142" t="s">
        <v>405</v>
      </c>
      <c r="G4715" s="76">
        <f t="shared" si="89"/>
        <v>0</v>
      </c>
      <c r="H4715" s="76"/>
      <c r="I4715" s="76"/>
    </row>
    <row r="4716" spans="1:9" ht="18">
      <c r="A4716" s="79"/>
      <c r="B4716" s="78"/>
      <c r="C4716" s="77"/>
      <c r="D4716" s="77"/>
      <c r="E4716" s="137" t="s">
        <v>406</v>
      </c>
      <c r="F4716" s="142" t="s">
        <v>407</v>
      </c>
      <c r="G4716" s="76">
        <f t="shared" si="89"/>
        <v>0</v>
      </c>
      <c r="H4716" s="76"/>
      <c r="I4716" s="76"/>
    </row>
    <row r="4717" spans="1:9" ht="18">
      <c r="A4717" s="79"/>
      <c r="B4717" s="78"/>
      <c r="C4717" s="77"/>
      <c r="D4717" s="77"/>
      <c r="E4717" s="145" t="s">
        <v>408</v>
      </c>
      <c r="F4717" s="122" t="s">
        <v>194</v>
      </c>
      <c r="G4717" s="76">
        <f t="shared" si="89"/>
        <v>0</v>
      </c>
      <c r="H4717" s="76"/>
      <c r="I4717" s="76">
        <f>I4718</f>
        <v>0</v>
      </c>
    </row>
    <row r="4718" spans="1:9" ht="18">
      <c r="A4718" s="79"/>
      <c r="B4718" s="78"/>
      <c r="C4718" s="77"/>
      <c r="D4718" s="77"/>
      <c r="E4718" s="137" t="s">
        <v>409</v>
      </c>
      <c r="F4718" s="142" t="s">
        <v>410</v>
      </c>
      <c r="G4718" s="76">
        <f t="shared" si="89"/>
        <v>0</v>
      </c>
      <c r="H4718" s="76"/>
      <c r="I4718" s="76"/>
    </row>
    <row r="4719" spans="1:9" ht="18">
      <c r="A4719" s="79"/>
      <c r="B4719" s="78"/>
      <c r="C4719" s="77"/>
      <c r="D4719" s="77"/>
      <c r="E4719" s="145" t="s">
        <v>411</v>
      </c>
      <c r="F4719" s="122" t="s">
        <v>194</v>
      </c>
      <c r="G4719" s="76">
        <f t="shared" si="89"/>
        <v>0</v>
      </c>
      <c r="H4719" s="76"/>
      <c r="I4719" s="76">
        <f>I4720+I4721+I4722+I4723</f>
        <v>0</v>
      </c>
    </row>
    <row r="4720" spans="1:9" ht="18">
      <c r="A4720" s="79"/>
      <c r="B4720" s="78"/>
      <c r="C4720" s="77"/>
      <c r="D4720" s="77"/>
      <c r="E4720" s="137" t="s">
        <v>412</v>
      </c>
      <c r="F4720" s="142" t="s">
        <v>413</v>
      </c>
      <c r="G4720" s="76">
        <f t="shared" si="89"/>
        <v>0</v>
      </c>
      <c r="H4720" s="76"/>
      <c r="I4720" s="76"/>
    </row>
    <row r="4721" spans="1:9" ht="18">
      <c r="A4721" s="79"/>
      <c r="B4721" s="78"/>
      <c r="C4721" s="77"/>
      <c r="D4721" s="77"/>
      <c r="E4721" s="137" t="s">
        <v>414</v>
      </c>
      <c r="F4721" s="142" t="s">
        <v>415</v>
      </c>
      <c r="G4721" s="76">
        <f t="shared" si="89"/>
        <v>0</v>
      </c>
      <c r="H4721" s="76"/>
      <c r="I4721" s="76"/>
    </row>
    <row r="4722" spans="1:9" ht="18">
      <c r="A4722" s="79"/>
      <c r="B4722" s="78"/>
      <c r="C4722" s="77"/>
      <c r="D4722" s="77"/>
      <c r="E4722" s="137" t="s">
        <v>416</v>
      </c>
      <c r="F4722" s="142" t="s">
        <v>417</v>
      </c>
      <c r="G4722" s="76">
        <f t="shared" si="89"/>
        <v>0</v>
      </c>
      <c r="H4722" s="76"/>
      <c r="I4722" s="76"/>
    </row>
    <row r="4723" spans="1:9" ht="18.75" thickBot="1">
      <c r="A4723" s="79"/>
      <c r="B4723" s="78"/>
      <c r="C4723" s="77"/>
      <c r="D4723" s="77"/>
      <c r="E4723" s="146" t="s">
        <v>418</v>
      </c>
      <c r="F4723" s="147" t="s">
        <v>419</v>
      </c>
      <c r="G4723" s="76">
        <f t="shared" si="89"/>
        <v>0</v>
      </c>
      <c r="H4723" s="76"/>
      <c r="I4723" s="76"/>
    </row>
    <row r="4724" spans="1:9" ht="18.75">
      <c r="A4724" s="79"/>
      <c r="B4724" s="78"/>
      <c r="C4724" s="77"/>
      <c r="D4724" s="77"/>
      <c r="E4724" s="81"/>
      <c r="F4724" s="153"/>
      <c r="G4724" s="76"/>
      <c r="H4724" s="76"/>
      <c r="I4724" s="76"/>
    </row>
    <row r="4725" spans="1:9" ht="18.75">
      <c r="A4725" s="79">
        <v>3040</v>
      </c>
      <c r="B4725" s="78" t="s">
        <v>600</v>
      </c>
      <c r="C4725" s="77">
        <v>4</v>
      </c>
      <c r="D4725" s="77">
        <v>0</v>
      </c>
      <c r="E4725" s="81" t="s">
        <v>607</v>
      </c>
      <c r="F4725" s="153"/>
      <c r="G4725" s="76">
        <f>G4727</f>
        <v>5000</v>
      </c>
      <c r="H4725" s="76">
        <f>H4727</f>
        <v>5000</v>
      </c>
      <c r="I4725" s="76">
        <f>I4727</f>
        <v>0</v>
      </c>
    </row>
    <row r="4726" spans="1:9" ht="18">
      <c r="A4726" s="79"/>
      <c r="B4726" s="78"/>
      <c r="C4726" s="77"/>
      <c r="D4726" s="77"/>
      <c r="E4726" s="162" t="s">
        <v>190</v>
      </c>
      <c r="F4726" s="153"/>
      <c r="G4726" s="76"/>
      <c r="H4726" s="76"/>
      <c r="I4726" s="76"/>
    </row>
    <row r="4727" spans="1:9" ht="18">
      <c r="A4727" s="79">
        <v>3041</v>
      </c>
      <c r="B4727" s="78" t="s">
        <v>600</v>
      </c>
      <c r="C4727" s="77">
        <v>4</v>
      </c>
      <c r="D4727" s="77">
        <v>1</v>
      </c>
      <c r="E4727" s="162" t="s">
        <v>607</v>
      </c>
      <c r="F4727" s="154"/>
      <c r="G4727" s="76">
        <f>G4729+G4737+G4773+G4782+G4787+G4810+G4826+G4846</f>
        <v>5000</v>
      </c>
      <c r="H4727" s="76">
        <f>H4729+H4737+H4773+H4782+H4787+H4810+H4826+H4846</f>
        <v>5000</v>
      </c>
      <c r="I4727" s="76">
        <f>I4729+I4737+I4773+I4782+I4787+I4810+I4826+I4846</f>
        <v>0</v>
      </c>
    </row>
    <row r="4728" spans="1:9" ht="72">
      <c r="A4728" s="79"/>
      <c r="B4728" s="78"/>
      <c r="C4728" s="77"/>
      <c r="D4728" s="77"/>
      <c r="E4728" s="162" t="s">
        <v>192</v>
      </c>
      <c r="F4728" s="154"/>
      <c r="G4728" s="76"/>
      <c r="H4728" s="76"/>
      <c r="I4728" s="76"/>
    </row>
    <row r="4729" spans="1:9" ht="18">
      <c r="A4729" s="79"/>
      <c r="B4729" s="78"/>
      <c r="C4729" s="77"/>
      <c r="D4729" s="77"/>
      <c r="E4729" s="85" t="s">
        <v>193</v>
      </c>
      <c r="F4729" s="117" t="s">
        <v>194</v>
      </c>
      <c r="G4729" s="76">
        <f>H4729</f>
        <v>0</v>
      </c>
      <c r="H4729" s="76">
        <f>H4730+H4731+H4732+H4733+H4735+H4734+H4736</f>
        <v>0</v>
      </c>
      <c r="I4729" s="76"/>
    </row>
    <row r="4730" spans="1:9" ht="27">
      <c r="A4730" s="79"/>
      <c r="B4730" s="78"/>
      <c r="C4730" s="77"/>
      <c r="D4730" s="77"/>
      <c r="E4730" s="149" t="s">
        <v>195</v>
      </c>
      <c r="F4730" s="99" t="s">
        <v>196</v>
      </c>
      <c r="G4730" s="76">
        <f t="shared" ref="G4730:G4793" si="90">H4730</f>
        <v>0</v>
      </c>
      <c r="H4730" s="76"/>
      <c r="I4730" s="76"/>
    </row>
    <row r="4731" spans="1:9" ht="27">
      <c r="A4731" s="79"/>
      <c r="B4731" s="78"/>
      <c r="C4731" s="77"/>
      <c r="D4731" s="77"/>
      <c r="E4731" s="89" t="s">
        <v>197</v>
      </c>
      <c r="F4731" s="90" t="s">
        <v>198</v>
      </c>
      <c r="G4731" s="76">
        <f t="shared" si="90"/>
        <v>0</v>
      </c>
      <c r="H4731" s="76"/>
      <c r="I4731" s="76"/>
    </row>
    <row r="4732" spans="1:9" ht="27">
      <c r="A4732" s="79"/>
      <c r="B4732" s="78"/>
      <c r="C4732" s="77"/>
      <c r="D4732" s="77"/>
      <c r="E4732" s="89" t="s">
        <v>199</v>
      </c>
      <c r="F4732" s="90" t="s">
        <v>200</v>
      </c>
      <c r="G4732" s="76">
        <f t="shared" si="90"/>
        <v>0</v>
      </c>
      <c r="H4732" s="76"/>
      <c r="I4732" s="76"/>
    </row>
    <row r="4733" spans="1:9" ht="27">
      <c r="A4733" s="79"/>
      <c r="B4733" s="78"/>
      <c r="C4733" s="77"/>
      <c r="D4733" s="77"/>
      <c r="E4733" s="89" t="s">
        <v>201</v>
      </c>
      <c r="F4733" s="90" t="s">
        <v>202</v>
      </c>
      <c r="G4733" s="76">
        <f t="shared" si="90"/>
        <v>0</v>
      </c>
      <c r="H4733" s="76"/>
      <c r="I4733" s="76"/>
    </row>
    <row r="4734" spans="1:9" ht="18">
      <c r="A4734" s="79"/>
      <c r="B4734" s="78"/>
      <c r="C4734" s="77"/>
      <c r="D4734" s="77"/>
      <c r="E4734" s="89" t="s">
        <v>203</v>
      </c>
      <c r="F4734" s="90" t="s">
        <v>204</v>
      </c>
      <c r="G4734" s="76">
        <f t="shared" si="90"/>
        <v>0</v>
      </c>
      <c r="H4734" s="76"/>
      <c r="I4734" s="76"/>
    </row>
    <row r="4735" spans="1:9" ht="18">
      <c r="A4735" s="79"/>
      <c r="B4735" s="78"/>
      <c r="C4735" s="77"/>
      <c r="D4735" s="77"/>
      <c r="E4735" s="89" t="s">
        <v>205</v>
      </c>
      <c r="F4735" s="90" t="s">
        <v>206</v>
      </c>
      <c r="G4735" s="76">
        <f t="shared" si="90"/>
        <v>0</v>
      </c>
      <c r="H4735" s="76"/>
      <c r="I4735" s="76"/>
    </row>
    <row r="4736" spans="1:9" ht="18.75" thickBot="1">
      <c r="A4736" s="79"/>
      <c r="B4736" s="78"/>
      <c r="C4736" s="77"/>
      <c r="D4736" s="77"/>
      <c r="E4736" s="91" t="s">
        <v>207</v>
      </c>
      <c r="F4736" s="92" t="s">
        <v>208</v>
      </c>
      <c r="G4736" s="76">
        <f t="shared" si="90"/>
        <v>0</v>
      </c>
      <c r="H4736" s="76"/>
      <c r="I4736" s="76"/>
    </row>
    <row r="4737" spans="1:9" ht="33.75" thickBot="1">
      <c r="A4737" s="79"/>
      <c r="B4737" s="78"/>
      <c r="C4737" s="77"/>
      <c r="D4737" s="77"/>
      <c r="E4737" s="93" t="s">
        <v>209</v>
      </c>
      <c r="F4737" s="94" t="s">
        <v>194</v>
      </c>
      <c r="G4737" s="76">
        <f t="shared" si="90"/>
        <v>0</v>
      </c>
      <c r="H4737" s="76">
        <f>H4738+H4746+H4750+H4759+H4761+H4764</f>
        <v>0</v>
      </c>
      <c r="I4737" s="76"/>
    </row>
    <row r="4738" spans="1:9" ht="18">
      <c r="A4738" s="79"/>
      <c r="B4738" s="78"/>
      <c r="C4738" s="77"/>
      <c r="D4738" s="77"/>
      <c r="E4738" s="95" t="s">
        <v>210</v>
      </c>
      <c r="F4738" s="96"/>
      <c r="G4738" s="76">
        <f t="shared" si="90"/>
        <v>0</v>
      </c>
      <c r="H4738" s="76">
        <f>H4739+H4740+H4741+H4742+H4743+H4744+H4745</f>
        <v>0</v>
      </c>
      <c r="I4738" s="76"/>
    </row>
    <row r="4739" spans="1:9" ht="27">
      <c r="A4739" s="79"/>
      <c r="B4739" s="78"/>
      <c r="C4739" s="77"/>
      <c r="D4739" s="77"/>
      <c r="E4739" s="89" t="s">
        <v>211</v>
      </c>
      <c r="F4739" s="90" t="s">
        <v>212</v>
      </c>
      <c r="G4739" s="76">
        <f t="shared" si="90"/>
        <v>0</v>
      </c>
      <c r="H4739" s="76"/>
      <c r="I4739" s="76"/>
    </row>
    <row r="4740" spans="1:9" ht="18">
      <c r="A4740" s="79"/>
      <c r="B4740" s="78"/>
      <c r="C4740" s="77"/>
      <c r="D4740" s="77"/>
      <c r="E4740" s="89" t="s">
        <v>213</v>
      </c>
      <c r="F4740" s="90" t="s">
        <v>214</v>
      </c>
      <c r="G4740" s="76">
        <f t="shared" si="90"/>
        <v>0</v>
      </c>
      <c r="H4740" s="76"/>
      <c r="I4740" s="76"/>
    </row>
    <row r="4741" spans="1:9" ht="18">
      <c r="A4741" s="79"/>
      <c r="B4741" s="78"/>
      <c r="C4741" s="77"/>
      <c r="D4741" s="77"/>
      <c r="E4741" s="89" t="s">
        <v>215</v>
      </c>
      <c r="F4741" s="90" t="s">
        <v>216</v>
      </c>
      <c r="G4741" s="76">
        <f t="shared" si="90"/>
        <v>0</v>
      </c>
      <c r="H4741" s="76"/>
      <c r="I4741" s="76"/>
    </row>
    <row r="4742" spans="1:9" ht="18">
      <c r="A4742" s="79"/>
      <c r="B4742" s="78"/>
      <c r="C4742" s="77"/>
      <c r="D4742" s="77"/>
      <c r="E4742" s="89" t="s">
        <v>217</v>
      </c>
      <c r="F4742" s="90" t="s">
        <v>218</v>
      </c>
      <c r="G4742" s="76">
        <f t="shared" si="90"/>
        <v>0</v>
      </c>
      <c r="H4742" s="76"/>
      <c r="I4742" s="76"/>
    </row>
    <row r="4743" spans="1:9" ht="18">
      <c r="A4743" s="79"/>
      <c r="B4743" s="78"/>
      <c r="C4743" s="77"/>
      <c r="D4743" s="77"/>
      <c r="E4743" s="89" t="s">
        <v>219</v>
      </c>
      <c r="F4743" s="90" t="s">
        <v>220</v>
      </c>
      <c r="G4743" s="76">
        <f t="shared" si="90"/>
        <v>0</v>
      </c>
      <c r="H4743" s="76"/>
      <c r="I4743" s="76"/>
    </row>
    <row r="4744" spans="1:9" ht="18">
      <c r="A4744" s="79"/>
      <c r="B4744" s="78"/>
      <c r="C4744" s="77"/>
      <c r="D4744" s="77"/>
      <c r="E4744" s="89" t="s">
        <v>221</v>
      </c>
      <c r="F4744" s="90" t="s">
        <v>222</v>
      </c>
      <c r="G4744" s="76">
        <f t="shared" si="90"/>
        <v>0</v>
      </c>
      <c r="H4744" s="76"/>
      <c r="I4744" s="76"/>
    </row>
    <row r="4745" spans="1:9" ht="18.75" thickBot="1">
      <c r="A4745" s="79"/>
      <c r="B4745" s="78"/>
      <c r="C4745" s="77"/>
      <c r="D4745" s="77"/>
      <c r="E4745" s="91" t="s">
        <v>223</v>
      </c>
      <c r="F4745" s="92" t="s">
        <v>224</v>
      </c>
      <c r="G4745" s="76">
        <f t="shared" si="90"/>
        <v>0</v>
      </c>
      <c r="H4745" s="76"/>
      <c r="I4745" s="76"/>
    </row>
    <row r="4746" spans="1:9" ht="33">
      <c r="A4746" s="79"/>
      <c r="B4746" s="78"/>
      <c r="C4746" s="77"/>
      <c r="D4746" s="77"/>
      <c r="E4746" s="132" t="s">
        <v>225</v>
      </c>
      <c r="F4746" s="98" t="s">
        <v>194</v>
      </c>
      <c r="G4746" s="76">
        <f t="shared" si="90"/>
        <v>0</v>
      </c>
      <c r="H4746" s="76">
        <f>H4747+H4748+H4749</f>
        <v>0</v>
      </c>
      <c r="I4746" s="76"/>
    </row>
    <row r="4747" spans="1:9" ht="18">
      <c r="A4747" s="79"/>
      <c r="B4747" s="78"/>
      <c r="C4747" s="77"/>
      <c r="D4747" s="77"/>
      <c r="E4747" s="89" t="s">
        <v>226</v>
      </c>
      <c r="F4747" s="99" t="s">
        <v>227</v>
      </c>
      <c r="G4747" s="76">
        <f t="shared" si="90"/>
        <v>0</v>
      </c>
      <c r="H4747" s="76"/>
      <c r="I4747" s="76"/>
    </row>
    <row r="4748" spans="1:9" ht="27">
      <c r="A4748" s="79"/>
      <c r="B4748" s="78"/>
      <c r="C4748" s="77"/>
      <c r="D4748" s="77"/>
      <c r="E4748" s="89" t="s">
        <v>228</v>
      </c>
      <c r="F4748" s="90" t="s">
        <v>229</v>
      </c>
      <c r="G4748" s="76">
        <f t="shared" si="90"/>
        <v>0</v>
      </c>
      <c r="H4748" s="76"/>
      <c r="I4748" s="76"/>
    </row>
    <row r="4749" spans="1:9" ht="18.75" thickBot="1">
      <c r="A4749" s="79"/>
      <c r="B4749" s="78"/>
      <c r="C4749" s="77"/>
      <c r="D4749" s="77"/>
      <c r="E4749" s="91" t="s">
        <v>230</v>
      </c>
      <c r="F4749" s="92" t="s">
        <v>231</v>
      </c>
      <c r="G4749" s="76">
        <f t="shared" si="90"/>
        <v>0</v>
      </c>
      <c r="H4749" s="76"/>
      <c r="I4749" s="76"/>
    </row>
    <row r="4750" spans="1:9" ht="33">
      <c r="A4750" s="79"/>
      <c r="B4750" s="78"/>
      <c r="C4750" s="77"/>
      <c r="D4750" s="77"/>
      <c r="E4750" s="132" t="s">
        <v>232</v>
      </c>
      <c r="F4750" s="98" t="s">
        <v>194</v>
      </c>
      <c r="G4750" s="76">
        <f t="shared" si="90"/>
        <v>0</v>
      </c>
      <c r="H4750" s="76">
        <f>H4751+H4752+H4753+H4754+H4755+H4756+H4757+H4758</f>
        <v>0</v>
      </c>
      <c r="I4750" s="76"/>
    </row>
    <row r="4751" spans="1:9" ht="18">
      <c r="A4751" s="79"/>
      <c r="B4751" s="78"/>
      <c r="C4751" s="77"/>
      <c r="D4751" s="77"/>
      <c r="E4751" s="89" t="s">
        <v>233</v>
      </c>
      <c r="F4751" s="99" t="s">
        <v>234</v>
      </c>
      <c r="G4751" s="76">
        <f t="shared" si="90"/>
        <v>0</v>
      </c>
      <c r="H4751" s="76"/>
      <c r="I4751" s="76"/>
    </row>
    <row r="4752" spans="1:9" ht="18">
      <c r="A4752" s="79"/>
      <c r="B4752" s="78"/>
      <c r="C4752" s="77"/>
      <c r="D4752" s="77"/>
      <c r="E4752" s="89" t="s">
        <v>235</v>
      </c>
      <c r="F4752" s="90" t="s">
        <v>236</v>
      </c>
      <c r="G4752" s="76">
        <f t="shared" si="90"/>
        <v>0</v>
      </c>
      <c r="H4752" s="76"/>
      <c r="I4752" s="76"/>
    </row>
    <row r="4753" spans="1:9" ht="27">
      <c r="A4753" s="79"/>
      <c r="B4753" s="78"/>
      <c r="C4753" s="77"/>
      <c r="D4753" s="77"/>
      <c r="E4753" s="89" t="s">
        <v>237</v>
      </c>
      <c r="F4753" s="90" t="s">
        <v>238</v>
      </c>
      <c r="G4753" s="76">
        <f t="shared" si="90"/>
        <v>0</v>
      </c>
      <c r="H4753" s="76"/>
      <c r="I4753" s="76"/>
    </row>
    <row r="4754" spans="1:9" ht="18">
      <c r="A4754" s="79"/>
      <c r="B4754" s="78"/>
      <c r="C4754" s="77"/>
      <c r="D4754" s="77"/>
      <c r="E4754" s="89" t="s">
        <v>239</v>
      </c>
      <c r="F4754" s="90" t="s">
        <v>240</v>
      </c>
      <c r="G4754" s="76">
        <f t="shared" si="90"/>
        <v>0</v>
      </c>
      <c r="H4754" s="76"/>
      <c r="I4754" s="76"/>
    </row>
    <row r="4755" spans="1:9" ht="18">
      <c r="A4755" s="79"/>
      <c r="B4755" s="78"/>
      <c r="C4755" s="77"/>
      <c r="D4755" s="77"/>
      <c r="E4755" s="107" t="s">
        <v>241</v>
      </c>
      <c r="F4755" s="108">
        <v>423500</v>
      </c>
      <c r="G4755" s="76">
        <f t="shared" si="90"/>
        <v>0</v>
      </c>
      <c r="H4755" s="76"/>
      <c r="I4755" s="76"/>
    </row>
    <row r="4756" spans="1:9" ht="27">
      <c r="A4756" s="79"/>
      <c r="B4756" s="78"/>
      <c r="C4756" s="77"/>
      <c r="D4756" s="77"/>
      <c r="E4756" s="89" t="s">
        <v>242</v>
      </c>
      <c r="F4756" s="90" t="s">
        <v>243</v>
      </c>
      <c r="G4756" s="76">
        <f t="shared" si="90"/>
        <v>0</v>
      </c>
      <c r="H4756" s="76"/>
      <c r="I4756" s="76"/>
    </row>
    <row r="4757" spans="1:9" ht="18">
      <c r="A4757" s="79"/>
      <c r="B4757" s="78"/>
      <c r="C4757" s="77"/>
      <c r="D4757" s="77"/>
      <c r="E4757" s="89" t="s">
        <v>244</v>
      </c>
      <c r="F4757" s="90" t="s">
        <v>245</v>
      </c>
      <c r="G4757" s="76">
        <f t="shared" si="90"/>
        <v>0</v>
      </c>
      <c r="H4757" s="76"/>
      <c r="I4757" s="76"/>
    </row>
    <row r="4758" spans="1:9" ht="18.75" thickBot="1">
      <c r="A4758" s="79"/>
      <c r="B4758" s="78"/>
      <c r="C4758" s="77"/>
      <c r="D4758" s="77"/>
      <c r="E4758" s="91" t="s">
        <v>246</v>
      </c>
      <c r="F4758" s="92" t="s">
        <v>247</v>
      </c>
      <c r="G4758" s="76">
        <f t="shared" si="90"/>
        <v>0</v>
      </c>
      <c r="H4758" s="76"/>
      <c r="I4758" s="76"/>
    </row>
    <row r="4759" spans="1:9" ht="33">
      <c r="A4759" s="79"/>
      <c r="B4759" s="78"/>
      <c r="C4759" s="77"/>
      <c r="D4759" s="77"/>
      <c r="E4759" s="132" t="s">
        <v>248</v>
      </c>
      <c r="F4759" s="98" t="s">
        <v>194</v>
      </c>
      <c r="G4759" s="76">
        <f t="shared" si="90"/>
        <v>0</v>
      </c>
      <c r="H4759" s="76">
        <f>H4760</f>
        <v>0</v>
      </c>
      <c r="I4759" s="76"/>
    </row>
    <row r="4760" spans="1:9" ht="18.75" thickBot="1">
      <c r="A4760" s="79"/>
      <c r="B4760" s="78"/>
      <c r="C4760" s="77"/>
      <c r="D4760" s="77"/>
      <c r="E4760" s="91" t="s">
        <v>249</v>
      </c>
      <c r="F4760" s="92" t="s">
        <v>250</v>
      </c>
      <c r="G4760" s="76">
        <f t="shared" si="90"/>
        <v>0</v>
      </c>
      <c r="H4760" s="76"/>
      <c r="I4760" s="76"/>
    </row>
    <row r="4761" spans="1:9" ht="49.5">
      <c r="A4761" s="79"/>
      <c r="B4761" s="78"/>
      <c r="C4761" s="77"/>
      <c r="D4761" s="77"/>
      <c r="E4761" s="132" t="s">
        <v>251</v>
      </c>
      <c r="F4761" s="98" t="s">
        <v>194</v>
      </c>
      <c r="G4761" s="76">
        <f t="shared" si="90"/>
        <v>0</v>
      </c>
      <c r="H4761" s="76">
        <f>H4762+H4763</f>
        <v>0</v>
      </c>
      <c r="I4761" s="76"/>
    </row>
    <row r="4762" spans="1:9" ht="27">
      <c r="A4762" s="79"/>
      <c r="B4762" s="78"/>
      <c r="C4762" s="77"/>
      <c r="D4762" s="77"/>
      <c r="E4762" s="89" t="s">
        <v>252</v>
      </c>
      <c r="F4762" s="99" t="s">
        <v>253</v>
      </c>
      <c r="G4762" s="76">
        <f t="shared" si="90"/>
        <v>0</v>
      </c>
      <c r="H4762" s="76"/>
      <c r="I4762" s="76"/>
    </row>
    <row r="4763" spans="1:9" ht="27.75" thickBot="1">
      <c r="A4763" s="79"/>
      <c r="B4763" s="78"/>
      <c r="C4763" s="77"/>
      <c r="D4763" s="77"/>
      <c r="E4763" s="91" t="s">
        <v>254</v>
      </c>
      <c r="F4763" s="92" t="s">
        <v>255</v>
      </c>
      <c r="G4763" s="76">
        <f t="shared" si="90"/>
        <v>0</v>
      </c>
      <c r="H4763" s="76"/>
      <c r="I4763" s="76"/>
    </row>
    <row r="4764" spans="1:9" ht="18">
      <c r="A4764" s="79"/>
      <c r="B4764" s="78"/>
      <c r="C4764" s="77"/>
      <c r="D4764" s="77"/>
      <c r="E4764" s="132" t="s">
        <v>256</v>
      </c>
      <c r="F4764" s="98" t="s">
        <v>194</v>
      </c>
      <c r="G4764" s="76">
        <f t="shared" si="90"/>
        <v>0</v>
      </c>
      <c r="H4764" s="76">
        <f>H4765+H4766+H4767+H4768+H4769+H4770+H4771+H4772</f>
        <v>0</v>
      </c>
      <c r="I4764" s="76"/>
    </row>
    <row r="4765" spans="1:9" ht="18">
      <c r="A4765" s="79"/>
      <c r="B4765" s="78"/>
      <c r="C4765" s="77"/>
      <c r="D4765" s="77"/>
      <c r="E4765" s="89" t="s">
        <v>257</v>
      </c>
      <c r="F4765" s="99" t="s">
        <v>258</v>
      </c>
      <c r="G4765" s="76">
        <f t="shared" si="90"/>
        <v>0</v>
      </c>
      <c r="H4765" s="76"/>
      <c r="I4765" s="76"/>
    </row>
    <row r="4766" spans="1:9" ht="18">
      <c r="A4766" s="79"/>
      <c r="B4766" s="78"/>
      <c r="C4766" s="77"/>
      <c r="D4766" s="77"/>
      <c r="E4766" s="89" t="s">
        <v>259</v>
      </c>
      <c r="F4766" s="90" t="s">
        <v>260</v>
      </c>
      <c r="G4766" s="76">
        <f t="shared" si="90"/>
        <v>0</v>
      </c>
      <c r="H4766" s="76"/>
      <c r="I4766" s="76"/>
    </row>
    <row r="4767" spans="1:9" ht="18">
      <c r="A4767" s="79"/>
      <c r="B4767" s="78"/>
      <c r="C4767" s="77"/>
      <c r="D4767" s="77"/>
      <c r="E4767" s="89" t="s">
        <v>261</v>
      </c>
      <c r="F4767" s="90" t="s">
        <v>262</v>
      </c>
      <c r="G4767" s="76">
        <f t="shared" si="90"/>
        <v>0</v>
      </c>
      <c r="H4767" s="76"/>
      <c r="I4767" s="76"/>
    </row>
    <row r="4768" spans="1:9" ht="18">
      <c r="A4768" s="79"/>
      <c r="B4768" s="78"/>
      <c r="C4768" s="77"/>
      <c r="D4768" s="77"/>
      <c r="E4768" s="109" t="s">
        <v>263</v>
      </c>
      <c r="F4768" s="90" t="s">
        <v>264</v>
      </c>
      <c r="G4768" s="76">
        <f t="shared" si="90"/>
        <v>0</v>
      </c>
      <c r="H4768" s="76"/>
      <c r="I4768" s="76"/>
    </row>
    <row r="4769" spans="1:9" ht="27">
      <c r="A4769" s="79"/>
      <c r="B4769" s="78"/>
      <c r="C4769" s="77"/>
      <c r="D4769" s="77"/>
      <c r="E4769" s="110" t="s">
        <v>265</v>
      </c>
      <c r="F4769" s="90" t="s">
        <v>266</v>
      </c>
      <c r="G4769" s="76">
        <f t="shared" si="90"/>
        <v>0</v>
      </c>
      <c r="H4769" s="76"/>
      <c r="I4769" s="76"/>
    </row>
    <row r="4770" spans="1:9" ht="18">
      <c r="A4770" s="79"/>
      <c r="B4770" s="78"/>
      <c r="C4770" s="77"/>
      <c r="D4770" s="77"/>
      <c r="E4770" s="109" t="s">
        <v>267</v>
      </c>
      <c r="F4770" s="90" t="s">
        <v>268</v>
      </c>
      <c r="G4770" s="76">
        <f t="shared" si="90"/>
        <v>0</v>
      </c>
      <c r="H4770" s="76"/>
      <c r="I4770" s="76"/>
    </row>
    <row r="4771" spans="1:9" ht="18">
      <c r="A4771" s="79"/>
      <c r="B4771" s="78"/>
      <c r="C4771" s="77"/>
      <c r="D4771" s="77"/>
      <c r="E4771" s="109" t="s">
        <v>269</v>
      </c>
      <c r="F4771" s="90" t="s">
        <v>270</v>
      </c>
      <c r="G4771" s="76">
        <f t="shared" si="90"/>
        <v>0</v>
      </c>
      <c r="H4771" s="76"/>
      <c r="I4771" s="76"/>
    </row>
    <row r="4772" spans="1:9" ht="18.75" thickBot="1">
      <c r="A4772" s="79"/>
      <c r="B4772" s="78"/>
      <c r="C4772" s="77"/>
      <c r="D4772" s="77"/>
      <c r="E4772" s="111" t="s">
        <v>271</v>
      </c>
      <c r="F4772" s="92" t="s">
        <v>272</v>
      </c>
      <c r="G4772" s="76">
        <f t="shared" si="90"/>
        <v>0</v>
      </c>
      <c r="H4772" s="76"/>
      <c r="I4772" s="76"/>
    </row>
    <row r="4773" spans="1:9" ht="18">
      <c r="A4773" s="79"/>
      <c r="B4773" s="78"/>
      <c r="C4773" s="77"/>
      <c r="D4773" s="77"/>
      <c r="E4773" s="130" t="s">
        <v>273</v>
      </c>
      <c r="F4773" s="98" t="s">
        <v>194</v>
      </c>
      <c r="G4773" s="76">
        <f t="shared" si="90"/>
        <v>0</v>
      </c>
      <c r="H4773" s="76">
        <f>H4774+H4775+H4776+H4777</f>
        <v>0</v>
      </c>
      <c r="I4773" s="76"/>
    </row>
    <row r="4774" spans="1:9" ht="18">
      <c r="A4774" s="79"/>
      <c r="B4774" s="78"/>
      <c r="C4774" s="77"/>
      <c r="D4774" s="77"/>
      <c r="E4774" s="109" t="s">
        <v>274</v>
      </c>
      <c r="F4774" s="99" t="s">
        <v>275</v>
      </c>
      <c r="G4774" s="76">
        <f t="shared" si="90"/>
        <v>0</v>
      </c>
      <c r="H4774" s="76"/>
      <c r="I4774" s="76"/>
    </row>
    <row r="4775" spans="1:9" ht="18">
      <c r="A4775" s="79"/>
      <c r="B4775" s="78"/>
      <c r="C4775" s="77"/>
      <c r="D4775" s="77"/>
      <c r="E4775" s="109" t="s">
        <v>276</v>
      </c>
      <c r="F4775" s="90" t="s">
        <v>277</v>
      </c>
      <c r="G4775" s="76">
        <f t="shared" si="90"/>
        <v>0</v>
      </c>
      <c r="H4775" s="76"/>
      <c r="I4775" s="76"/>
    </row>
    <row r="4776" spans="1:9" ht="27">
      <c r="A4776" s="79"/>
      <c r="B4776" s="78"/>
      <c r="C4776" s="77"/>
      <c r="D4776" s="77"/>
      <c r="E4776" s="109" t="s">
        <v>278</v>
      </c>
      <c r="F4776" s="90" t="s">
        <v>279</v>
      </c>
      <c r="G4776" s="76">
        <f t="shared" si="90"/>
        <v>0</v>
      </c>
      <c r="H4776" s="76"/>
      <c r="I4776" s="76"/>
    </row>
    <row r="4777" spans="1:9" ht="18">
      <c r="A4777" s="79"/>
      <c r="B4777" s="78"/>
      <c r="C4777" s="77"/>
      <c r="D4777" s="77"/>
      <c r="E4777" s="113" t="s">
        <v>280</v>
      </c>
      <c r="F4777" s="114" t="s">
        <v>281</v>
      </c>
      <c r="G4777" s="76">
        <f t="shared" si="90"/>
        <v>0</v>
      </c>
      <c r="H4777" s="76"/>
      <c r="I4777" s="76"/>
    </row>
    <row r="4778" spans="1:9" ht="18">
      <c r="A4778" s="79"/>
      <c r="B4778" s="78"/>
      <c r="C4778" s="77"/>
      <c r="D4778" s="77"/>
      <c r="E4778" s="113" t="s">
        <v>282</v>
      </c>
      <c r="F4778" s="115" t="s">
        <v>194</v>
      </c>
      <c r="G4778" s="76">
        <f t="shared" si="90"/>
        <v>0</v>
      </c>
      <c r="H4778" s="76">
        <f>H4779+H4780+H4781</f>
        <v>0</v>
      </c>
      <c r="I4778" s="76"/>
    </row>
    <row r="4779" spans="1:9" ht="27">
      <c r="A4779" s="79"/>
      <c r="B4779" s="78"/>
      <c r="C4779" s="77"/>
      <c r="D4779" s="77"/>
      <c r="E4779" s="113" t="s">
        <v>283</v>
      </c>
      <c r="F4779" s="99" t="s">
        <v>284</v>
      </c>
      <c r="G4779" s="76">
        <f t="shared" si="90"/>
        <v>0</v>
      </c>
      <c r="H4779" s="76"/>
      <c r="I4779" s="76"/>
    </row>
    <row r="4780" spans="1:9" ht="18">
      <c r="A4780" s="79"/>
      <c r="B4780" s="78"/>
      <c r="C4780" s="77"/>
      <c r="D4780" s="77"/>
      <c r="E4780" s="109" t="s">
        <v>285</v>
      </c>
      <c r="F4780" s="90" t="s">
        <v>286</v>
      </c>
      <c r="G4780" s="76">
        <f t="shared" si="90"/>
        <v>0</v>
      </c>
      <c r="H4780" s="76"/>
      <c r="I4780" s="76"/>
    </row>
    <row r="4781" spans="1:9" ht="18.75" thickBot="1">
      <c r="A4781" s="79"/>
      <c r="B4781" s="78"/>
      <c r="C4781" s="77"/>
      <c r="D4781" s="77"/>
      <c r="E4781" s="111" t="s">
        <v>287</v>
      </c>
      <c r="F4781" s="92" t="s">
        <v>288</v>
      </c>
      <c r="G4781" s="76">
        <f t="shared" si="90"/>
        <v>0</v>
      </c>
      <c r="H4781" s="76"/>
      <c r="I4781" s="76"/>
    </row>
    <row r="4782" spans="1:9" ht="18">
      <c r="A4782" s="79"/>
      <c r="B4782" s="78"/>
      <c r="C4782" s="77"/>
      <c r="D4782" s="77"/>
      <c r="E4782" s="130" t="s">
        <v>289</v>
      </c>
      <c r="F4782" s="98" t="s">
        <v>194</v>
      </c>
      <c r="G4782" s="76">
        <f t="shared" si="90"/>
        <v>0</v>
      </c>
      <c r="H4782" s="76">
        <f>H4783+H4784+H4785+H4786</f>
        <v>0</v>
      </c>
      <c r="I4782" s="76"/>
    </row>
    <row r="4783" spans="1:9" ht="27">
      <c r="A4783" s="79"/>
      <c r="B4783" s="78"/>
      <c r="C4783" s="77"/>
      <c r="D4783" s="77"/>
      <c r="E4783" s="109" t="s">
        <v>290</v>
      </c>
      <c r="F4783" s="99" t="s">
        <v>291</v>
      </c>
      <c r="G4783" s="76">
        <f t="shared" si="90"/>
        <v>0</v>
      </c>
      <c r="H4783" s="76"/>
      <c r="I4783" s="76"/>
    </row>
    <row r="4784" spans="1:9" ht="27">
      <c r="A4784" s="79"/>
      <c r="B4784" s="78"/>
      <c r="C4784" s="77"/>
      <c r="D4784" s="77"/>
      <c r="E4784" s="109" t="s">
        <v>292</v>
      </c>
      <c r="F4784" s="90" t="s">
        <v>293</v>
      </c>
      <c r="G4784" s="76">
        <f t="shared" si="90"/>
        <v>0</v>
      </c>
      <c r="H4784" s="76"/>
      <c r="I4784" s="76"/>
    </row>
    <row r="4785" spans="1:9" ht="27">
      <c r="A4785" s="79"/>
      <c r="B4785" s="78"/>
      <c r="C4785" s="77"/>
      <c r="D4785" s="77"/>
      <c r="E4785" s="109" t="s">
        <v>294</v>
      </c>
      <c r="F4785" s="90" t="s">
        <v>295</v>
      </c>
      <c r="G4785" s="76">
        <f t="shared" si="90"/>
        <v>0</v>
      </c>
      <c r="H4785" s="76"/>
      <c r="I4785" s="76"/>
    </row>
    <row r="4786" spans="1:9" ht="27.75" thickBot="1">
      <c r="A4786" s="79"/>
      <c r="B4786" s="78"/>
      <c r="C4786" s="77"/>
      <c r="D4786" s="77"/>
      <c r="E4786" s="111" t="s">
        <v>296</v>
      </c>
      <c r="F4786" s="92" t="s">
        <v>297</v>
      </c>
      <c r="G4786" s="76">
        <f t="shared" si="90"/>
        <v>0</v>
      </c>
      <c r="H4786" s="76"/>
      <c r="I4786" s="76"/>
    </row>
    <row r="4787" spans="1:9" ht="18">
      <c r="A4787" s="79"/>
      <c r="B4787" s="78"/>
      <c r="C4787" s="77"/>
      <c r="D4787" s="77"/>
      <c r="E4787" s="116" t="s">
        <v>298</v>
      </c>
      <c r="F4787" s="117" t="s">
        <v>194</v>
      </c>
      <c r="G4787" s="76">
        <f t="shared" si="90"/>
        <v>0</v>
      </c>
      <c r="H4787" s="76"/>
      <c r="I4787" s="76"/>
    </row>
    <row r="4788" spans="1:9" ht="28.5">
      <c r="A4788" s="79"/>
      <c r="B4788" s="78"/>
      <c r="C4788" s="77"/>
      <c r="D4788" s="77"/>
      <c r="E4788" s="118" t="s">
        <v>299</v>
      </c>
      <c r="F4788" s="117" t="s">
        <v>194</v>
      </c>
      <c r="G4788" s="76">
        <f t="shared" si="90"/>
        <v>0</v>
      </c>
      <c r="H4788" s="76">
        <f>H4789+H4790</f>
        <v>0</v>
      </c>
      <c r="I4788" s="76"/>
    </row>
    <row r="4789" spans="1:9" ht="27">
      <c r="A4789" s="79"/>
      <c r="B4789" s="78"/>
      <c r="C4789" s="77"/>
      <c r="D4789" s="77"/>
      <c r="E4789" s="119" t="s">
        <v>300</v>
      </c>
      <c r="F4789" s="120">
        <v>461100</v>
      </c>
      <c r="G4789" s="76">
        <f t="shared" si="90"/>
        <v>0</v>
      </c>
      <c r="H4789" s="76"/>
      <c r="I4789" s="76"/>
    </row>
    <row r="4790" spans="1:9" ht="27">
      <c r="A4790" s="79"/>
      <c r="B4790" s="78"/>
      <c r="C4790" s="77"/>
      <c r="D4790" s="77"/>
      <c r="E4790" s="119" t="s">
        <v>301</v>
      </c>
      <c r="F4790" s="120">
        <v>461200</v>
      </c>
      <c r="G4790" s="76">
        <f t="shared" si="90"/>
        <v>0</v>
      </c>
      <c r="H4790" s="76"/>
      <c r="I4790" s="76"/>
    </row>
    <row r="4791" spans="1:9" ht="28.5">
      <c r="A4791" s="79"/>
      <c r="B4791" s="78"/>
      <c r="C4791" s="77"/>
      <c r="D4791" s="77"/>
      <c r="E4791" s="121" t="s">
        <v>302</v>
      </c>
      <c r="F4791" s="122" t="s">
        <v>194</v>
      </c>
      <c r="G4791" s="76">
        <f t="shared" si="90"/>
        <v>0</v>
      </c>
      <c r="H4791" s="76">
        <f>H4792+H4793</f>
        <v>0</v>
      </c>
      <c r="I4791" s="76"/>
    </row>
    <row r="4792" spans="1:9" ht="27">
      <c r="A4792" s="79"/>
      <c r="B4792" s="78"/>
      <c r="C4792" s="77"/>
      <c r="D4792" s="77"/>
      <c r="E4792" s="123" t="s">
        <v>303</v>
      </c>
      <c r="F4792" s="120">
        <v>462100</v>
      </c>
      <c r="G4792" s="76">
        <f t="shared" si="90"/>
        <v>0</v>
      </c>
      <c r="H4792" s="76"/>
      <c r="I4792" s="76"/>
    </row>
    <row r="4793" spans="1:9" ht="27.75" thickBot="1">
      <c r="A4793" s="79"/>
      <c r="B4793" s="78"/>
      <c r="C4793" s="77"/>
      <c r="D4793" s="77"/>
      <c r="E4793" s="124" t="s">
        <v>304</v>
      </c>
      <c r="F4793" s="125">
        <v>462200</v>
      </c>
      <c r="G4793" s="76">
        <f t="shared" si="90"/>
        <v>0</v>
      </c>
      <c r="H4793" s="76"/>
      <c r="I4793" s="76"/>
    </row>
    <row r="4794" spans="1:9" ht="28.5">
      <c r="A4794" s="79"/>
      <c r="B4794" s="78"/>
      <c r="C4794" s="77"/>
      <c r="D4794" s="77"/>
      <c r="E4794" s="126" t="s">
        <v>305</v>
      </c>
      <c r="F4794" s="117" t="s">
        <v>194</v>
      </c>
      <c r="G4794" s="76">
        <f t="shared" ref="G4794:G4845" si="91">H4794</f>
        <v>0</v>
      </c>
      <c r="H4794" s="76">
        <f>H4795+H4796+H4797+H4798+H4799+H4800+H4801+H4802</f>
        <v>0</v>
      </c>
      <c r="I4794" s="76"/>
    </row>
    <row r="4795" spans="1:9" ht="27">
      <c r="A4795" s="79"/>
      <c r="B4795" s="78"/>
      <c r="C4795" s="77"/>
      <c r="D4795" s="77"/>
      <c r="E4795" s="123" t="s">
        <v>306</v>
      </c>
      <c r="F4795" s="120">
        <v>463100</v>
      </c>
      <c r="G4795" s="76">
        <f t="shared" si="91"/>
        <v>0</v>
      </c>
      <c r="H4795" s="76"/>
      <c r="I4795" s="76"/>
    </row>
    <row r="4796" spans="1:9" ht="18">
      <c r="A4796" s="79"/>
      <c r="B4796" s="78"/>
      <c r="C4796" s="77"/>
      <c r="D4796" s="77"/>
      <c r="E4796" s="123" t="s">
        <v>307</v>
      </c>
      <c r="F4796" s="120">
        <v>463200</v>
      </c>
      <c r="G4796" s="76">
        <f t="shared" si="91"/>
        <v>0</v>
      </c>
      <c r="H4796" s="76"/>
      <c r="I4796" s="76"/>
    </row>
    <row r="4797" spans="1:9" ht="40.5">
      <c r="A4797" s="79"/>
      <c r="B4797" s="78"/>
      <c r="C4797" s="77"/>
      <c r="D4797" s="77"/>
      <c r="E4797" s="123" t="s">
        <v>308</v>
      </c>
      <c r="F4797" s="120">
        <v>463300</v>
      </c>
      <c r="G4797" s="76">
        <f t="shared" si="91"/>
        <v>0</v>
      </c>
      <c r="H4797" s="76"/>
      <c r="I4797" s="76"/>
    </row>
    <row r="4798" spans="1:9" ht="40.5">
      <c r="A4798" s="79"/>
      <c r="B4798" s="78"/>
      <c r="C4798" s="77"/>
      <c r="D4798" s="77"/>
      <c r="E4798" s="123" t="s">
        <v>309</v>
      </c>
      <c r="F4798" s="120">
        <v>463400</v>
      </c>
      <c r="G4798" s="76">
        <f t="shared" si="91"/>
        <v>0</v>
      </c>
      <c r="H4798" s="76"/>
      <c r="I4798" s="76"/>
    </row>
    <row r="4799" spans="1:9" ht="18">
      <c r="A4799" s="79"/>
      <c r="B4799" s="78"/>
      <c r="C4799" s="77"/>
      <c r="D4799" s="77"/>
      <c r="E4799" s="127" t="s">
        <v>310</v>
      </c>
      <c r="F4799" s="120">
        <v>463500</v>
      </c>
      <c r="G4799" s="76">
        <f t="shared" si="91"/>
        <v>0</v>
      </c>
      <c r="H4799" s="76"/>
      <c r="I4799" s="76"/>
    </row>
    <row r="4800" spans="1:9" ht="40.5">
      <c r="A4800" s="79"/>
      <c r="B4800" s="78"/>
      <c r="C4800" s="77"/>
      <c r="D4800" s="77"/>
      <c r="E4800" s="127" t="s">
        <v>311</v>
      </c>
      <c r="F4800" s="120">
        <v>463700</v>
      </c>
      <c r="G4800" s="76">
        <f t="shared" si="91"/>
        <v>0</v>
      </c>
      <c r="H4800" s="76"/>
      <c r="I4800" s="76"/>
    </row>
    <row r="4801" spans="1:9" ht="40.5">
      <c r="A4801" s="79"/>
      <c r="B4801" s="78"/>
      <c r="C4801" s="77"/>
      <c r="D4801" s="77"/>
      <c r="E4801" s="127" t="s">
        <v>312</v>
      </c>
      <c r="F4801" s="120">
        <v>463800</v>
      </c>
      <c r="G4801" s="76">
        <f t="shared" si="91"/>
        <v>0</v>
      </c>
      <c r="H4801" s="76"/>
      <c r="I4801" s="76"/>
    </row>
    <row r="4802" spans="1:9" ht="18">
      <c r="A4802" s="79"/>
      <c r="B4802" s="78"/>
      <c r="C4802" s="77"/>
      <c r="D4802" s="77"/>
      <c r="E4802" s="127" t="s">
        <v>313</v>
      </c>
      <c r="F4802" s="120">
        <v>463900</v>
      </c>
      <c r="G4802" s="76">
        <f t="shared" si="91"/>
        <v>0</v>
      </c>
      <c r="H4802" s="76"/>
      <c r="I4802" s="76"/>
    </row>
    <row r="4803" spans="1:9" ht="28.5">
      <c r="A4803" s="79"/>
      <c r="B4803" s="78"/>
      <c r="C4803" s="77"/>
      <c r="D4803" s="77"/>
      <c r="E4803" s="128" t="s">
        <v>314</v>
      </c>
      <c r="F4803" s="122" t="s">
        <v>194</v>
      </c>
      <c r="G4803" s="76">
        <f t="shared" si="91"/>
        <v>0</v>
      </c>
      <c r="H4803" s="76">
        <f>H4804+H4805+H4806+H4807+H4808</f>
        <v>0</v>
      </c>
      <c r="I4803" s="76"/>
    </row>
    <row r="4804" spans="1:9" ht="27">
      <c r="A4804" s="79"/>
      <c r="B4804" s="78"/>
      <c r="C4804" s="77"/>
      <c r="D4804" s="77"/>
      <c r="E4804" s="127" t="s">
        <v>315</v>
      </c>
      <c r="F4804" s="120">
        <v>465100</v>
      </c>
      <c r="G4804" s="76">
        <f t="shared" si="91"/>
        <v>0</v>
      </c>
      <c r="H4804" s="76"/>
      <c r="I4804" s="76"/>
    </row>
    <row r="4805" spans="1:9" ht="18">
      <c r="A4805" s="79"/>
      <c r="B4805" s="78"/>
      <c r="C4805" s="77"/>
      <c r="D4805" s="77"/>
      <c r="E4805" s="127" t="s">
        <v>316</v>
      </c>
      <c r="F4805" s="120">
        <v>465200</v>
      </c>
      <c r="G4805" s="76">
        <f t="shared" si="91"/>
        <v>0</v>
      </c>
      <c r="H4805" s="76"/>
      <c r="I4805" s="76"/>
    </row>
    <row r="4806" spans="1:9" ht="18">
      <c r="A4806" s="79"/>
      <c r="B4806" s="78"/>
      <c r="C4806" s="77"/>
      <c r="D4806" s="77"/>
      <c r="E4806" s="127" t="s">
        <v>317</v>
      </c>
      <c r="F4806" s="120">
        <v>465300</v>
      </c>
      <c r="G4806" s="76">
        <f t="shared" si="91"/>
        <v>0</v>
      </c>
      <c r="H4806" s="76"/>
      <c r="I4806" s="76"/>
    </row>
    <row r="4807" spans="1:9" ht="40.5">
      <c r="A4807" s="79"/>
      <c r="B4807" s="78"/>
      <c r="C4807" s="77"/>
      <c r="D4807" s="77"/>
      <c r="E4807" s="127" t="s">
        <v>318</v>
      </c>
      <c r="F4807" s="120">
        <v>465500</v>
      </c>
      <c r="G4807" s="76">
        <f t="shared" si="91"/>
        <v>0</v>
      </c>
      <c r="H4807" s="76"/>
      <c r="I4807" s="76"/>
    </row>
    <row r="4808" spans="1:9" ht="40.5">
      <c r="A4808" s="79"/>
      <c r="B4808" s="78"/>
      <c r="C4808" s="77"/>
      <c r="D4808" s="77"/>
      <c r="E4808" s="127" t="s">
        <v>319</v>
      </c>
      <c r="F4808" s="120">
        <v>465600</v>
      </c>
      <c r="G4808" s="76">
        <f t="shared" si="91"/>
        <v>0</v>
      </c>
      <c r="H4808" s="76"/>
      <c r="I4808" s="76"/>
    </row>
    <row r="4809" spans="1:9" ht="18.75" thickBot="1">
      <c r="A4809" s="79"/>
      <c r="B4809" s="78"/>
      <c r="C4809" s="77"/>
      <c r="D4809" s="77"/>
      <c r="E4809" s="129" t="s">
        <v>320</v>
      </c>
      <c r="F4809" s="92" t="s">
        <v>321</v>
      </c>
      <c r="G4809" s="76">
        <f t="shared" si="91"/>
        <v>0</v>
      </c>
      <c r="H4809" s="76"/>
      <c r="I4809" s="76"/>
    </row>
    <row r="4810" spans="1:9" ht="33">
      <c r="A4810" s="79"/>
      <c r="B4810" s="78"/>
      <c r="C4810" s="77"/>
      <c r="D4810" s="77"/>
      <c r="E4810" s="130" t="s">
        <v>322</v>
      </c>
      <c r="F4810" s="98" t="s">
        <v>194</v>
      </c>
      <c r="G4810" s="76">
        <f t="shared" si="91"/>
        <v>5000</v>
      </c>
      <c r="H4810" s="76">
        <f>H4811+H4814+H4824</f>
        <v>5000</v>
      </c>
      <c r="I4810" s="76"/>
    </row>
    <row r="4811" spans="1:9" ht="28.5">
      <c r="A4811" s="79"/>
      <c r="B4811" s="78"/>
      <c r="C4811" s="77"/>
      <c r="D4811" s="77"/>
      <c r="E4811" s="131" t="s">
        <v>323</v>
      </c>
      <c r="F4811" s="122" t="s">
        <v>194</v>
      </c>
      <c r="G4811" s="76">
        <f t="shared" si="91"/>
        <v>0</v>
      </c>
      <c r="H4811" s="76">
        <f>H4812+H4813</f>
        <v>0</v>
      </c>
      <c r="I4811" s="76"/>
    </row>
    <row r="4812" spans="1:9" ht="40.5">
      <c r="A4812" s="79"/>
      <c r="B4812" s="78"/>
      <c r="C4812" s="77"/>
      <c r="D4812" s="77"/>
      <c r="E4812" s="89" t="s">
        <v>324</v>
      </c>
      <c r="F4812" s="108">
        <v>471100</v>
      </c>
      <c r="G4812" s="76">
        <f t="shared" si="91"/>
        <v>0</v>
      </c>
      <c r="H4812" s="76"/>
      <c r="I4812" s="76"/>
    </row>
    <row r="4813" spans="1:9" ht="27">
      <c r="A4813" s="79"/>
      <c r="B4813" s="78"/>
      <c r="C4813" s="77"/>
      <c r="D4813" s="77"/>
      <c r="E4813" s="109" t="s">
        <v>325</v>
      </c>
      <c r="F4813" s="108">
        <v>471200</v>
      </c>
      <c r="G4813" s="76">
        <f t="shared" si="91"/>
        <v>0</v>
      </c>
      <c r="H4813" s="76"/>
      <c r="I4813" s="76"/>
    </row>
    <row r="4814" spans="1:9" ht="42.75">
      <c r="A4814" s="79"/>
      <c r="B4814" s="78"/>
      <c r="C4814" s="77"/>
      <c r="D4814" s="77"/>
      <c r="E4814" s="131" t="s">
        <v>326</v>
      </c>
      <c r="F4814" s="122" t="s">
        <v>194</v>
      </c>
      <c r="G4814" s="76">
        <f t="shared" si="91"/>
        <v>5000</v>
      </c>
      <c r="H4814" s="76">
        <f>H4815+H4816+H4817+H4818+H4819+H4820+H4821+H4822+H4823</f>
        <v>5000</v>
      </c>
      <c r="I4814" s="76"/>
    </row>
    <row r="4815" spans="1:9" ht="27">
      <c r="A4815" s="79"/>
      <c r="B4815" s="78"/>
      <c r="C4815" s="77"/>
      <c r="D4815" s="77"/>
      <c r="E4815" s="109" t="s">
        <v>327</v>
      </c>
      <c r="F4815" s="90" t="s">
        <v>328</v>
      </c>
      <c r="G4815" s="76">
        <f t="shared" si="91"/>
        <v>0</v>
      </c>
      <c r="H4815" s="76"/>
      <c r="I4815" s="76"/>
    </row>
    <row r="4816" spans="1:9" ht="18">
      <c r="A4816" s="79"/>
      <c r="B4816" s="78"/>
      <c r="C4816" s="77"/>
      <c r="D4816" s="77"/>
      <c r="E4816" s="109" t="s">
        <v>329</v>
      </c>
      <c r="F4816" s="90" t="s">
        <v>330</v>
      </c>
      <c r="G4816" s="76">
        <f t="shared" si="91"/>
        <v>0</v>
      </c>
      <c r="H4816" s="76"/>
      <c r="I4816" s="76"/>
    </row>
    <row r="4817" spans="1:9" ht="27">
      <c r="A4817" s="79"/>
      <c r="B4817" s="78"/>
      <c r="C4817" s="77"/>
      <c r="D4817" s="77"/>
      <c r="E4817" s="109" t="s">
        <v>331</v>
      </c>
      <c r="F4817" s="90" t="s">
        <v>332</v>
      </c>
      <c r="G4817" s="76">
        <f t="shared" si="91"/>
        <v>0</v>
      </c>
      <c r="H4817" s="76"/>
      <c r="I4817" s="76"/>
    </row>
    <row r="4818" spans="1:9" ht="18">
      <c r="A4818" s="79"/>
      <c r="B4818" s="78"/>
      <c r="C4818" s="77"/>
      <c r="D4818" s="77"/>
      <c r="E4818" s="109" t="s">
        <v>333</v>
      </c>
      <c r="F4818" s="90" t="s">
        <v>334</v>
      </c>
      <c r="G4818" s="76">
        <f t="shared" si="91"/>
        <v>0</v>
      </c>
      <c r="H4818" s="76"/>
      <c r="I4818" s="76"/>
    </row>
    <row r="4819" spans="1:9" ht="27">
      <c r="A4819" s="79"/>
      <c r="B4819" s="78"/>
      <c r="C4819" s="77"/>
      <c r="D4819" s="77"/>
      <c r="E4819" s="109" t="s">
        <v>335</v>
      </c>
      <c r="F4819" s="90" t="s">
        <v>336</v>
      </c>
      <c r="G4819" s="76">
        <f t="shared" si="91"/>
        <v>0</v>
      </c>
      <c r="H4819" s="76"/>
      <c r="I4819" s="76"/>
    </row>
    <row r="4820" spans="1:9" ht="18">
      <c r="A4820" s="79"/>
      <c r="B4820" s="78"/>
      <c r="C4820" s="77"/>
      <c r="D4820" s="77"/>
      <c r="E4820" s="109" t="s">
        <v>337</v>
      </c>
      <c r="F4820" s="90" t="s">
        <v>338</v>
      </c>
      <c r="G4820" s="76">
        <f t="shared" si="91"/>
        <v>0</v>
      </c>
      <c r="H4820" s="76"/>
      <c r="I4820" s="76"/>
    </row>
    <row r="4821" spans="1:9" ht="27">
      <c r="A4821" s="79"/>
      <c r="B4821" s="78"/>
      <c r="C4821" s="77"/>
      <c r="D4821" s="77"/>
      <c r="E4821" s="89" t="s">
        <v>339</v>
      </c>
      <c r="F4821" s="90" t="s">
        <v>340</v>
      </c>
      <c r="G4821" s="76">
        <f t="shared" si="91"/>
        <v>0</v>
      </c>
      <c r="H4821" s="76"/>
      <c r="I4821" s="76"/>
    </row>
    <row r="4822" spans="1:9" ht="18">
      <c r="A4822" s="79"/>
      <c r="B4822" s="78"/>
      <c r="C4822" s="77"/>
      <c r="D4822" s="77"/>
      <c r="E4822" s="109" t="s">
        <v>341</v>
      </c>
      <c r="F4822" s="90" t="s">
        <v>342</v>
      </c>
      <c r="G4822" s="76">
        <f t="shared" si="91"/>
        <v>0</v>
      </c>
      <c r="H4822" s="76"/>
      <c r="I4822" s="76"/>
    </row>
    <row r="4823" spans="1:9" ht="18">
      <c r="A4823" s="79"/>
      <c r="B4823" s="78"/>
      <c r="C4823" s="77"/>
      <c r="D4823" s="77"/>
      <c r="E4823" s="109" t="s">
        <v>343</v>
      </c>
      <c r="F4823" s="90" t="s">
        <v>344</v>
      </c>
      <c r="G4823" s="76">
        <f t="shared" si="91"/>
        <v>5000</v>
      </c>
      <c r="H4823" s="152">
        <v>5000</v>
      </c>
      <c r="I4823" s="76"/>
    </row>
    <row r="4824" spans="1:9" ht="18">
      <c r="A4824" s="79"/>
      <c r="B4824" s="78"/>
      <c r="C4824" s="77"/>
      <c r="D4824" s="77"/>
      <c r="E4824" s="131" t="s">
        <v>345</v>
      </c>
      <c r="F4824" s="122" t="s">
        <v>194</v>
      </c>
      <c r="G4824" s="76">
        <f t="shared" si="91"/>
        <v>0</v>
      </c>
      <c r="H4824" s="76"/>
      <c r="I4824" s="76"/>
    </row>
    <row r="4825" spans="1:9" ht="18.75" thickBot="1">
      <c r="A4825" s="79"/>
      <c r="B4825" s="78"/>
      <c r="C4825" s="77"/>
      <c r="D4825" s="77"/>
      <c r="E4825" s="111" t="s">
        <v>346</v>
      </c>
      <c r="F4825" s="92" t="s">
        <v>347</v>
      </c>
      <c r="G4825" s="76">
        <f t="shared" si="91"/>
        <v>0</v>
      </c>
      <c r="H4825" s="76"/>
      <c r="I4825" s="76"/>
    </row>
    <row r="4826" spans="1:9" ht="18">
      <c r="A4826" s="79"/>
      <c r="B4826" s="78"/>
      <c r="C4826" s="77"/>
      <c r="D4826" s="77"/>
      <c r="E4826" s="132" t="s">
        <v>348</v>
      </c>
      <c r="F4826" s="98" t="s">
        <v>194</v>
      </c>
      <c r="G4826" s="76">
        <f t="shared" si="91"/>
        <v>0</v>
      </c>
      <c r="H4826" s="76"/>
      <c r="I4826" s="76"/>
    </row>
    <row r="4827" spans="1:9" ht="42.75">
      <c r="A4827" s="79"/>
      <c r="B4827" s="78"/>
      <c r="C4827" s="77"/>
      <c r="D4827" s="77"/>
      <c r="E4827" s="133" t="s">
        <v>349</v>
      </c>
      <c r="F4827" s="117" t="s">
        <v>194</v>
      </c>
      <c r="G4827" s="76">
        <f t="shared" si="91"/>
        <v>0</v>
      </c>
      <c r="H4827" s="76">
        <f>H4828+H4829</f>
        <v>0</v>
      </c>
      <c r="I4827" s="76"/>
    </row>
    <row r="4828" spans="1:9" ht="54">
      <c r="A4828" s="79"/>
      <c r="B4828" s="78"/>
      <c r="C4828" s="77"/>
      <c r="D4828" s="77"/>
      <c r="E4828" s="89" t="s">
        <v>350</v>
      </c>
      <c r="F4828" s="99" t="s">
        <v>351</v>
      </c>
      <c r="G4828" s="76">
        <f t="shared" si="91"/>
        <v>0</v>
      </c>
      <c r="H4828" s="76"/>
      <c r="I4828" s="76"/>
    </row>
    <row r="4829" spans="1:9" ht="27">
      <c r="A4829" s="79"/>
      <c r="B4829" s="78"/>
      <c r="C4829" s="77"/>
      <c r="D4829" s="77"/>
      <c r="E4829" s="109" t="s">
        <v>352</v>
      </c>
      <c r="F4829" s="134" t="s">
        <v>353</v>
      </c>
      <c r="G4829" s="76">
        <f t="shared" si="91"/>
        <v>0</v>
      </c>
      <c r="H4829" s="76"/>
      <c r="I4829" s="76"/>
    </row>
    <row r="4830" spans="1:9" ht="57">
      <c r="A4830" s="79"/>
      <c r="B4830" s="78"/>
      <c r="C4830" s="77"/>
      <c r="D4830" s="77"/>
      <c r="E4830" s="135" t="s">
        <v>354</v>
      </c>
      <c r="F4830" s="122" t="s">
        <v>194</v>
      </c>
      <c r="G4830" s="76">
        <f t="shared" si="91"/>
        <v>0</v>
      </c>
      <c r="H4830" s="76">
        <f>H4831+H4832+H4833+H4834</f>
        <v>0</v>
      </c>
      <c r="I4830" s="76"/>
    </row>
    <row r="4831" spans="1:9" ht="18">
      <c r="A4831" s="79"/>
      <c r="B4831" s="78"/>
      <c r="C4831" s="77"/>
      <c r="D4831" s="77"/>
      <c r="E4831" s="109" t="s">
        <v>355</v>
      </c>
      <c r="F4831" s="99" t="s">
        <v>356</v>
      </c>
      <c r="G4831" s="76">
        <f t="shared" si="91"/>
        <v>0</v>
      </c>
      <c r="H4831" s="76"/>
      <c r="I4831" s="76"/>
    </row>
    <row r="4832" spans="1:9" ht="18">
      <c r="A4832" s="79"/>
      <c r="B4832" s="78"/>
      <c r="C4832" s="77"/>
      <c r="D4832" s="77"/>
      <c r="E4832" s="109" t="s">
        <v>357</v>
      </c>
      <c r="F4832" s="136">
        <v>482200</v>
      </c>
      <c r="G4832" s="76">
        <f t="shared" si="91"/>
        <v>0</v>
      </c>
      <c r="H4832" s="76"/>
      <c r="I4832" s="76"/>
    </row>
    <row r="4833" spans="1:9" ht="18">
      <c r="A4833" s="79"/>
      <c r="B4833" s="78"/>
      <c r="C4833" s="77"/>
      <c r="D4833" s="77"/>
      <c r="E4833" s="109" t="s">
        <v>358</v>
      </c>
      <c r="F4833" s="90" t="s">
        <v>359</v>
      </c>
      <c r="G4833" s="76">
        <f t="shared" si="91"/>
        <v>0</v>
      </c>
      <c r="H4833" s="76"/>
      <c r="I4833" s="76"/>
    </row>
    <row r="4834" spans="1:9" ht="40.5">
      <c r="A4834" s="79"/>
      <c r="B4834" s="78"/>
      <c r="C4834" s="77"/>
      <c r="D4834" s="77"/>
      <c r="E4834" s="137" t="s">
        <v>360</v>
      </c>
      <c r="F4834" s="90" t="s">
        <v>361</v>
      </c>
      <c r="G4834" s="76">
        <f t="shared" si="91"/>
        <v>0</v>
      </c>
      <c r="H4834" s="76"/>
      <c r="I4834" s="76"/>
    </row>
    <row r="4835" spans="1:9" ht="28.5">
      <c r="A4835" s="79"/>
      <c r="B4835" s="78"/>
      <c r="C4835" s="77"/>
      <c r="D4835" s="77"/>
      <c r="E4835" s="135" t="s">
        <v>362</v>
      </c>
      <c r="F4835" s="122" t="s">
        <v>194</v>
      </c>
      <c r="G4835" s="76">
        <f t="shared" si="91"/>
        <v>0</v>
      </c>
      <c r="H4835" s="76">
        <f>H4836</f>
        <v>0</v>
      </c>
      <c r="I4835" s="76"/>
    </row>
    <row r="4836" spans="1:9" ht="27">
      <c r="A4836" s="79"/>
      <c r="B4836" s="78"/>
      <c r="C4836" s="77"/>
      <c r="D4836" s="77"/>
      <c r="E4836" s="137" t="s">
        <v>363</v>
      </c>
      <c r="F4836" s="90" t="s">
        <v>364</v>
      </c>
      <c r="G4836" s="76">
        <f t="shared" si="91"/>
        <v>0</v>
      </c>
      <c r="H4836" s="76"/>
      <c r="I4836" s="76"/>
    </row>
    <row r="4837" spans="1:9" ht="57">
      <c r="A4837" s="79"/>
      <c r="B4837" s="78"/>
      <c r="C4837" s="77"/>
      <c r="D4837" s="77"/>
      <c r="E4837" s="135" t="s">
        <v>365</v>
      </c>
      <c r="F4837" s="122" t="s">
        <v>194</v>
      </c>
      <c r="G4837" s="76">
        <f t="shared" si="91"/>
        <v>0</v>
      </c>
      <c r="H4837" s="76">
        <f>H4838+H4839</f>
        <v>0</v>
      </c>
      <c r="I4837" s="76"/>
    </row>
    <row r="4838" spans="1:9" ht="27">
      <c r="A4838" s="79"/>
      <c r="B4838" s="78"/>
      <c r="C4838" s="77"/>
      <c r="D4838" s="77"/>
      <c r="E4838" s="137" t="s">
        <v>366</v>
      </c>
      <c r="F4838" s="90" t="s">
        <v>367</v>
      </c>
      <c r="G4838" s="76">
        <f t="shared" si="91"/>
        <v>0</v>
      </c>
      <c r="H4838" s="76"/>
      <c r="I4838" s="76"/>
    </row>
    <row r="4839" spans="1:9" ht="27">
      <c r="A4839" s="79"/>
      <c r="B4839" s="78"/>
      <c r="C4839" s="77"/>
      <c r="D4839" s="77"/>
      <c r="E4839" s="137" t="s">
        <v>368</v>
      </c>
      <c r="F4839" s="90" t="s">
        <v>369</v>
      </c>
      <c r="G4839" s="76">
        <f t="shared" si="91"/>
        <v>0</v>
      </c>
      <c r="H4839" s="76"/>
      <c r="I4839" s="76"/>
    </row>
    <row r="4840" spans="1:9" ht="57">
      <c r="A4840" s="79"/>
      <c r="B4840" s="78"/>
      <c r="C4840" s="77"/>
      <c r="D4840" s="77"/>
      <c r="E4840" s="135" t="s">
        <v>370</v>
      </c>
      <c r="F4840" s="122" t="s">
        <v>194</v>
      </c>
      <c r="G4840" s="76">
        <f t="shared" si="91"/>
        <v>0</v>
      </c>
      <c r="H4840" s="76">
        <f>H4841</f>
        <v>0</v>
      </c>
      <c r="I4840" s="76"/>
    </row>
    <row r="4841" spans="1:9" ht="40.5">
      <c r="A4841" s="79"/>
      <c r="B4841" s="78"/>
      <c r="C4841" s="77"/>
      <c r="D4841" s="77"/>
      <c r="E4841" s="137" t="s">
        <v>371</v>
      </c>
      <c r="F4841" s="90" t="s">
        <v>372</v>
      </c>
      <c r="G4841" s="76">
        <f t="shared" si="91"/>
        <v>0</v>
      </c>
      <c r="H4841" s="76"/>
      <c r="I4841" s="76"/>
    </row>
    <row r="4842" spans="1:9" ht="18">
      <c r="A4842" s="79"/>
      <c r="B4842" s="78"/>
      <c r="C4842" s="77"/>
      <c r="D4842" s="77"/>
      <c r="E4842" s="135" t="s">
        <v>373</v>
      </c>
      <c r="F4842" s="122" t="s">
        <v>194</v>
      </c>
      <c r="G4842" s="76">
        <f t="shared" si="91"/>
        <v>0</v>
      </c>
      <c r="H4842" s="76">
        <f>H4843</f>
        <v>0</v>
      </c>
      <c r="I4842" s="76"/>
    </row>
    <row r="4843" spans="1:9" ht="18">
      <c r="A4843" s="79"/>
      <c r="B4843" s="78"/>
      <c r="C4843" s="77"/>
      <c r="D4843" s="77"/>
      <c r="E4843" s="137" t="s">
        <v>374</v>
      </c>
      <c r="F4843" s="90" t="s">
        <v>375</v>
      </c>
      <c r="G4843" s="76">
        <f t="shared" si="91"/>
        <v>0</v>
      </c>
      <c r="H4843" s="76"/>
      <c r="I4843" s="76"/>
    </row>
    <row r="4844" spans="1:9" ht="18">
      <c r="A4844" s="79"/>
      <c r="B4844" s="78"/>
      <c r="C4844" s="77"/>
      <c r="D4844" s="77"/>
      <c r="E4844" s="135" t="s">
        <v>376</v>
      </c>
      <c r="F4844" s="122" t="s">
        <v>194</v>
      </c>
      <c r="G4844" s="76">
        <f t="shared" si="91"/>
        <v>0</v>
      </c>
      <c r="H4844" s="76">
        <f>H4845</f>
        <v>0</v>
      </c>
      <c r="I4844" s="76"/>
    </row>
    <row r="4845" spans="1:9" ht="18.75" thickBot="1">
      <c r="A4845" s="79"/>
      <c r="B4845" s="78"/>
      <c r="C4845" s="77"/>
      <c r="D4845" s="77"/>
      <c r="E4845" s="138" t="s">
        <v>377</v>
      </c>
      <c r="F4845" s="92" t="s">
        <v>378</v>
      </c>
      <c r="G4845" s="76">
        <f t="shared" si="91"/>
        <v>0</v>
      </c>
      <c r="H4845" s="76"/>
      <c r="I4845" s="76"/>
    </row>
    <row r="4846" spans="1:9" ht="33.75" thickBot="1">
      <c r="A4846" s="79"/>
      <c r="B4846" s="78"/>
      <c r="C4846" s="77"/>
      <c r="D4846" s="77"/>
      <c r="E4846" s="139" t="s">
        <v>379</v>
      </c>
      <c r="F4846" s="140" t="s">
        <v>194</v>
      </c>
      <c r="G4846" s="76">
        <f>I4846</f>
        <v>0</v>
      </c>
      <c r="H4846" s="76"/>
      <c r="I4846" s="76">
        <f>I4847+I4858+I4863+I4865</f>
        <v>0</v>
      </c>
    </row>
    <row r="4847" spans="1:9" ht="18">
      <c r="A4847" s="79"/>
      <c r="B4847" s="78"/>
      <c r="C4847" s="77"/>
      <c r="D4847" s="77"/>
      <c r="E4847" s="141" t="s">
        <v>380</v>
      </c>
      <c r="F4847" s="117" t="s">
        <v>194</v>
      </c>
      <c r="G4847" s="76">
        <f t="shared" ref="G4847:G4869" si="92">I4847</f>
        <v>0</v>
      </c>
      <c r="H4847" s="76"/>
      <c r="I4847" s="76">
        <f>I4848+I4849+I4850+I4851+I4852+I4853+I4854+I4855+I4856+I4857</f>
        <v>0</v>
      </c>
    </row>
    <row r="4848" spans="1:9" ht="18">
      <c r="A4848" s="79"/>
      <c r="B4848" s="78"/>
      <c r="C4848" s="77"/>
      <c r="D4848" s="77"/>
      <c r="E4848" s="137" t="s">
        <v>381</v>
      </c>
      <c r="F4848" s="142" t="s">
        <v>382</v>
      </c>
      <c r="G4848" s="76">
        <f t="shared" si="92"/>
        <v>0</v>
      </c>
      <c r="H4848" s="76"/>
      <c r="I4848" s="76"/>
    </row>
    <row r="4849" spans="1:9" ht="18">
      <c r="A4849" s="79"/>
      <c r="B4849" s="78"/>
      <c r="C4849" s="77"/>
      <c r="D4849" s="77"/>
      <c r="E4849" s="137" t="s">
        <v>383</v>
      </c>
      <c r="F4849" s="142" t="s">
        <v>384</v>
      </c>
      <c r="G4849" s="76">
        <f t="shared" si="92"/>
        <v>0</v>
      </c>
      <c r="H4849" s="76"/>
      <c r="I4849" s="76"/>
    </row>
    <row r="4850" spans="1:9" ht="27">
      <c r="A4850" s="79"/>
      <c r="B4850" s="78"/>
      <c r="C4850" s="77"/>
      <c r="D4850" s="77"/>
      <c r="E4850" s="137" t="s">
        <v>385</v>
      </c>
      <c r="F4850" s="142" t="s">
        <v>386</v>
      </c>
      <c r="G4850" s="76">
        <f t="shared" si="92"/>
        <v>0</v>
      </c>
      <c r="H4850" s="76"/>
      <c r="I4850" s="76"/>
    </row>
    <row r="4851" spans="1:9" ht="18">
      <c r="A4851" s="79"/>
      <c r="B4851" s="78"/>
      <c r="C4851" s="77"/>
      <c r="D4851" s="77"/>
      <c r="E4851" s="137" t="s">
        <v>387</v>
      </c>
      <c r="F4851" s="142" t="s">
        <v>388</v>
      </c>
      <c r="G4851" s="76">
        <f t="shared" si="92"/>
        <v>0</v>
      </c>
      <c r="H4851" s="76"/>
      <c r="I4851" s="76"/>
    </row>
    <row r="4852" spans="1:9" ht="18">
      <c r="A4852" s="79"/>
      <c r="B4852" s="78"/>
      <c r="C4852" s="77"/>
      <c r="D4852" s="77"/>
      <c r="E4852" s="137" t="s">
        <v>389</v>
      </c>
      <c r="F4852" s="142" t="s">
        <v>390</v>
      </c>
      <c r="G4852" s="76">
        <f t="shared" si="92"/>
        <v>0</v>
      </c>
      <c r="H4852" s="76"/>
      <c r="I4852" s="76"/>
    </row>
    <row r="4853" spans="1:9" ht="18">
      <c r="A4853" s="79"/>
      <c r="B4853" s="78"/>
      <c r="C4853" s="77"/>
      <c r="D4853" s="77"/>
      <c r="E4853" s="137" t="s">
        <v>391</v>
      </c>
      <c r="F4853" s="142" t="s">
        <v>392</v>
      </c>
      <c r="G4853" s="76">
        <f t="shared" si="92"/>
        <v>0</v>
      </c>
      <c r="H4853" s="76"/>
      <c r="I4853" s="76"/>
    </row>
    <row r="4854" spans="1:9" ht="18">
      <c r="A4854" s="79"/>
      <c r="B4854" s="78"/>
      <c r="C4854" s="77"/>
      <c r="D4854" s="77"/>
      <c r="E4854" s="137" t="s">
        <v>393</v>
      </c>
      <c r="F4854" s="142" t="s">
        <v>394</v>
      </c>
      <c r="G4854" s="76">
        <f t="shared" si="92"/>
        <v>0</v>
      </c>
      <c r="H4854" s="76"/>
      <c r="I4854" s="76"/>
    </row>
    <row r="4855" spans="1:9" ht="18">
      <c r="A4855" s="79"/>
      <c r="B4855" s="78"/>
      <c r="C4855" s="77"/>
      <c r="D4855" s="77"/>
      <c r="E4855" s="143" t="s">
        <v>395</v>
      </c>
      <c r="F4855" s="144" t="s">
        <v>396</v>
      </c>
      <c r="G4855" s="76">
        <f t="shared" si="92"/>
        <v>0</v>
      </c>
      <c r="H4855" s="76"/>
      <c r="I4855" s="76"/>
    </row>
    <row r="4856" spans="1:9" ht="18">
      <c r="A4856" s="79"/>
      <c r="B4856" s="78"/>
      <c r="C4856" s="77"/>
      <c r="D4856" s="77"/>
      <c r="E4856" s="143" t="s">
        <v>397</v>
      </c>
      <c r="F4856" s="120">
        <v>513300</v>
      </c>
      <c r="G4856" s="76">
        <f t="shared" si="92"/>
        <v>0</v>
      </c>
      <c r="H4856" s="76"/>
      <c r="I4856" s="76"/>
    </row>
    <row r="4857" spans="1:9" ht="18">
      <c r="A4857" s="79"/>
      <c r="B4857" s="78"/>
      <c r="C4857" s="77"/>
      <c r="D4857" s="77"/>
      <c r="E4857" s="109" t="s">
        <v>398</v>
      </c>
      <c r="F4857" s="120">
        <v>513400</v>
      </c>
      <c r="G4857" s="76">
        <f t="shared" si="92"/>
        <v>0</v>
      </c>
      <c r="H4857" s="76"/>
      <c r="I4857" s="76"/>
    </row>
    <row r="4858" spans="1:9" ht="18">
      <c r="A4858" s="79"/>
      <c r="B4858" s="78"/>
      <c r="C4858" s="77"/>
      <c r="D4858" s="77"/>
      <c r="E4858" s="130" t="s">
        <v>399</v>
      </c>
      <c r="F4858" s="117" t="s">
        <v>194</v>
      </c>
      <c r="G4858" s="76">
        <f t="shared" si="92"/>
        <v>0</v>
      </c>
      <c r="H4858" s="76"/>
      <c r="I4858" s="76">
        <f>I4859+I4860+I4861+I4862</f>
        <v>0</v>
      </c>
    </row>
    <row r="4859" spans="1:9" ht="18">
      <c r="A4859" s="79"/>
      <c r="B4859" s="78"/>
      <c r="C4859" s="77"/>
      <c r="D4859" s="77"/>
      <c r="E4859" s="137" t="s">
        <v>400</v>
      </c>
      <c r="F4859" s="142" t="s">
        <v>401</v>
      </c>
      <c r="G4859" s="76">
        <f t="shared" si="92"/>
        <v>0</v>
      </c>
      <c r="H4859" s="76"/>
      <c r="I4859" s="76"/>
    </row>
    <row r="4860" spans="1:9" ht="18">
      <c r="A4860" s="79"/>
      <c r="B4860" s="78"/>
      <c r="C4860" s="77"/>
      <c r="D4860" s="77"/>
      <c r="E4860" s="137" t="s">
        <v>402</v>
      </c>
      <c r="F4860" s="142" t="s">
        <v>403</v>
      </c>
      <c r="G4860" s="76">
        <f t="shared" si="92"/>
        <v>0</v>
      </c>
      <c r="H4860" s="76"/>
      <c r="I4860" s="76"/>
    </row>
    <row r="4861" spans="1:9" ht="27">
      <c r="A4861" s="79"/>
      <c r="B4861" s="78"/>
      <c r="C4861" s="77"/>
      <c r="D4861" s="77"/>
      <c r="E4861" s="137" t="s">
        <v>404</v>
      </c>
      <c r="F4861" s="142" t="s">
        <v>405</v>
      </c>
      <c r="G4861" s="76">
        <f t="shared" si="92"/>
        <v>0</v>
      </c>
      <c r="H4861" s="76"/>
      <c r="I4861" s="76"/>
    </row>
    <row r="4862" spans="1:9" ht="18">
      <c r="A4862" s="79"/>
      <c r="B4862" s="78"/>
      <c r="C4862" s="77"/>
      <c r="D4862" s="77"/>
      <c r="E4862" s="137" t="s">
        <v>406</v>
      </c>
      <c r="F4862" s="142" t="s">
        <v>407</v>
      </c>
      <c r="G4862" s="76">
        <f t="shared" si="92"/>
        <v>0</v>
      </c>
      <c r="H4862" s="76"/>
      <c r="I4862" s="76"/>
    </row>
    <row r="4863" spans="1:9" ht="18">
      <c r="A4863" s="79"/>
      <c r="B4863" s="78"/>
      <c r="C4863" s="77"/>
      <c r="D4863" s="77"/>
      <c r="E4863" s="145" t="s">
        <v>408</v>
      </c>
      <c r="F4863" s="122" t="s">
        <v>194</v>
      </c>
      <c r="G4863" s="76">
        <f t="shared" si="92"/>
        <v>0</v>
      </c>
      <c r="H4863" s="76"/>
      <c r="I4863" s="76">
        <f>I4864</f>
        <v>0</v>
      </c>
    </row>
    <row r="4864" spans="1:9" ht="18">
      <c r="A4864" s="79"/>
      <c r="B4864" s="78"/>
      <c r="C4864" s="77"/>
      <c r="D4864" s="77"/>
      <c r="E4864" s="137" t="s">
        <v>409</v>
      </c>
      <c r="F4864" s="142" t="s">
        <v>410</v>
      </c>
      <c r="G4864" s="76">
        <f t="shared" si="92"/>
        <v>0</v>
      </c>
      <c r="H4864" s="76"/>
      <c r="I4864" s="76"/>
    </row>
    <row r="4865" spans="1:9" ht="18">
      <c r="A4865" s="79"/>
      <c r="B4865" s="78"/>
      <c r="C4865" s="77"/>
      <c r="D4865" s="77"/>
      <c r="E4865" s="145" t="s">
        <v>411</v>
      </c>
      <c r="F4865" s="122" t="s">
        <v>194</v>
      </c>
      <c r="G4865" s="76">
        <f t="shared" si="92"/>
        <v>0</v>
      </c>
      <c r="H4865" s="76"/>
      <c r="I4865" s="76">
        <f>I4866+I4867+I4868+I4869</f>
        <v>0</v>
      </c>
    </row>
    <row r="4866" spans="1:9" ht="18">
      <c r="A4866" s="79"/>
      <c r="B4866" s="78"/>
      <c r="C4866" s="77"/>
      <c r="D4866" s="77"/>
      <c r="E4866" s="137" t="s">
        <v>412</v>
      </c>
      <c r="F4866" s="142" t="s">
        <v>413</v>
      </c>
      <c r="G4866" s="76">
        <f t="shared" si="92"/>
        <v>0</v>
      </c>
      <c r="H4866" s="76"/>
      <c r="I4866" s="76"/>
    </row>
    <row r="4867" spans="1:9" ht="18">
      <c r="A4867" s="79"/>
      <c r="B4867" s="78"/>
      <c r="C4867" s="77"/>
      <c r="D4867" s="77"/>
      <c r="E4867" s="137" t="s">
        <v>414</v>
      </c>
      <c r="F4867" s="142" t="s">
        <v>415</v>
      </c>
      <c r="G4867" s="76">
        <f t="shared" si="92"/>
        <v>0</v>
      </c>
      <c r="H4867" s="76"/>
      <c r="I4867" s="76"/>
    </row>
    <row r="4868" spans="1:9" ht="18">
      <c r="A4868" s="79"/>
      <c r="B4868" s="78"/>
      <c r="C4868" s="77"/>
      <c r="D4868" s="77"/>
      <c r="E4868" s="137" t="s">
        <v>416</v>
      </c>
      <c r="F4868" s="142" t="s">
        <v>417</v>
      </c>
      <c r="G4868" s="76">
        <f t="shared" si="92"/>
        <v>0</v>
      </c>
      <c r="H4868" s="76"/>
      <c r="I4868" s="76"/>
    </row>
    <row r="4869" spans="1:9" ht="18.75" thickBot="1">
      <c r="A4869" s="79"/>
      <c r="B4869" s="78"/>
      <c r="C4869" s="77"/>
      <c r="D4869" s="77"/>
      <c r="E4869" s="146" t="s">
        <v>418</v>
      </c>
      <c r="F4869" s="147" t="s">
        <v>419</v>
      </c>
      <c r="G4869" s="76">
        <f t="shared" si="92"/>
        <v>0</v>
      </c>
      <c r="H4869" s="76"/>
      <c r="I4869" s="76"/>
    </row>
    <row r="4870" spans="1:9" ht="18.75">
      <c r="A4870" s="79"/>
      <c r="B4870" s="78" t="s">
        <v>600</v>
      </c>
      <c r="C4870" s="77">
        <v>6</v>
      </c>
      <c r="D4870" s="77">
        <v>0</v>
      </c>
      <c r="E4870" s="81" t="s">
        <v>608</v>
      </c>
      <c r="F4870" s="153"/>
      <c r="G4870" s="76"/>
      <c r="H4870" s="76"/>
      <c r="I4870" s="76"/>
    </row>
    <row r="4871" spans="1:9" ht="18">
      <c r="A4871" s="79">
        <v>3060</v>
      </c>
      <c r="B4871" s="78"/>
      <c r="C4871" s="77"/>
      <c r="D4871" s="77"/>
      <c r="E4871" s="80" t="s">
        <v>190</v>
      </c>
      <c r="F4871" s="154"/>
      <c r="G4871" s="76"/>
      <c r="H4871" s="76"/>
      <c r="I4871" s="76"/>
    </row>
    <row r="4872" spans="1:9" ht="18">
      <c r="A4872" s="79"/>
      <c r="B4872" s="78" t="s">
        <v>600</v>
      </c>
      <c r="C4872" s="77">
        <v>6</v>
      </c>
      <c r="D4872" s="77">
        <v>1</v>
      </c>
      <c r="E4872" s="80" t="s">
        <v>608</v>
      </c>
      <c r="F4872" s="154"/>
      <c r="G4872" s="76"/>
      <c r="H4872" s="76"/>
      <c r="I4872" s="76"/>
    </row>
    <row r="4873" spans="1:9" ht="72">
      <c r="A4873" s="79">
        <v>3061</v>
      </c>
      <c r="B4873" s="78"/>
      <c r="C4873" s="77"/>
      <c r="D4873" s="77"/>
      <c r="E4873" s="80" t="s">
        <v>192</v>
      </c>
      <c r="F4873" s="154"/>
      <c r="G4873" s="76"/>
      <c r="H4873" s="76"/>
      <c r="I4873" s="76"/>
    </row>
    <row r="4874" spans="1:9" ht="18">
      <c r="A4874" s="79"/>
      <c r="B4874" s="78"/>
      <c r="C4874" s="77"/>
      <c r="D4874" s="77"/>
      <c r="E4874" s="80" t="s">
        <v>421</v>
      </c>
      <c r="F4874" s="154"/>
      <c r="G4874" s="76"/>
      <c r="H4874" s="76"/>
      <c r="I4874" s="76"/>
    </row>
    <row r="4875" spans="1:9" ht="18">
      <c r="A4875" s="79"/>
      <c r="B4875" s="78"/>
      <c r="C4875" s="77"/>
      <c r="D4875" s="77"/>
      <c r="E4875" s="80"/>
      <c r="F4875" s="154">
        <v>4729</v>
      </c>
      <c r="G4875" s="76"/>
      <c r="H4875" s="76"/>
      <c r="I4875" s="76"/>
    </row>
    <row r="4876" spans="1:9" ht="56.25">
      <c r="A4876" s="79"/>
      <c r="B4876" s="78" t="s">
        <v>600</v>
      </c>
      <c r="C4876" s="77">
        <v>7</v>
      </c>
      <c r="D4876" s="77">
        <v>0</v>
      </c>
      <c r="E4876" s="81" t="s">
        <v>609</v>
      </c>
      <c r="F4876" s="153"/>
      <c r="G4876" s="76">
        <f>G4878</f>
        <v>6000</v>
      </c>
      <c r="H4876" s="76">
        <f>H4878</f>
        <v>6000</v>
      </c>
      <c r="I4876" s="76">
        <f>I4878</f>
        <v>0</v>
      </c>
    </row>
    <row r="4877" spans="1:9" ht="18">
      <c r="A4877" s="79">
        <v>3070</v>
      </c>
      <c r="B4877" s="78"/>
      <c r="C4877" s="77"/>
      <c r="D4877" s="77"/>
      <c r="E4877" s="80" t="s">
        <v>190</v>
      </c>
      <c r="F4877" s="153"/>
      <c r="G4877" s="76"/>
      <c r="H4877" s="76"/>
      <c r="I4877" s="76"/>
    </row>
    <row r="4878" spans="1:9" ht="54">
      <c r="A4878" s="79"/>
      <c r="B4878" s="78" t="s">
        <v>600</v>
      </c>
      <c r="C4878" s="77">
        <v>7</v>
      </c>
      <c r="D4878" s="77">
        <v>1</v>
      </c>
      <c r="E4878" s="80" t="s">
        <v>609</v>
      </c>
      <c r="F4878" s="154"/>
      <c r="G4878" s="76">
        <f>G4880+G4888+G4924+G4933+G4938+G4961+G4977+G4997</f>
        <v>6000</v>
      </c>
      <c r="H4878" s="76">
        <f>H4880+H4888+H4924+H4933+H4938+H4961+H4977+H4997</f>
        <v>6000</v>
      </c>
      <c r="I4878" s="76">
        <f>I4880+I4888+I4924+I4933+I4938+I4961+I4977+I4997</f>
        <v>0</v>
      </c>
    </row>
    <row r="4879" spans="1:9" ht="72">
      <c r="A4879" s="79">
        <v>3071</v>
      </c>
      <c r="B4879" s="78"/>
      <c r="C4879" s="77"/>
      <c r="D4879" s="77"/>
      <c r="E4879" s="80" t="s">
        <v>192</v>
      </c>
      <c r="F4879" s="154"/>
      <c r="G4879" s="76"/>
      <c r="H4879" s="76"/>
      <c r="I4879" s="76"/>
    </row>
    <row r="4880" spans="1:9" ht="18">
      <c r="A4880" s="79"/>
      <c r="B4880" s="78"/>
      <c r="C4880" s="77"/>
      <c r="D4880" s="77"/>
      <c r="E4880" s="85" t="s">
        <v>193</v>
      </c>
      <c r="F4880" s="117" t="s">
        <v>194</v>
      </c>
      <c r="G4880" s="76">
        <f>H4880</f>
        <v>0</v>
      </c>
      <c r="H4880" s="76">
        <f>H4881+H4882+H4883+H4884+H4886+H4885+H4887</f>
        <v>0</v>
      </c>
      <c r="I4880" s="76"/>
    </row>
    <row r="4881" spans="1:9" ht="27">
      <c r="A4881" s="79"/>
      <c r="B4881" s="78"/>
      <c r="C4881" s="77"/>
      <c r="D4881" s="77"/>
      <c r="E4881" s="149" t="s">
        <v>195</v>
      </c>
      <c r="F4881" s="99" t="s">
        <v>196</v>
      </c>
      <c r="G4881" s="76">
        <f t="shared" ref="G4881:G4944" si="93">H4881</f>
        <v>0</v>
      </c>
      <c r="H4881" s="76"/>
      <c r="I4881" s="76"/>
    </row>
    <row r="4882" spans="1:9" ht="27">
      <c r="A4882" s="79"/>
      <c r="B4882" s="78"/>
      <c r="C4882" s="77"/>
      <c r="D4882" s="77"/>
      <c r="E4882" s="89" t="s">
        <v>197</v>
      </c>
      <c r="F4882" s="90" t="s">
        <v>198</v>
      </c>
      <c r="G4882" s="76">
        <f t="shared" si="93"/>
        <v>0</v>
      </c>
      <c r="H4882" s="76"/>
      <c r="I4882" s="76"/>
    </row>
    <row r="4883" spans="1:9" ht="27">
      <c r="A4883" s="79"/>
      <c r="B4883" s="78"/>
      <c r="C4883" s="77"/>
      <c r="D4883" s="77"/>
      <c r="E4883" s="89" t="s">
        <v>199</v>
      </c>
      <c r="F4883" s="90" t="s">
        <v>200</v>
      </c>
      <c r="G4883" s="76">
        <f t="shared" si="93"/>
        <v>0</v>
      </c>
      <c r="H4883" s="76"/>
      <c r="I4883" s="76"/>
    </row>
    <row r="4884" spans="1:9" ht="27">
      <c r="A4884" s="79"/>
      <c r="B4884" s="78"/>
      <c r="C4884" s="77"/>
      <c r="D4884" s="77"/>
      <c r="E4884" s="89" t="s">
        <v>201</v>
      </c>
      <c r="F4884" s="90" t="s">
        <v>202</v>
      </c>
      <c r="G4884" s="76">
        <f t="shared" si="93"/>
        <v>0</v>
      </c>
      <c r="H4884" s="76"/>
      <c r="I4884" s="76"/>
    </row>
    <row r="4885" spans="1:9" ht="18">
      <c r="A4885" s="79"/>
      <c r="B4885" s="78"/>
      <c r="C4885" s="77"/>
      <c r="D4885" s="77"/>
      <c r="E4885" s="89" t="s">
        <v>203</v>
      </c>
      <c r="F4885" s="90" t="s">
        <v>204</v>
      </c>
      <c r="G4885" s="76">
        <f t="shared" si="93"/>
        <v>0</v>
      </c>
      <c r="H4885" s="76"/>
      <c r="I4885" s="76"/>
    </row>
    <row r="4886" spans="1:9" ht="18">
      <c r="A4886" s="79"/>
      <c r="B4886" s="78"/>
      <c r="C4886" s="77"/>
      <c r="D4886" s="77"/>
      <c r="E4886" s="89" t="s">
        <v>205</v>
      </c>
      <c r="F4886" s="90" t="s">
        <v>206</v>
      </c>
      <c r="G4886" s="76">
        <f t="shared" si="93"/>
        <v>0</v>
      </c>
      <c r="H4886" s="76"/>
      <c r="I4886" s="76"/>
    </row>
    <row r="4887" spans="1:9" ht="18.75" thickBot="1">
      <c r="A4887" s="79"/>
      <c r="B4887" s="78"/>
      <c r="C4887" s="77"/>
      <c r="D4887" s="77"/>
      <c r="E4887" s="91" t="s">
        <v>207</v>
      </c>
      <c r="F4887" s="92" t="s">
        <v>208</v>
      </c>
      <c r="G4887" s="76">
        <f t="shared" si="93"/>
        <v>0</v>
      </c>
      <c r="H4887" s="76"/>
      <c r="I4887" s="76"/>
    </row>
    <row r="4888" spans="1:9" ht="33.75" thickBot="1">
      <c r="A4888" s="79"/>
      <c r="B4888" s="78"/>
      <c r="C4888" s="77"/>
      <c r="D4888" s="77"/>
      <c r="E4888" s="93" t="s">
        <v>209</v>
      </c>
      <c r="F4888" s="94" t="s">
        <v>194</v>
      </c>
      <c r="G4888" s="76">
        <f t="shared" si="93"/>
        <v>0</v>
      </c>
      <c r="H4888" s="76">
        <f>H4889+H4897+H4901+H4910+H4912+H4915</f>
        <v>0</v>
      </c>
      <c r="I4888" s="76"/>
    </row>
    <row r="4889" spans="1:9" ht="18">
      <c r="A4889" s="79"/>
      <c r="B4889" s="78"/>
      <c r="C4889" s="77"/>
      <c r="D4889" s="77"/>
      <c r="E4889" s="95" t="s">
        <v>210</v>
      </c>
      <c r="F4889" s="96"/>
      <c r="G4889" s="76">
        <f t="shared" si="93"/>
        <v>0</v>
      </c>
      <c r="H4889" s="76">
        <f>H4890+H4891+H4892+H4893+H4894+H4895+H4896</f>
        <v>0</v>
      </c>
      <c r="I4889" s="76"/>
    </row>
    <row r="4890" spans="1:9" ht="27">
      <c r="A4890" s="79"/>
      <c r="B4890" s="78"/>
      <c r="C4890" s="77"/>
      <c r="D4890" s="77"/>
      <c r="E4890" s="89" t="s">
        <v>211</v>
      </c>
      <c r="F4890" s="90" t="s">
        <v>212</v>
      </c>
      <c r="G4890" s="76">
        <f t="shared" si="93"/>
        <v>0</v>
      </c>
      <c r="H4890" s="76"/>
      <c r="I4890" s="76"/>
    </row>
    <row r="4891" spans="1:9" ht="18">
      <c r="A4891" s="79"/>
      <c r="B4891" s="78"/>
      <c r="C4891" s="77"/>
      <c r="D4891" s="77"/>
      <c r="E4891" s="89" t="s">
        <v>213</v>
      </c>
      <c r="F4891" s="90" t="s">
        <v>214</v>
      </c>
      <c r="G4891" s="76">
        <f t="shared" si="93"/>
        <v>0</v>
      </c>
      <c r="H4891" s="76"/>
      <c r="I4891" s="76"/>
    </row>
    <row r="4892" spans="1:9" ht="18">
      <c r="A4892" s="79"/>
      <c r="B4892" s="78"/>
      <c r="C4892" s="77"/>
      <c r="D4892" s="77"/>
      <c r="E4892" s="89" t="s">
        <v>215</v>
      </c>
      <c r="F4892" s="90" t="s">
        <v>216</v>
      </c>
      <c r="G4892" s="76">
        <f t="shared" si="93"/>
        <v>0</v>
      </c>
      <c r="H4892" s="76"/>
      <c r="I4892" s="76"/>
    </row>
    <row r="4893" spans="1:9" ht="18">
      <c r="A4893" s="79"/>
      <c r="B4893" s="78"/>
      <c r="C4893" s="77"/>
      <c r="D4893" s="77"/>
      <c r="E4893" s="89" t="s">
        <v>217</v>
      </c>
      <c r="F4893" s="90" t="s">
        <v>218</v>
      </c>
      <c r="G4893" s="76">
        <f t="shared" si="93"/>
        <v>0</v>
      </c>
      <c r="H4893" s="76"/>
      <c r="I4893" s="76"/>
    </row>
    <row r="4894" spans="1:9" ht="18">
      <c r="A4894" s="79"/>
      <c r="B4894" s="78"/>
      <c r="C4894" s="77"/>
      <c r="D4894" s="77"/>
      <c r="E4894" s="89" t="s">
        <v>219</v>
      </c>
      <c r="F4894" s="90" t="s">
        <v>220</v>
      </c>
      <c r="G4894" s="76">
        <f t="shared" si="93"/>
        <v>0</v>
      </c>
      <c r="H4894" s="76"/>
      <c r="I4894" s="76"/>
    </row>
    <row r="4895" spans="1:9" ht="18">
      <c r="A4895" s="79"/>
      <c r="B4895" s="78"/>
      <c r="C4895" s="77"/>
      <c r="D4895" s="77"/>
      <c r="E4895" s="89" t="s">
        <v>221</v>
      </c>
      <c r="F4895" s="90" t="s">
        <v>222</v>
      </c>
      <c r="G4895" s="76">
        <f t="shared" si="93"/>
        <v>0</v>
      </c>
      <c r="H4895" s="76"/>
      <c r="I4895" s="76"/>
    </row>
    <row r="4896" spans="1:9" ht="18.75" thickBot="1">
      <c r="A4896" s="79"/>
      <c r="B4896" s="78"/>
      <c r="C4896" s="77"/>
      <c r="D4896" s="77"/>
      <c r="E4896" s="91" t="s">
        <v>223</v>
      </c>
      <c r="F4896" s="92" t="s">
        <v>224</v>
      </c>
      <c r="G4896" s="76">
        <f t="shared" si="93"/>
        <v>0</v>
      </c>
      <c r="H4896" s="76"/>
      <c r="I4896" s="76"/>
    </row>
    <row r="4897" spans="1:9" ht="33">
      <c r="A4897" s="79"/>
      <c r="B4897" s="78"/>
      <c r="C4897" s="77"/>
      <c r="D4897" s="77"/>
      <c r="E4897" s="132" t="s">
        <v>225</v>
      </c>
      <c r="F4897" s="98" t="s">
        <v>194</v>
      </c>
      <c r="G4897" s="76">
        <f t="shared" si="93"/>
        <v>0</v>
      </c>
      <c r="H4897" s="76">
        <f>H4898+H4899+H4900</f>
        <v>0</v>
      </c>
      <c r="I4897" s="76"/>
    </row>
    <row r="4898" spans="1:9" ht="18">
      <c r="A4898" s="79"/>
      <c r="B4898" s="78"/>
      <c r="C4898" s="77"/>
      <c r="D4898" s="77"/>
      <c r="E4898" s="89" t="s">
        <v>226</v>
      </c>
      <c r="F4898" s="99" t="s">
        <v>227</v>
      </c>
      <c r="G4898" s="76">
        <f t="shared" si="93"/>
        <v>0</v>
      </c>
      <c r="H4898" s="76"/>
      <c r="I4898" s="76"/>
    </row>
    <row r="4899" spans="1:9" ht="27">
      <c r="A4899" s="79"/>
      <c r="B4899" s="78"/>
      <c r="C4899" s="77"/>
      <c r="D4899" s="77"/>
      <c r="E4899" s="89" t="s">
        <v>228</v>
      </c>
      <c r="F4899" s="90" t="s">
        <v>229</v>
      </c>
      <c r="G4899" s="76">
        <f t="shared" si="93"/>
        <v>0</v>
      </c>
      <c r="H4899" s="76"/>
      <c r="I4899" s="76"/>
    </row>
    <row r="4900" spans="1:9" ht="18.75" thickBot="1">
      <c r="A4900" s="79"/>
      <c r="B4900" s="78"/>
      <c r="C4900" s="77"/>
      <c r="D4900" s="77"/>
      <c r="E4900" s="91" t="s">
        <v>230</v>
      </c>
      <c r="F4900" s="92" t="s">
        <v>231</v>
      </c>
      <c r="G4900" s="76">
        <f t="shared" si="93"/>
        <v>0</v>
      </c>
      <c r="H4900" s="76"/>
      <c r="I4900" s="76"/>
    </row>
    <row r="4901" spans="1:9" ht="33">
      <c r="A4901" s="79"/>
      <c r="B4901" s="78"/>
      <c r="C4901" s="77"/>
      <c r="D4901" s="77"/>
      <c r="E4901" s="132" t="s">
        <v>232</v>
      </c>
      <c r="F4901" s="98" t="s">
        <v>194</v>
      </c>
      <c r="G4901" s="76">
        <f t="shared" si="93"/>
        <v>0</v>
      </c>
      <c r="H4901" s="76">
        <f>H4902+H4903+H4904+H4905+H4906+H4907+H4908+H4909</f>
        <v>0</v>
      </c>
      <c r="I4901" s="76"/>
    </row>
    <row r="4902" spans="1:9" ht="18">
      <c r="A4902" s="79"/>
      <c r="B4902" s="78"/>
      <c r="C4902" s="77"/>
      <c r="D4902" s="77"/>
      <c r="E4902" s="89" t="s">
        <v>233</v>
      </c>
      <c r="F4902" s="99" t="s">
        <v>234</v>
      </c>
      <c r="G4902" s="76">
        <f t="shared" si="93"/>
        <v>0</v>
      </c>
      <c r="H4902" s="76"/>
      <c r="I4902" s="76"/>
    </row>
    <row r="4903" spans="1:9" ht="18">
      <c r="A4903" s="79"/>
      <c r="B4903" s="78"/>
      <c r="C4903" s="77"/>
      <c r="D4903" s="77"/>
      <c r="E4903" s="89" t="s">
        <v>235</v>
      </c>
      <c r="F4903" s="90" t="s">
        <v>236</v>
      </c>
      <c r="G4903" s="76">
        <f t="shared" si="93"/>
        <v>0</v>
      </c>
      <c r="H4903" s="76"/>
      <c r="I4903" s="76"/>
    </row>
    <row r="4904" spans="1:9" ht="27">
      <c r="A4904" s="79"/>
      <c r="B4904" s="78"/>
      <c r="C4904" s="77"/>
      <c r="D4904" s="77"/>
      <c r="E4904" s="89" t="s">
        <v>237</v>
      </c>
      <c r="F4904" s="90" t="s">
        <v>238</v>
      </c>
      <c r="G4904" s="76">
        <f t="shared" si="93"/>
        <v>0</v>
      </c>
      <c r="H4904" s="76"/>
      <c r="I4904" s="76"/>
    </row>
    <row r="4905" spans="1:9" ht="18">
      <c r="A4905" s="79"/>
      <c r="B4905" s="78"/>
      <c r="C4905" s="77"/>
      <c r="D4905" s="77"/>
      <c r="E4905" s="89" t="s">
        <v>239</v>
      </c>
      <c r="F4905" s="90" t="s">
        <v>240</v>
      </c>
      <c r="G4905" s="76">
        <f t="shared" si="93"/>
        <v>0</v>
      </c>
      <c r="H4905" s="76"/>
      <c r="I4905" s="76"/>
    </row>
    <row r="4906" spans="1:9" ht="18">
      <c r="A4906" s="79"/>
      <c r="B4906" s="78"/>
      <c r="C4906" s="77"/>
      <c r="D4906" s="77"/>
      <c r="E4906" s="107" t="s">
        <v>241</v>
      </c>
      <c r="F4906" s="108">
        <v>423500</v>
      </c>
      <c r="G4906" s="76">
        <f t="shared" si="93"/>
        <v>0</v>
      </c>
      <c r="H4906" s="76"/>
      <c r="I4906" s="76"/>
    </row>
    <row r="4907" spans="1:9" ht="27">
      <c r="A4907" s="79"/>
      <c r="B4907" s="78"/>
      <c r="C4907" s="77"/>
      <c r="D4907" s="77"/>
      <c r="E4907" s="89" t="s">
        <v>242</v>
      </c>
      <c r="F4907" s="90" t="s">
        <v>243</v>
      </c>
      <c r="G4907" s="76">
        <f t="shared" si="93"/>
        <v>0</v>
      </c>
      <c r="H4907" s="76"/>
      <c r="I4907" s="76"/>
    </row>
    <row r="4908" spans="1:9" ht="18">
      <c r="A4908" s="79"/>
      <c r="B4908" s="78"/>
      <c r="C4908" s="77"/>
      <c r="D4908" s="77"/>
      <c r="E4908" s="89" t="s">
        <v>244</v>
      </c>
      <c r="F4908" s="90" t="s">
        <v>245</v>
      </c>
      <c r="G4908" s="76">
        <f t="shared" si="93"/>
        <v>0</v>
      </c>
      <c r="H4908" s="76"/>
      <c r="I4908" s="76"/>
    </row>
    <row r="4909" spans="1:9" ht="18.75" thickBot="1">
      <c r="A4909" s="79"/>
      <c r="B4909" s="78"/>
      <c r="C4909" s="77"/>
      <c r="D4909" s="77"/>
      <c r="E4909" s="91" t="s">
        <v>246</v>
      </c>
      <c r="F4909" s="92" t="s">
        <v>247</v>
      </c>
      <c r="G4909" s="76">
        <f t="shared" si="93"/>
        <v>0</v>
      </c>
      <c r="H4909" s="76"/>
      <c r="I4909" s="76"/>
    </row>
    <row r="4910" spans="1:9" ht="33">
      <c r="A4910" s="79"/>
      <c r="B4910" s="78"/>
      <c r="C4910" s="77"/>
      <c r="D4910" s="77"/>
      <c r="E4910" s="132" t="s">
        <v>248</v>
      </c>
      <c r="F4910" s="98" t="s">
        <v>194</v>
      </c>
      <c r="G4910" s="76">
        <f t="shared" si="93"/>
        <v>0</v>
      </c>
      <c r="H4910" s="76">
        <f>H4911</f>
        <v>0</v>
      </c>
      <c r="I4910" s="76"/>
    </row>
    <row r="4911" spans="1:9" ht="18.75" thickBot="1">
      <c r="A4911" s="79"/>
      <c r="B4911" s="78"/>
      <c r="C4911" s="77"/>
      <c r="D4911" s="77"/>
      <c r="E4911" s="91" t="s">
        <v>249</v>
      </c>
      <c r="F4911" s="92" t="s">
        <v>250</v>
      </c>
      <c r="G4911" s="76">
        <f t="shared" si="93"/>
        <v>0</v>
      </c>
      <c r="H4911" s="76"/>
      <c r="I4911" s="76"/>
    </row>
    <row r="4912" spans="1:9" ht="49.5">
      <c r="A4912" s="79"/>
      <c r="B4912" s="78"/>
      <c r="C4912" s="77"/>
      <c r="D4912" s="77"/>
      <c r="E4912" s="132" t="s">
        <v>251</v>
      </c>
      <c r="F4912" s="98" t="s">
        <v>194</v>
      </c>
      <c r="G4912" s="76">
        <f t="shared" si="93"/>
        <v>0</v>
      </c>
      <c r="H4912" s="76">
        <f>H4913+H4914</f>
        <v>0</v>
      </c>
      <c r="I4912" s="76"/>
    </row>
    <row r="4913" spans="1:9" ht="27">
      <c r="A4913" s="79"/>
      <c r="B4913" s="78"/>
      <c r="C4913" s="77"/>
      <c r="D4913" s="77"/>
      <c r="E4913" s="89" t="s">
        <v>252</v>
      </c>
      <c r="F4913" s="99" t="s">
        <v>253</v>
      </c>
      <c r="G4913" s="76">
        <f t="shared" si="93"/>
        <v>0</v>
      </c>
      <c r="H4913" s="76"/>
      <c r="I4913" s="76"/>
    </row>
    <row r="4914" spans="1:9" ht="27.75" thickBot="1">
      <c r="A4914" s="79"/>
      <c r="B4914" s="78"/>
      <c r="C4914" s="77"/>
      <c r="D4914" s="77"/>
      <c r="E4914" s="91" t="s">
        <v>254</v>
      </c>
      <c r="F4914" s="92" t="s">
        <v>255</v>
      </c>
      <c r="G4914" s="76">
        <f t="shared" si="93"/>
        <v>0</v>
      </c>
      <c r="H4914" s="76"/>
      <c r="I4914" s="76"/>
    </row>
    <row r="4915" spans="1:9" ht="18">
      <c r="A4915" s="79"/>
      <c r="B4915" s="78"/>
      <c r="C4915" s="77"/>
      <c r="D4915" s="77"/>
      <c r="E4915" s="132" t="s">
        <v>256</v>
      </c>
      <c r="F4915" s="98" t="s">
        <v>194</v>
      </c>
      <c r="G4915" s="76">
        <f t="shared" si="93"/>
        <v>0</v>
      </c>
      <c r="H4915" s="76">
        <f>H4916+H4917+H4918+H4919+H4920+H4921+H4922+H4923</f>
        <v>0</v>
      </c>
      <c r="I4915" s="76"/>
    </row>
    <row r="4916" spans="1:9" ht="18">
      <c r="A4916" s="79"/>
      <c r="B4916" s="78"/>
      <c r="C4916" s="77"/>
      <c r="D4916" s="77"/>
      <c r="E4916" s="89" t="s">
        <v>257</v>
      </c>
      <c r="F4916" s="99" t="s">
        <v>258</v>
      </c>
      <c r="G4916" s="76">
        <f t="shared" si="93"/>
        <v>0</v>
      </c>
      <c r="H4916" s="76"/>
      <c r="I4916" s="76"/>
    </row>
    <row r="4917" spans="1:9" ht="18">
      <c r="A4917" s="79"/>
      <c r="B4917" s="78"/>
      <c r="C4917" s="77"/>
      <c r="D4917" s="77"/>
      <c r="E4917" s="89" t="s">
        <v>259</v>
      </c>
      <c r="F4917" s="90" t="s">
        <v>260</v>
      </c>
      <c r="G4917" s="76">
        <f t="shared" si="93"/>
        <v>0</v>
      </c>
      <c r="H4917" s="76"/>
      <c r="I4917" s="76"/>
    </row>
    <row r="4918" spans="1:9" ht="18">
      <c r="A4918" s="79"/>
      <c r="B4918" s="78"/>
      <c r="C4918" s="77"/>
      <c r="D4918" s="77"/>
      <c r="E4918" s="89" t="s">
        <v>261</v>
      </c>
      <c r="F4918" s="90" t="s">
        <v>262</v>
      </c>
      <c r="G4918" s="76">
        <f t="shared" si="93"/>
        <v>0</v>
      </c>
      <c r="H4918" s="76"/>
      <c r="I4918" s="76"/>
    </row>
    <row r="4919" spans="1:9" ht="18">
      <c r="A4919" s="79"/>
      <c r="B4919" s="78"/>
      <c r="C4919" s="77"/>
      <c r="D4919" s="77"/>
      <c r="E4919" s="109" t="s">
        <v>263</v>
      </c>
      <c r="F4919" s="90" t="s">
        <v>264</v>
      </c>
      <c r="G4919" s="76">
        <f t="shared" si="93"/>
        <v>0</v>
      </c>
      <c r="H4919" s="76"/>
      <c r="I4919" s="76"/>
    </row>
    <row r="4920" spans="1:9" ht="27">
      <c r="A4920" s="79"/>
      <c r="B4920" s="78"/>
      <c r="C4920" s="77"/>
      <c r="D4920" s="77"/>
      <c r="E4920" s="110" t="s">
        <v>265</v>
      </c>
      <c r="F4920" s="90" t="s">
        <v>266</v>
      </c>
      <c r="G4920" s="76">
        <f t="shared" si="93"/>
        <v>0</v>
      </c>
      <c r="H4920" s="76"/>
      <c r="I4920" s="76"/>
    </row>
    <row r="4921" spans="1:9" ht="18">
      <c r="A4921" s="79"/>
      <c r="B4921" s="78"/>
      <c r="C4921" s="77"/>
      <c r="D4921" s="77"/>
      <c r="E4921" s="109" t="s">
        <v>267</v>
      </c>
      <c r="F4921" s="90" t="s">
        <v>268</v>
      </c>
      <c r="G4921" s="76">
        <f t="shared" si="93"/>
        <v>0</v>
      </c>
      <c r="H4921" s="76"/>
      <c r="I4921" s="76"/>
    </row>
    <row r="4922" spans="1:9" ht="18">
      <c r="A4922" s="79"/>
      <c r="B4922" s="78"/>
      <c r="C4922" s="77"/>
      <c r="D4922" s="77"/>
      <c r="E4922" s="109" t="s">
        <v>269</v>
      </c>
      <c r="F4922" s="90" t="s">
        <v>270</v>
      </c>
      <c r="G4922" s="76">
        <f t="shared" si="93"/>
        <v>0</v>
      </c>
      <c r="H4922" s="76"/>
      <c r="I4922" s="76"/>
    </row>
    <row r="4923" spans="1:9" ht="18.75" thickBot="1">
      <c r="A4923" s="79"/>
      <c r="B4923" s="78"/>
      <c r="C4923" s="77"/>
      <c r="D4923" s="77"/>
      <c r="E4923" s="111" t="s">
        <v>271</v>
      </c>
      <c r="F4923" s="92" t="s">
        <v>272</v>
      </c>
      <c r="G4923" s="76">
        <f t="shared" si="93"/>
        <v>0</v>
      </c>
      <c r="H4923" s="76"/>
      <c r="I4923" s="76"/>
    </row>
    <row r="4924" spans="1:9" ht="18">
      <c r="A4924" s="79"/>
      <c r="B4924" s="78"/>
      <c r="C4924" s="77"/>
      <c r="D4924" s="77"/>
      <c r="E4924" s="130" t="s">
        <v>273</v>
      </c>
      <c r="F4924" s="98" t="s">
        <v>194</v>
      </c>
      <c r="G4924" s="76">
        <f t="shared" si="93"/>
        <v>0</v>
      </c>
      <c r="H4924" s="76">
        <f>H4925+H4926+H4927+H4928</f>
        <v>0</v>
      </c>
      <c r="I4924" s="76"/>
    </row>
    <row r="4925" spans="1:9" ht="18">
      <c r="A4925" s="79"/>
      <c r="B4925" s="78"/>
      <c r="C4925" s="77"/>
      <c r="D4925" s="77"/>
      <c r="E4925" s="109" t="s">
        <v>274</v>
      </c>
      <c r="F4925" s="99" t="s">
        <v>275</v>
      </c>
      <c r="G4925" s="76">
        <f t="shared" si="93"/>
        <v>0</v>
      </c>
      <c r="H4925" s="76"/>
      <c r="I4925" s="76"/>
    </row>
    <row r="4926" spans="1:9" ht="18">
      <c r="A4926" s="79"/>
      <c r="B4926" s="78"/>
      <c r="C4926" s="77"/>
      <c r="D4926" s="77"/>
      <c r="E4926" s="109" t="s">
        <v>276</v>
      </c>
      <c r="F4926" s="90" t="s">
        <v>277</v>
      </c>
      <c r="G4926" s="76">
        <f t="shared" si="93"/>
        <v>0</v>
      </c>
      <c r="H4926" s="76"/>
      <c r="I4926" s="76"/>
    </row>
    <row r="4927" spans="1:9" ht="27">
      <c r="A4927" s="79"/>
      <c r="B4927" s="78"/>
      <c r="C4927" s="77"/>
      <c r="D4927" s="77"/>
      <c r="E4927" s="109" t="s">
        <v>278</v>
      </c>
      <c r="F4927" s="90" t="s">
        <v>279</v>
      </c>
      <c r="G4927" s="76">
        <f t="shared" si="93"/>
        <v>0</v>
      </c>
      <c r="H4927" s="76"/>
      <c r="I4927" s="76"/>
    </row>
    <row r="4928" spans="1:9" ht="18">
      <c r="A4928" s="79"/>
      <c r="B4928" s="78"/>
      <c r="C4928" s="77"/>
      <c r="D4928" s="77"/>
      <c r="E4928" s="113" t="s">
        <v>280</v>
      </c>
      <c r="F4928" s="114" t="s">
        <v>281</v>
      </c>
      <c r="G4928" s="76">
        <f t="shared" si="93"/>
        <v>0</v>
      </c>
      <c r="H4928" s="76"/>
      <c r="I4928" s="76"/>
    </row>
    <row r="4929" spans="1:9" ht="18">
      <c r="A4929" s="79"/>
      <c r="B4929" s="78"/>
      <c r="C4929" s="77"/>
      <c r="D4929" s="77"/>
      <c r="E4929" s="113" t="s">
        <v>282</v>
      </c>
      <c r="F4929" s="115" t="s">
        <v>194</v>
      </c>
      <c r="G4929" s="76">
        <f t="shared" si="93"/>
        <v>0</v>
      </c>
      <c r="H4929" s="76">
        <f>H4930+H4931+H4932</f>
        <v>0</v>
      </c>
      <c r="I4929" s="76"/>
    </row>
    <row r="4930" spans="1:9" ht="27">
      <c r="A4930" s="79"/>
      <c r="B4930" s="78"/>
      <c r="C4930" s="77"/>
      <c r="D4930" s="77"/>
      <c r="E4930" s="113" t="s">
        <v>283</v>
      </c>
      <c r="F4930" s="99" t="s">
        <v>284</v>
      </c>
      <c r="G4930" s="76">
        <f t="shared" si="93"/>
        <v>0</v>
      </c>
      <c r="H4930" s="76"/>
      <c r="I4930" s="76"/>
    </row>
    <row r="4931" spans="1:9" ht="18">
      <c r="A4931" s="79"/>
      <c r="B4931" s="78"/>
      <c r="C4931" s="77"/>
      <c r="D4931" s="77"/>
      <c r="E4931" s="109" t="s">
        <v>285</v>
      </c>
      <c r="F4931" s="90" t="s">
        <v>286</v>
      </c>
      <c r="G4931" s="76">
        <f t="shared" si="93"/>
        <v>0</v>
      </c>
      <c r="H4931" s="76"/>
      <c r="I4931" s="76"/>
    </row>
    <row r="4932" spans="1:9" ht="18.75" thickBot="1">
      <c r="A4932" s="79"/>
      <c r="B4932" s="78"/>
      <c r="C4932" s="77"/>
      <c r="D4932" s="77"/>
      <c r="E4932" s="111" t="s">
        <v>287</v>
      </c>
      <c r="F4932" s="92" t="s">
        <v>288</v>
      </c>
      <c r="G4932" s="76">
        <f t="shared" si="93"/>
        <v>0</v>
      </c>
      <c r="H4932" s="76"/>
      <c r="I4932" s="76"/>
    </row>
    <row r="4933" spans="1:9" ht="18">
      <c r="A4933" s="79"/>
      <c r="B4933" s="78"/>
      <c r="C4933" s="77"/>
      <c r="D4933" s="77"/>
      <c r="E4933" s="130" t="s">
        <v>289</v>
      </c>
      <c r="F4933" s="98" t="s">
        <v>194</v>
      </c>
      <c r="G4933" s="76">
        <f t="shared" si="93"/>
        <v>0</v>
      </c>
      <c r="H4933" s="76">
        <f>H4934+H4935+H4936+H4937</f>
        <v>0</v>
      </c>
      <c r="I4933" s="76"/>
    </row>
    <row r="4934" spans="1:9" ht="27">
      <c r="A4934" s="79"/>
      <c r="B4934" s="78"/>
      <c r="C4934" s="77"/>
      <c r="D4934" s="77"/>
      <c r="E4934" s="109" t="s">
        <v>290</v>
      </c>
      <c r="F4934" s="99" t="s">
        <v>291</v>
      </c>
      <c r="G4934" s="76">
        <f t="shared" si="93"/>
        <v>0</v>
      </c>
      <c r="H4934" s="76"/>
      <c r="I4934" s="76"/>
    </row>
    <row r="4935" spans="1:9" ht="27">
      <c r="A4935" s="79"/>
      <c r="B4935" s="78"/>
      <c r="C4935" s="77"/>
      <c r="D4935" s="77"/>
      <c r="E4935" s="109" t="s">
        <v>292</v>
      </c>
      <c r="F4935" s="90" t="s">
        <v>293</v>
      </c>
      <c r="G4935" s="76">
        <f t="shared" si="93"/>
        <v>0</v>
      </c>
      <c r="H4935" s="76"/>
      <c r="I4935" s="76"/>
    </row>
    <row r="4936" spans="1:9" ht="27">
      <c r="A4936" s="79"/>
      <c r="B4936" s="78"/>
      <c r="C4936" s="77"/>
      <c r="D4936" s="77"/>
      <c r="E4936" s="109" t="s">
        <v>294</v>
      </c>
      <c r="F4936" s="90" t="s">
        <v>295</v>
      </c>
      <c r="G4936" s="76">
        <f t="shared" si="93"/>
        <v>0</v>
      </c>
      <c r="H4936" s="76"/>
      <c r="I4936" s="76"/>
    </row>
    <row r="4937" spans="1:9" ht="27.75" thickBot="1">
      <c r="A4937" s="79"/>
      <c r="B4937" s="78"/>
      <c r="C4937" s="77"/>
      <c r="D4937" s="77"/>
      <c r="E4937" s="111" t="s">
        <v>296</v>
      </c>
      <c r="F4937" s="92" t="s">
        <v>297</v>
      </c>
      <c r="G4937" s="76">
        <f t="shared" si="93"/>
        <v>0</v>
      </c>
      <c r="H4937" s="76"/>
      <c r="I4937" s="76"/>
    </row>
    <row r="4938" spans="1:9" ht="18">
      <c r="A4938" s="79"/>
      <c r="B4938" s="78"/>
      <c r="C4938" s="77"/>
      <c r="D4938" s="77"/>
      <c r="E4938" s="116" t="s">
        <v>298</v>
      </c>
      <c r="F4938" s="117" t="s">
        <v>194</v>
      </c>
      <c r="G4938" s="76">
        <f t="shared" si="93"/>
        <v>0</v>
      </c>
      <c r="H4938" s="76"/>
      <c r="I4938" s="76"/>
    </row>
    <row r="4939" spans="1:9" ht="28.5">
      <c r="A4939" s="79"/>
      <c r="B4939" s="78"/>
      <c r="C4939" s="77"/>
      <c r="D4939" s="77"/>
      <c r="E4939" s="118" t="s">
        <v>299</v>
      </c>
      <c r="F4939" s="117" t="s">
        <v>194</v>
      </c>
      <c r="G4939" s="76">
        <f t="shared" si="93"/>
        <v>0</v>
      </c>
      <c r="H4939" s="76">
        <f>H4940+H4941</f>
        <v>0</v>
      </c>
      <c r="I4939" s="76"/>
    </row>
    <row r="4940" spans="1:9" ht="27">
      <c r="A4940" s="79"/>
      <c r="B4940" s="78"/>
      <c r="C4940" s="77"/>
      <c r="D4940" s="77"/>
      <c r="E4940" s="119" t="s">
        <v>300</v>
      </c>
      <c r="F4940" s="120">
        <v>461100</v>
      </c>
      <c r="G4940" s="76">
        <f t="shared" si="93"/>
        <v>0</v>
      </c>
      <c r="H4940" s="76"/>
      <c r="I4940" s="76"/>
    </row>
    <row r="4941" spans="1:9" ht="27">
      <c r="A4941" s="79"/>
      <c r="B4941" s="78"/>
      <c r="C4941" s="77"/>
      <c r="D4941" s="77"/>
      <c r="E4941" s="119" t="s">
        <v>301</v>
      </c>
      <c r="F4941" s="120">
        <v>461200</v>
      </c>
      <c r="G4941" s="76">
        <f t="shared" si="93"/>
        <v>0</v>
      </c>
      <c r="H4941" s="76"/>
      <c r="I4941" s="76"/>
    </row>
    <row r="4942" spans="1:9" ht="28.5">
      <c r="A4942" s="79"/>
      <c r="B4942" s="78"/>
      <c r="C4942" s="77"/>
      <c r="D4942" s="77"/>
      <c r="E4942" s="121" t="s">
        <v>302</v>
      </c>
      <c r="F4942" s="122" t="s">
        <v>194</v>
      </c>
      <c r="G4942" s="76">
        <f t="shared" si="93"/>
        <v>0</v>
      </c>
      <c r="H4942" s="76">
        <f>H4943+H4944</f>
        <v>0</v>
      </c>
      <c r="I4942" s="76"/>
    </row>
    <row r="4943" spans="1:9" ht="27">
      <c r="A4943" s="79"/>
      <c r="B4943" s="78"/>
      <c r="C4943" s="77"/>
      <c r="D4943" s="77"/>
      <c r="E4943" s="123" t="s">
        <v>303</v>
      </c>
      <c r="F4943" s="120">
        <v>462100</v>
      </c>
      <c r="G4943" s="76">
        <f t="shared" si="93"/>
        <v>0</v>
      </c>
      <c r="H4943" s="76"/>
      <c r="I4943" s="76"/>
    </row>
    <row r="4944" spans="1:9" ht="27.75" thickBot="1">
      <c r="A4944" s="79"/>
      <c r="B4944" s="78"/>
      <c r="C4944" s="77"/>
      <c r="D4944" s="77"/>
      <c r="E4944" s="124" t="s">
        <v>304</v>
      </c>
      <c r="F4944" s="125">
        <v>462200</v>
      </c>
      <c r="G4944" s="76">
        <f t="shared" si="93"/>
        <v>0</v>
      </c>
      <c r="H4944" s="76"/>
      <c r="I4944" s="76"/>
    </row>
    <row r="4945" spans="1:9" ht="28.5">
      <c r="A4945" s="79"/>
      <c r="B4945" s="78"/>
      <c r="C4945" s="77"/>
      <c r="D4945" s="77"/>
      <c r="E4945" s="126" t="s">
        <v>305</v>
      </c>
      <c r="F4945" s="117" t="s">
        <v>194</v>
      </c>
      <c r="G4945" s="76">
        <f t="shared" ref="G4945:G4996" si="94">H4945</f>
        <v>0</v>
      </c>
      <c r="H4945" s="76">
        <f>H4946+H4947+H4948+H4949+H4950+H4951+H4952+H4953</f>
        <v>0</v>
      </c>
      <c r="I4945" s="76"/>
    </row>
    <row r="4946" spans="1:9" ht="27">
      <c r="A4946" s="79"/>
      <c r="B4946" s="78"/>
      <c r="C4946" s="77"/>
      <c r="D4946" s="77"/>
      <c r="E4946" s="123" t="s">
        <v>306</v>
      </c>
      <c r="F4946" s="120">
        <v>463100</v>
      </c>
      <c r="G4946" s="76">
        <f t="shared" si="94"/>
        <v>0</v>
      </c>
      <c r="H4946" s="76"/>
      <c r="I4946" s="76"/>
    </row>
    <row r="4947" spans="1:9" ht="18">
      <c r="A4947" s="79"/>
      <c r="B4947" s="78"/>
      <c r="C4947" s="77"/>
      <c r="D4947" s="77"/>
      <c r="E4947" s="123" t="s">
        <v>307</v>
      </c>
      <c r="F4947" s="120">
        <v>463200</v>
      </c>
      <c r="G4947" s="76">
        <f t="shared" si="94"/>
        <v>0</v>
      </c>
      <c r="H4947" s="76"/>
      <c r="I4947" s="76"/>
    </row>
    <row r="4948" spans="1:9" ht="40.5">
      <c r="A4948" s="79"/>
      <c r="B4948" s="78"/>
      <c r="C4948" s="77"/>
      <c r="D4948" s="77"/>
      <c r="E4948" s="123" t="s">
        <v>308</v>
      </c>
      <c r="F4948" s="120">
        <v>463300</v>
      </c>
      <c r="G4948" s="76">
        <f t="shared" si="94"/>
        <v>0</v>
      </c>
      <c r="H4948" s="76"/>
      <c r="I4948" s="76"/>
    </row>
    <row r="4949" spans="1:9" ht="40.5">
      <c r="A4949" s="79"/>
      <c r="B4949" s="78"/>
      <c r="C4949" s="77"/>
      <c r="D4949" s="77"/>
      <c r="E4949" s="123" t="s">
        <v>309</v>
      </c>
      <c r="F4949" s="120">
        <v>463400</v>
      </c>
      <c r="G4949" s="76">
        <f t="shared" si="94"/>
        <v>0</v>
      </c>
      <c r="H4949" s="76"/>
      <c r="I4949" s="76"/>
    </row>
    <row r="4950" spans="1:9" ht="18">
      <c r="A4950" s="79"/>
      <c r="B4950" s="78"/>
      <c r="C4950" s="77"/>
      <c r="D4950" s="77"/>
      <c r="E4950" s="127" t="s">
        <v>310</v>
      </c>
      <c r="F4950" s="120">
        <v>463500</v>
      </c>
      <c r="G4950" s="76">
        <f t="shared" si="94"/>
        <v>0</v>
      </c>
      <c r="H4950" s="76"/>
      <c r="I4950" s="76"/>
    </row>
    <row r="4951" spans="1:9" ht="40.5">
      <c r="A4951" s="79"/>
      <c r="B4951" s="78"/>
      <c r="C4951" s="77"/>
      <c r="D4951" s="77"/>
      <c r="E4951" s="127" t="s">
        <v>311</v>
      </c>
      <c r="F4951" s="120">
        <v>463700</v>
      </c>
      <c r="G4951" s="76">
        <f t="shared" si="94"/>
        <v>0</v>
      </c>
      <c r="H4951" s="76"/>
      <c r="I4951" s="76"/>
    </row>
    <row r="4952" spans="1:9" ht="40.5">
      <c r="A4952" s="79"/>
      <c r="B4952" s="78"/>
      <c r="C4952" s="77"/>
      <c r="D4952" s="77"/>
      <c r="E4952" s="127" t="s">
        <v>312</v>
      </c>
      <c r="F4952" s="120">
        <v>463800</v>
      </c>
      <c r="G4952" s="76">
        <f t="shared" si="94"/>
        <v>0</v>
      </c>
      <c r="H4952" s="76"/>
      <c r="I4952" s="76"/>
    </row>
    <row r="4953" spans="1:9" ht="18">
      <c r="A4953" s="79"/>
      <c r="B4953" s="78"/>
      <c r="C4953" s="77"/>
      <c r="D4953" s="77"/>
      <c r="E4953" s="127" t="s">
        <v>313</v>
      </c>
      <c r="F4953" s="120">
        <v>463900</v>
      </c>
      <c r="G4953" s="76">
        <f t="shared" si="94"/>
        <v>0</v>
      </c>
      <c r="H4953" s="76"/>
      <c r="I4953" s="76"/>
    </row>
    <row r="4954" spans="1:9" ht="28.5">
      <c r="A4954" s="79"/>
      <c r="B4954" s="78"/>
      <c r="C4954" s="77"/>
      <c r="D4954" s="77"/>
      <c r="E4954" s="128" t="s">
        <v>314</v>
      </c>
      <c r="F4954" s="122" t="s">
        <v>194</v>
      </c>
      <c r="G4954" s="76">
        <f t="shared" si="94"/>
        <v>0</v>
      </c>
      <c r="H4954" s="76">
        <f>H4955+H4956+H4957+H4958+H4959</f>
        <v>0</v>
      </c>
      <c r="I4954" s="76"/>
    </row>
    <row r="4955" spans="1:9" ht="27">
      <c r="A4955" s="79"/>
      <c r="B4955" s="78"/>
      <c r="C4955" s="77"/>
      <c r="D4955" s="77"/>
      <c r="E4955" s="127" t="s">
        <v>315</v>
      </c>
      <c r="F4955" s="120">
        <v>465100</v>
      </c>
      <c r="G4955" s="76">
        <f t="shared" si="94"/>
        <v>0</v>
      </c>
      <c r="H4955" s="76"/>
      <c r="I4955" s="76"/>
    </row>
    <row r="4956" spans="1:9" ht="18">
      <c r="A4956" s="79"/>
      <c r="B4956" s="78"/>
      <c r="C4956" s="77"/>
      <c r="D4956" s="77"/>
      <c r="E4956" s="127" t="s">
        <v>316</v>
      </c>
      <c r="F4956" s="120">
        <v>465200</v>
      </c>
      <c r="G4956" s="76">
        <f t="shared" si="94"/>
        <v>0</v>
      </c>
      <c r="H4956" s="76"/>
      <c r="I4956" s="76"/>
    </row>
    <row r="4957" spans="1:9" ht="18">
      <c r="A4957" s="79"/>
      <c r="B4957" s="78"/>
      <c r="C4957" s="77"/>
      <c r="D4957" s="77"/>
      <c r="E4957" s="127" t="s">
        <v>317</v>
      </c>
      <c r="F4957" s="120">
        <v>465300</v>
      </c>
      <c r="G4957" s="76">
        <f t="shared" si="94"/>
        <v>0</v>
      </c>
      <c r="H4957" s="76"/>
      <c r="I4957" s="76"/>
    </row>
    <row r="4958" spans="1:9" ht="40.5">
      <c r="A4958" s="79"/>
      <c r="B4958" s="78"/>
      <c r="C4958" s="77"/>
      <c r="D4958" s="77"/>
      <c r="E4958" s="127" t="s">
        <v>318</v>
      </c>
      <c r="F4958" s="120">
        <v>465500</v>
      </c>
      <c r="G4958" s="76">
        <f t="shared" si="94"/>
        <v>0</v>
      </c>
      <c r="H4958" s="76"/>
      <c r="I4958" s="76"/>
    </row>
    <row r="4959" spans="1:9" ht="40.5">
      <c r="A4959" s="79"/>
      <c r="B4959" s="78"/>
      <c r="C4959" s="77"/>
      <c r="D4959" s="77"/>
      <c r="E4959" s="127" t="s">
        <v>319</v>
      </c>
      <c r="F4959" s="120">
        <v>465600</v>
      </c>
      <c r="G4959" s="76">
        <f t="shared" si="94"/>
        <v>0</v>
      </c>
      <c r="H4959" s="76"/>
      <c r="I4959" s="76"/>
    </row>
    <row r="4960" spans="1:9" ht="18.75" thickBot="1">
      <c r="A4960" s="79"/>
      <c r="B4960" s="78"/>
      <c r="C4960" s="77"/>
      <c r="D4960" s="77"/>
      <c r="E4960" s="129" t="s">
        <v>320</v>
      </c>
      <c r="F4960" s="92" t="s">
        <v>321</v>
      </c>
      <c r="G4960" s="76">
        <f t="shared" si="94"/>
        <v>0</v>
      </c>
      <c r="H4960" s="76"/>
      <c r="I4960" s="76"/>
    </row>
    <row r="4961" spans="1:9" ht="33">
      <c r="A4961" s="79"/>
      <c r="B4961" s="78"/>
      <c r="C4961" s="77"/>
      <c r="D4961" s="77"/>
      <c r="E4961" s="130" t="s">
        <v>322</v>
      </c>
      <c r="F4961" s="98" t="s">
        <v>194</v>
      </c>
      <c r="G4961" s="76">
        <f t="shared" si="94"/>
        <v>6000</v>
      </c>
      <c r="H4961" s="76">
        <f>H4962+H4965+H4975</f>
        <v>6000</v>
      </c>
      <c r="I4961" s="76"/>
    </row>
    <row r="4962" spans="1:9" ht="28.5">
      <c r="A4962" s="79"/>
      <c r="B4962" s="78"/>
      <c r="C4962" s="77"/>
      <c r="D4962" s="77"/>
      <c r="E4962" s="131" t="s">
        <v>323</v>
      </c>
      <c r="F4962" s="122" t="s">
        <v>194</v>
      </c>
      <c r="G4962" s="76">
        <f t="shared" si="94"/>
        <v>0</v>
      </c>
      <c r="H4962" s="76">
        <f>H4963+H4964</f>
        <v>0</v>
      </c>
      <c r="I4962" s="76"/>
    </row>
    <row r="4963" spans="1:9" ht="40.5">
      <c r="A4963" s="79"/>
      <c r="B4963" s="78"/>
      <c r="C4963" s="77"/>
      <c r="D4963" s="77"/>
      <c r="E4963" s="89" t="s">
        <v>324</v>
      </c>
      <c r="F4963" s="108">
        <v>471100</v>
      </c>
      <c r="G4963" s="76">
        <f t="shared" si="94"/>
        <v>0</v>
      </c>
      <c r="H4963" s="76"/>
      <c r="I4963" s="76"/>
    </row>
    <row r="4964" spans="1:9" ht="27">
      <c r="A4964" s="79"/>
      <c r="B4964" s="78"/>
      <c r="C4964" s="77"/>
      <c r="D4964" s="77"/>
      <c r="E4964" s="109" t="s">
        <v>325</v>
      </c>
      <c r="F4964" s="108">
        <v>471200</v>
      </c>
      <c r="G4964" s="76">
        <f t="shared" si="94"/>
        <v>0</v>
      </c>
      <c r="H4964" s="76"/>
      <c r="I4964" s="76"/>
    </row>
    <row r="4965" spans="1:9" ht="42.75">
      <c r="A4965" s="79"/>
      <c r="B4965" s="78"/>
      <c r="C4965" s="77"/>
      <c r="D4965" s="77"/>
      <c r="E4965" s="131" t="s">
        <v>326</v>
      </c>
      <c r="F4965" s="122" t="s">
        <v>194</v>
      </c>
      <c r="G4965" s="76">
        <f t="shared" si="94"/>
        <v>6000</v>
      </c>
      <c r="H4965" s="152">
        <f>H4966+H4967+H4968+H4969+H4970+H4971+H4972+H4973+H4974</f>
        <v>6000</v>
      </c>
      <c r="I4965" s="76"/>
    </row>
    <row r="4966" spans="1:9" ht="27">
      <c r="A4966" s="79"/>
      <c r="B4966" s="78"/>
      <c r="C4966" s="77"/>
      <c r="D4966" s="77"/>
      <c r="E4966" s="109" t="s">
        <v>327</v>
      </c>
      <c r="F4966" s="90" t="s">
        <v>328</v>
      </c>
      <c r="G4966" s="76">
        <f t="shared" si="94"/>
        <v>0</v>
      </c>
      <c r="H4966" s="76"/>
      <c r="I4966" s="76"/>
    </row>
    <row r="4967" spans="1:9" ht="18">
      <c r="A4967" s="79"/>
      <c r="B4967" s="78"/>
      <c r="C4967" s="77"/>
      <c r="D4967" s="77"/>
      <c r="E4967" s="109" t="s">
        <v>329</v>
      </c>
      <c r="F4967" s="90" t="s">
        <v>330</v>
      </c>
      <c r="G4967" s="76">
        <f t="shared" si="94"/>
        <v>0</v>
      </c>
      <c r="H4967" s="76"/>
      <c r="I4967" s="76"/>
    </row>
    <row r="4968" spans="1:9" ht="27">
      <c r="A4968" s="79"/>
      <c r="B4968" s="78"/>
      <c r="C4968" s="77"/>
      <c r="D4968" s="77"/>
      <c r="E4968" s="109" t="s">
        <v>331</v>
      </c>
      <c r="F4968" s="90" t="s">
        <v>332</v>
      </c>
      <c r="G4968" s="76">
        <f t="shared" si="94"/>
        <v>0</v>
      </c>
      <c r="H4968" s="76"/>
      <c r="I4968" s="76"/>
    </row>
    <row r="4969" spans="1:9" ht="18">
      <c r="A4969" s="79"/>
      <c r="B4969" s="78"/>
      <c r="C4969" s="77"/>
      <c r="D4969" s="77"/>
      <c r="E4969" s="109" t="s">
        <v>333</v>
      </c>
      <c r="F4969" s="90" t="s">
        <v>334</v>
      </c>
      <c r="G4969" s="76">
        <f t="shared" si="94"/>
        <v>0</v>
      </c>
      <c r="H4969" s="76"/>
      <c r="I4969" s="76"/>
    </row>
    <row r="4970" spans="1:9" ht="27">
      <c r="A4970" s="79"/>
      <c r="B4970" s="78"/>
      <c r="C4970" s="77"/>
      <c r="D4970" s="77"/>
      <c r="E4970" s="109" t="s">
        <v>335</v>
      </c>
      <c r="F4970" s="90" t="s">
        <v>336</v>
      </c>
      <c r="G4970" s="76">
        <f t="shared" si="94"/>
        <v>0</v>
      </c>
      <c r="H4970" s="76"/>
      <c r="I4970" s="76"/>
    </row>
    <row r="4971" spans="1:9" ht="18">
      <c r="A4971" s="79"/>
      <c r="B4971" s="78"/>
      <c r="C4971" s="77"/>
      <c r="D4971" s="77"/>
      <c r="E4971" s="109" t="s">
        <v>337</v>
      </c>
      <c r="F4971" s="90" t="s">
        <v>338</v>
      </c>
      <c r="G4971" s="76">
        <f t="shared" si="94"/>
        <v>0</v>
      </c>
      <c r="H4971" s="76"/>
      <c r="I4971" s="76"/>
    </row>
    <row r="4972" spans="1:9" ht="27">
      <c r="A4972" s="79"/>
      <c r="B4972" s="78"/>
      <c r="C4972" s="77"/>
      <c r="D4972" s="77"/>
      <c r="E4972" s="89" t="s">
        <v>339</v>
      </c>
      <c r="F4972" s="90" t="s">
        <v>340</v>
      </c>
      <c r="G4972" s="76">
        <f t="shared" si="94"/>
        <v>0</v>
      </c>
      <c r="H4972" s="76"/>
      <c r="I4972" s="76"/>
    </row>
    <row r="4973" spans="1:9" ht="18">
      <c r="A4973" s="79"/>
      <c r="B4973" s="78"/>
      <c r="C4973" s="77"/>
      <c r="D4973" s="77"/>
      <c r="E4973" s="109" t="s">
        <v>341</v>
      </c>
      <c r="F4973" s="90" t="s">
        <v>342</v>
      </c>
      <c r="G4973" s="76">
        <f t="shared" si="94"/>
        <v>0</v>
      </c>
      <c r="H4973" s="76"/>
      <c r="I4973" s="76"/>
    </row>
    <row r="4974" spans="1:9" ht="18">
      <c r="A4974" s="79"/>
      <c r="B4974" s="78"/>
      <c r="C4974" s="77"/>
      <c r="D4974" s="77"/>
      <c r="E4974" s="109" t="s">
        <v>343</v>
      </c>
      <c r="F4974" s="90" t="s">
        <v>344</v>
      </c>
      <c r="G4974" s="76">
        <f t="shared" si="94"/>
        <v>6000</v>
      </c>
      <c r="H4974" s="76">
        <v>6000</v>
      </c>
      <c r="I4974" s="76"/>
    </row>
    <row r="4975" spans="1:9" ht="18">
      <c r="A4975" s="79"/>
      <c r="B4975" s="78"/>
      <c r="C4975" s="77"/>
      <c r="D4975" s="77"/>
      <c r="E4975" s="131" t="s">
        <v>345</v>
      </c>
      <c r="F4975" s="122" t="s">
        <v>194</v>
      </c>
      <c r="G4975" s="76">
        <f t="shared" si="94"/>
        <v>0</v>
      </c>
      <c r="H4975" s="76"/>
      <c r="I4975" s="76"/>
    </row>
    <row r="4976" spans="1:9" ht="18.75" thickBot="1">
      <c r="A4976" s="79"/>
      <c r="B4976" s="78"/>
      <c r="C4976" s="77"/>
      <c r="D4976" s="77"/>
      <c r="E4976" s="111" t="s">
        <v>346</v>
      </c>
      <c r="F4976" s="92" t="s">
        <v>347</v>
      </c>
      <c r="G4976" s="76">
        <f t="shared" si="94"/>
        <v>0</v>
      </c>
      <c r="H4976" s="76"/>
      <c r="I4976" s="76"/>
    </row>
    <row r="4977" spans="1:9" ht="18">
      <c r="A4977" s="79"/>
      <c r="B4977" s="78"/>
      <c r="C4977" s="77"/>
      <c r="D4977" s="77"/>
      <c r="E4977" s="132" t="s">
        <v>348</v>
      </c>
      <c r="F4977" s="98" t="s">
        <v>194</v>
      </c>
      <c r="G4977" s="76">
        <f t="shared" si="94"/>
        <v>0</v>
      </c>
      <c r="H4977" s="76"/>
      <c r="I4977" s="76"/>
    </row>
    <row r="4978" spans="1:9" ht="42.75">
      <c r="A4978" s="79"/>
      <c r="B4978" s="78"/>
      <c r="C4978" s="77"/>
      <c r="D4978" s="77"/>
      <c r="E4978" s="133" t="s">
        <v>349</v>
      </c>
      <c r="F4978" s="117" t="s">
        <v>194</v>
      </c>
      <c r="G4978" s="76">
        <f t="shared" si="94"/>
        <v>0</v>
      </c>
      <c r="H4978" s="76">
        <f>H4979+H4980</f>
        <v>0</v>
      </c>
      <c r="I4978" s="76"/>
    </row>
    <row r="4979" spans="1:9" ht="54">
      <c r="A4979" s="79"/>
      <c r="B4979" s="78"/>
      <c r="C4979" s="77"/>
      <c r="D4979" s="77"/>
      <c r="E4979" s="89" t="s">
        <v>350</v>
      </c>
      <c r="F4979" s="99" t="s">
        <v>351</v>
      </c>
      <c r="G4979" s="76">
        <f t="shared" si="94"/>
        <v>0</v>
      </c>
      <c r="H4979" s="76"/>
      <c r="I4979" s="76"/>
    </row>
    <row r="4980" spans="1:9" ht="27">
      <c r="A4980" s="79"/>
      <c r="B4980" s="78"/>
      <c r="C4980" s="77"/>
      <c r="D4980" s="77"/>
      <c r="E4980" s="109" t="s">
        <v>352</v>
      </c>
      <c r="F4980" s="134" t="s">
        <v>353</v>
      </c>
      <c r="G4980" s="76">
        <f t="shared" si="94"/>
        <v>0</v>
      </c>
      <c r="H4980" s="76"/>
      <c r="I4980" s="76"/>
    </row>
    <row r="4981" spans="1:9" ht="57">
      <c r="A4981" s="79"/>
      <c r="B4981" s="78"/>
      <c r="C4981" s="77"/>
      <c r="D4981" s="77"/>
      <c r="E4981" s="135" t="s">
        <v>354</v>
      </c>
      <c r="F4981" s="122" t="s">
        <v>194</v>
      </c>
      <c r="G4981" s="76">
        <f t="shared" si="94"/>
        <v>0</v>
      </c>
      <c r="H4981" s="76">
        <f>H4982+H4983+H4984+H4985</f>
        <v>0</v>
      </c>
      <c r="I4981" s="76"/>
    </row>
    <row r="4982" spans="1:9" ht="18">
      <c r="A4982" s="79"/>
      <c r="B4982" s="78"/>
      <c r="C4982" s="77"/>
      <c r="D4982" s="77"/>
      <c r="E4982" s="109" t="s">
        <v>355</v>
      </c>
      <c r="F4982" s="99" t="s">
        <v>356</v>
      </c>
      <c r="G4982" s="76">
        <f t="shared" si="94"/>
        <v>0</v>
      </c>
      <c r="H4982" s="76"/>
      <c r="I4982" s="76"/>
    </row>
    <row r="4983" spans="1:9" ht="18">
      <c r="A4983" s="79"/>
      <c r="B4983" s="78"/>
      <c r="C4983" s="77"/>
      <c r="D4983" s="77"/>
      <c r="E4983" s="109" t="s">
        <v>357</v>
      </c>
      <c r="F4983" s="136">
        <v>482200</v>
      </c>
      <c r="G4983" s="76">
        <f t="shared" si="94"/>
        <v>0</v>
      </c>
      <c r="H4983" s="76"/>
      <c r="I4983" s="76"/>
    </row>
    <row r="4984" spans="1:9" ht="18">
      <c r="A4984" s="79"/>
      <c r="B4984" s="78"/>
      <c r="C4984" s="77"/>
      <c r="D4984" s="77"/>
      <c r="E4984" s="109" t="s">
        <v>358</v>
      </c>
      <c r="F4984" s="90" t="s">
        <v>359</v>
      </c>
      <c r="G4984" s="76">
        <f t="shared" si="94"/>
        <v>0</v>
      </c>
      <c r="H4984" s="76"/>
      <c r="I4984" s="76"/>
    </row>
    <row r="4985" spans="1:9" ht="40.5">
      <c r="A4985" s="79"/>
      <c r="B4985" s="78"/>
      <c r="C4985" s="77"/>
      <c r="D4985" s="77"/>
      <c r="E4985" s="137" t="s">
        <v>360</v>
      </c>
      <c r="F4985" s="90" t="s">
        <v>361</v>
      </c>
      <c r="G4985" s="76">
        <f t="shared" si="94"/>
        <v>0</v>
      </c>
      <c r="H4985" s="76"/>
      <c r="I4985" s="76"/>
    </row>
    <row r="4986" spans="1:9" ht="28.5">
      <c r="A4986" s="79"/>
      <c r="B4986" s="78"/>
      <c r="C4986" s="77"/>
      <c r="D4986" s="77"/>
      <c r="E4986" s="135" t="s">
        <v>362</v>
      </c>
      <c r="F4986" s="122" t="s">
        <v>194</v>
      </c>
      <c r="G4986" s="76">
        <f t="shared" si="94"/>
        <v>0</v>
      </c>
      <c r="H4986" s="76">
        <f>H4987</f>
        <v>0</v>
      </c>
      <c r="I4986" s="76"/>
    </row>
    <row r="4987" spans="1:9" ht="27">
      <c r="A4987" s="79"/>
      <c r="B4987" s="78"/>
      <c r="C4987" s="77"/>
      <c r="D4987" s="77"/>
      <c r="E4987" s="137" t="s">
        <v>363</v>
      </c>
      <c r="F4987" s="90" t="s">
        <v>364</v>
      </c>
      <c r="G4987" s="76">
        <f t="shared" si="94"/>
        <v>0</v>
      </c>
      <c r="H4987" s="76"/>
      <c r="I4987" s="76"/>
    </row>
    <row r="4988" spans="1:9" ht="57">
      <c r="A4988" s="79"/>
      <c r="B4988" s="78"/>
      <c r="C4988" s="77"/>
      <c r="D4988" s="77"/>
      <c r="E4988" s="135" t="s">
        <v>365</v>
      </c>
      <c r="F4988" s="122" t="s">
        <v>194</v>
      </c>
      <c r="G4988" s="76">
        <f t="shared" si="94"/>
        <v>0</v>
      </c>
      <c r="H4988" s="76">
        <f>H4989+H4990</f>
        <v>0</v>
      </c>
      <c r="I4988" s="76"/>
    </row>
    <row r="4989" spans="1:9" ht="27">
      <c r="A4989" s="79"/>
      <c r="B4989" s="78"/>
      <c r="C4989" s="77"/>
      <c r="D4989" s="77"/>
      <c r="E4989" s="137" t="s">
        <v>366</v>
      </c>
      <c r="F4989" s="90" t="s">
        <v>367</v>
      </c>
      <c r="G4989" s="76">
        <f t="shared" si="94"/>
        <v>0</v>
      </c>
      <c r="H4989" s="76"/>
      <c r="I4989" s="76"/>
    </row>
    <row r="4990" spans="1:9" ht="27">
      <c r="A4990" s="79"/>
      <c r="B4990" s="78"/>
      <c r="C4990" s="77"/>
      <c r="D4990" s="77"/>
      <c r="E4990" s="137" t="s">
        <v>368</v>
      </c>
      <c r="F4990" s="90" t="s">
        <v>369</v>
      </c>
      <c r="G4990" s="76">
        <f t="shared" si="94"/>
        <v>0</v>
      </c>
      <c r="H4990" s="76"/>
      <c r="I4990" s="76"/>
    </row>
    <row r="4991" spans="1:9" ht="57">
      <c r="A4991" s="79"/>
      <c r="B4991" s="78"/>
      <c r="C4991" s="77"/>
      <c r="D4991" s="77"/>
      <c r="E4991" s="135" t="s">
        <v>370</v>
      </c>
      <c r="F4991" s="122" t="s">
        <v>194</v>
      </c>
      <c r="G4991" s="76">
        <f t="shared" si="94"/>
        <v>0</v>
      </c>
      <c r="H4991" s="76">
        <f>H4992</f>
        <v>0</v>
      </c>
      <c r="I4991" s="76"/>
    </row>
    <row r="4992" spans="1:9" ht="40.5">
      <c r="A4992" s="79"/>
      <c r="B4992" s="78"/>
      <c r="C4992" s="77"/>
      <c r="D4992" s="77"/>
      <c r="E4992" s="137" t="s">
        <v>371</v>
      </c>
      <c r="F4992" s="90" t="s">
        <v>372</v>
      </c>
      <c r="G4992" s="76">
        <f t="shared" si="94"/>
        <v>0</v>
      </c>
      <c r="H4992" s="76"/>
      <c r="I4992" s="76"/>
    </row>
    <row r="4993" spans="1:9" ht="18">
      <c r="A4993" s="79"/>
      <c r="B4993" s="78"/>
      <c r="C4993" s="77"/>
      <c r="D4993" s="77"/>
      <c r="E4993" s="135" t="s">
        <v>373</v>
      </c>
      <c r="F4993" s="122" t="s">
        <v>194</v>
      </c>
      <c r="G4993" s="76">
        <f t="shared" si="94"/>
        <v>0</v>
      </c>
      <c r="H4993" s="76">
        <f>H4994</f>
        <v>0</v>
      </c>
      <c r="I4993" s="76"/>
    </row>
    <row r="4994" spans="1:9" ht="18">
      <c r="A4994" s="79"/>
      <c r="B4994" s="78"/>
      <c r="C4994" s="77"/>
      <c r="D4994" s="77"/>
      <c r="E4994" s="137" t="s">
        <v>374</v>
      </c>
      <c r="F4994" s="90" t="s">
        <v>375</v>
      </c>
      <c r="G4994" s="76">
        <f t="shared" si="94"/>
        <v>0</v>
      </c>
      <c r="H4994" s="76"/>
      <c r="I4994" s="76"/>
    </row>
    <row r="4995" spans="1:9" ht="18">
      <c r="A4995" s="79"/>
      <c r="B4995" s="78"/>
      <c r="C4995" s="77"/>
      <c r="D4995" s="77"/>
      <c r="E4995" s="135" t="s">
        <v>376</v>
      </c>
      <c r="F4995" s="122" t="s">
        <v>194</v>
      </c>
      <c r="G4995" s="76">
        <f t="shared" si="94"/>
        <v>0</v>
      </c>
      <c r="H4995" s="76">
        <f>H4996</f>
        <v>0</v>
      </c>
      <c r="I4995" s="76"/>
    </row>
    <row r="4996" spans="1:9" ht="18.75" thickBot="1">
      <c r="A4996" s="79"/>
      <c r="B4996" s="78"/>
      <c r="C4996" s="77"/>
      <c r="D4996" s="77"/>
      <c r="E4996" s="138" t="s">
        <v>377</v>
      </c>
      <c r="F4996" s="92" t="s">
        <v>378</v>
      </c>
      <c r="G4996" s="76">
        <f t="shared" si="94"/>
        <v>0</v>
      </c>
      <c r="H4996" s="76"/>
      <c r="I4996" s="76"/>
    </row>
    <row r="4997" spans="1:9" ht="33.75" thickBot="1">
      <c r="A4997" s="79"/>
      <c r="B4997" s="78"/>
      <c r="C4997" s="77"/>
      <c r="D4997" s="77"/>
      <c r="E4997" s="139" t="s">
        <v>379</v>
      </c>
      <c r="F4997" s="140" t="s">
        <v>194</v>
      </c>
      <c r="G4997" s="76">
        <f>I4997</f>
        <v>0</v>
      </c>
      <c r="H4997" s="76"/>
      <c r="I4997" s="76">
        <f>I4998+I5009+I5014+I5016</f>
        <v>0</v>
      </c>
    </row>
    <row r="4998" spans="1:9" ht="18">
      <c r="A4998" s="79"/>
      <c r="B4998" s="78"/>
      <c r="C4998" s="77"/>
      <c r="D4998" s="77"/>
      <c r="E4998" s="141" t="s">
        <v>380</v>
      </c>
      <c r="F4998" s="117" t="s">
        <v>194</v>
      </c>
      <c r="G4998" s="76">
        <f t="shared" ref="G4998:G5020" si="95">I4998</f>
        <v>0</v>
      </c>
      <c r="H4998" s="76"/>
      <c r="I4998" s="76">
        <f>I4999+I5000+I5001+I5002+I5003+I5004+I5005+I5006+I5007+I5008</f>
        <v>0</v>
      </c>
    </row>
    <row r="4999" spans="1:9" ht="18">
      <c r="A4999" s="79"/>
      <c r="B4999" s="78"/>
      <c r="C4999" s="77"/>
      <c r="D4999" s="77"/>
      <c r="E4999" s="137" t="s">
        <v>381</v>
      </c>
      <c r="F4999" s="142" t="s">
        <v>382</v>
      </c>
      <c r="G4999" s="76">
        <f t="shared" si="95"/>
        <v>0</v>
      </c>
      <c r="H4999" s="76"/>
      <c r="I4999" s="76"/>
    </row>
    <row r="5000" spans="1:9" ht="18">
      <c r="A5000" s="79"/>
      <c r="B5000" s="78"/>
      <c r="C5000" s="77"/>
      <c r="D5000" s="77"/>
      <c r="E5000" s="137" t="s">
        <v>383</v>
      </c>
      <c r="F5000" s="142" t="s">
        <v>384</v>
      </c>
      <c r="G5000" s="76">
        <f t="shared" si="95"/>
        <v>0</v>
      </c>
      <c r="H5000" s="76"/>
      <c r="I5000" s="76"/>
    </row>
    <row r="5001" spans="1:9" ht="27">
      <c r="A5001" s="79"/>
      <c r="B5001" s="78"/>
      <c r="C5001" s="77"/>
      <c r="D5001" s="77"/>
      <c r="E5001" s="137" t="s">
        <v>385</v>
      </c>
      <c r="F5001" s="142" t="s">
        <v>386</v>
      </c>
      <c r="G5001" s="76">
        <f t="shared" si="95"/>
        <v>0</v>
      </c>
      <c r="H5001" s="76"/>
      <c r="I5001" s="76"/>
    </row>
    <row r="5002" spans="1:9" ht="18">
      <c r="A5002" s="79"/>
      <c r="B5002" s="78"/>
      <c r="C5002" s="77"/>
      <c r="D5002" s="77"/>
      <c r="E5002" s="137" t="s">
        <v>387</v>
      </c>
      <c r="F5002" s="142" t="s">
        <v>388</v>
      </c>
      <c r="G5002" s="76">
        <f t="shared" si="95"/>
        <v>0</v>
      </c>
      <c r="H5002" s="76"/>
      <c r="I5002" s="76"/>
    </row>
    <row r="5003" spans="1:9" ht="18">
      <c r="A5003" s="79"/>
      <c r="B5003" s="78"/>
      <c r="C5003" s="77"/>
      <c r="D5003" s="77"/>
      <c r="E5003" s="137" t="s">
        <v>389</v>
      </c>
      <c r="F5003" s="142" t="s">
        <v>390</v>
      </c>
      <c r="G5003" s="76">
        <f t="shared" si="95"/>
        <v>0</v>
      </c>
      <c r="H5003" s="76"/>
      <c r="I5003" s="76"/>
    </row>
    <row r="5004" spans="1:9" ht="18">
      <c r="A5004" s="79"/>
      <c r="B5004" s="78"/>
      <c r="C5004" s="77"/>
      <c r="D5004" s="77"/>
      <c r="E5004" s="137" t="s">
        <v>391</v>
      </c>
      <c r="F5004" s="142" t="s">
        <v>392</v>
      </c>
      <c r="G5004" s="76">
        <f t="shared" si="95"/>
        <v>0</v>
      </c>
      <c r="H5004" s="76"/>
      <c r="I5004" s="76"/>
    </row>
    <row r="5005" spans="1:9" ht="18">
      <c r="A5005" s="79"/>
      <c r="B5005" s="78"/>
      <c r="C5005" s="77"/>
      <c r="D5005" s="77"/>
      <c r="E5005" s="137" t="s">
        <v>393</v>
      </c>
      <c r="F5005" s="142" t="s">
        <v>394</v>
      </c>
      <c r="G5005" s="76">
        <f t="shared" si="95"/>
        <v>0</v>
      </c>
      <c r="H5005" s="76"/>
      <c r="I5005" s="76"/>
    </row>
    <row r="5006" spans="1:9" ht="18">
      <c r="A5006" s="79"/>
      <c r="B5006" s="78"/>
      <c r="C5006" s="77"/>
      <c r="D5006" s="77"/>
      <c r="E5006" s="143" t="s">
        <v>395</v>
      </c>
      <c r="F5006" s="144" t="s">
        <v>396</v>
      </c>
      <c r="G5006" s="76">
        <f t="shared" si="95"/>
        <v>0</v>
      </c>
      <c r="H5006" s="76"/>
      <c r="I5006" s="76"/>
    </row>
    <row r="5007" spans="1:9" ht="18">
      <c r="A5007" s="79"/>
      <c r="B5007" s="78"/>
      <c r="C5007" s="77"/>
      <c r="D5007" s="77"/>
      <c r="E5007" s="143" t="s">
        <v>397</v>
      </c>
      <c r="F5007" s="120">
        <v>513300</v>
      </c>
      <c r="G5007" s="76">
        <f t="shared" si="95"/>
        <v>0</v>
      </c>
      <c r="H5007" s="76"/>
      <c r="I5007" s="76"/>
    </row>
    <row r="5008" spans="1:9" ht="18">
      <c r="A5008" s="79"/>
      <c r="B5008" s="78"/>
      <c r="C5008" s="77"/>
      <c r="D5008" s="77"/>
      <c r="E5008" s="109" t="s">
        <v>398</v>
      </c>
      <c r="F5008" s="120">
        <v>513400</v>
      </c>
      <c r="G5008" s="76">
        <f t="shared" si="95"/>
        <v>0</v>
      </c>
      <c r="H5008" s="76"/>
      <c r="I5008" s="76"/>
    </row>
    <row r="5009" spans="1:9" ht="18">
      <c r="A5009" s="79"/>
      <c r="B5009" s="78"/>
      <c r="C5009" s="77"/>
      <c r="D5009" s="77"/>
      <c r="E5009" s="130" t="s">
        <v>399</v>
      </c>
      <c r="F5009" s="117" t="s">
        <v>194</v>
      </c>
      <c r="G5009" s="76">
        <f t="shared" si="95"/>
        <v>0</v>
      </c>
      <c r="H5009" s="76"/>
      <c r="I5009" s="76">
        <f>I5010+I5011+I5012+I5013</f>
        <v>0</v>
      </c>
    </row>
    <row r="5010" spans="1:9" ht="18">
      <c r="A5010" s="79"/>
      <c r="B5010" s="78"/>
      <c r="C5010" s="77"/>
      <c r="D5010" s="77"/>
      <c r="E5010" s="137" t="s">
        <v>400</v>
      </c>
      <c r="F5010" s="142" t="s">
        <v>401</v>
      </c>
      <c r="G5010" s="76">
        <f t="shared" si="95"/>
        <v>0</v>
      </c>
      <c r="H5010" s="76"/>
      <c r="I5010" s="76"/>
    </row>
    <row r="5011" spans="1:9" ht="18">
      <c r="A5011" s="79"/>
      <c r="B5011" s="78"/>
      <c r="C5011" s="77"/>
      <c r="D5011" s="77"/>
      <c r="E5011" s="137" t="s">
        <v>402</v>
      </c>
      <c r="F5011" s="142" t="s">
        <v>403</v>
      </c>
      <c r="G5011" s="76">
        <f t="shared" si="95"/>
        <v>0</v>
      </c>
      <c r="H5011" s="76"/>
      <c r="I5011" s="76"/>
    </row>
    <row r="5012" spans="1:9" ht="27">
      <c r="A5012" s="79"/>
      <c r="B5012" s="78"/>
      <c r="C5012" s="77"/>
      <c r="D5012" s="77"/>
      <c r="E5012" s="137" t="s">
        <v>404</v>
      </c>
      <c r="F5012" s="142" t="s">
        <v>405</v>
      </c>
      <c r="G5012" s="76">
        <f t="shared" si="95"/>
        <v>0</v>
      </c>
      <c r="H5012" s="76"/>
      <c r="I5012" s="76"/>
    </row>
    <row r="5013" spans="1:9" ht="18">
      <c r="A5013" s="79"/>
      <c r="B5013" s="78"/>
      <c r="C5013" s="77"/>
      <c r="D5013" s="77"/>
      <c r="E5013" s="137" t="s">
        <v>406</v>
      </c>
      <c r="F5013" s="142" t="s">
        <v>407</v>
      </c>
      <c r="G5013" s="76">
        <f t="shared" si="95"/>
        <v>0</v>
      </c>
      <c r="H5013" s="76"/>
      <c r="I5013" s="76"/>
    </row>
    <row r="5014" spans="1:9" ht="18">
      <c r="A5014" s="79"/>
      <c r="B5014" s="78"/>
      <c r="C5014" s="77"/>
      <c r="D5014" s="77"/>
      <c r="E5014" s="145" t="s">
        <v>408</v>
      </c>
      <c r="F5014" s="122" t="s">
        <v>194</v>
      </c>
      <c r="G5014" s="76">
        <f t="shared" si="95"/>
        <v>0</v>
      </c>
      <c r="H5014" s="76"/>
      <c r="I5014" s="76">
        <f>I5015</f>
        <v>0</v>
      </c>
    </row>
    <row r="5015" spans="1:9" ht="18">
      <c r="A5015" s="79"/>
      <c r="B5015" s="78"/>
      <c r="C5015" s="77"/>
      <c r="D5015" s="77"/>
      <c r="E5015" s="137" t="s">
        <v>409</v>
      </c>
      <c r="F5015" s="142" t="s">
        <v>410</v>
      </c>
      <c r="G5015" s="76">
        <f t="shared" si="95"/>
        <v>0</v>
      </c>
      <c r="H5015" s="76"/>
      <c r="I5015" s="76"/>
    </row>
    <row r="5016" spans="1:9" ht="18">
      <c r="A5016" s="79"/>
      <c r="B5016" s="78"/>
      <c r="C5016" s="77"/>
      <c r="D5016" s="77"/>
      <c r="E5016" s="145" t="s">
        <v>411</v>
      </c>
      <c r="F5016" s="122" t="s">
        <v>194</v>
      </c>
      <c r="G5016" s="76">
        <f t="shared" si="95"/>
        <v>0</v>
      </c>
      <c r="H5016" s="76"/>
      <c r="I5016" s="76">
        <f>I5017+I5018+I5019+I5020</f>
        <v>0</v>
      </c>
    </row>
    <row r="5017" spans="1:9" ht="18">
      <c r="A5017" s="79"/>
      <c r="B5017" s="78"/>
      <c r="C5017" s="77"/>
      <c r="D5017" s="77"/>
      <c r="E5017" s="137" t="s">
        <v>412</v>
      </c>
      <c r="F5017" s="142" t="s">
        <v>413</v>
      </c>
      <c r="G5017" s="76">
        <f t="shared" si="95"/>
        <v>0</v>
      </c>
      <c r="H5017" s="76"/>
      <c r="I5017" s="76"/>
    </row>
    <row r="5018" spans="1:9" ht="18">
      <c r="A5018" s="79"/>
      <c r="B5018" s="78"/>
      <c r="C5018" s="77"/>
      <c r="D5018" s="77"/>
      <c r="E5018" s="137" t="s">
        <v>414</v>
      </c>
      <c r="F5018" s="142" t="s">
        <v>415</v>
      </c>
      <c r="G5018" s="76">
        <f t="shared" si="95"/>
        <v>0</v>
      </c>
      <c r="H5018" s="76"/>
      <c r="I5018" s="76"/>
    </row>
    <row r="5019" spans="1:9" ht="18">
      <c r="A5019" s="79"/>
      <c r="B5019" s="78"/>
      <c r="C5019" s="77"/>
      <c r="D5019" s="77"/>
      <c r="E5019" s="137" t="s">
        <v>416</v>
      </c>
      <c r="F5019" s="142" t="s">
        <v>417</v>
      </c>
      <c r="G5019" s="76">
        <f t="shared" si="95"/>
        <v>0</v>
      </c>
      <c r="H5019" s="76"/>
      <c r="I5019" s="76"/>
    </row>
    <row r="5020" spans="1:9" ht="18.75" thickBot="1">
      <c r="A5020" s="79"/>
      <c r="B5020" s="78"/>
      <c r="C5020" s="77"/>
      <c r="D5020" s="77"/>
      <c r="E5020" s="146" t="s">
        <v>418</v>
      </c>
      <c r="F5020" s="147" t="s">
        <v>419</v>
      </c>
      <c r="G5020" s="76">
        <f t="shared" si="95"/>
        <v>0</v>
      </c>
      <c r="H5020" s="76"/>
      <c r="I5020" s="76"/>
    </row>
    <row r="5021" spans="1:9" ht="56.25">
      <c r="A5021" s="79"/>
      <c r="B5021" s="78" t="s">
        <v>600</v>
      </c>
      <c r="C5021" s="77">
        <v>8</v>
      </c>
      <c r="D5021" s="77">
        <v>0</v>
      </c>
      <c r="E5021" s="81" t="s">
        <v>610</v>
      </c>
      <c r="F5021" s="153"/>
      <c r="G5021" s="76"/>
      <c r="H5021" s="76"/>
      <c r="I5021" s="76"/>
    </row>
    <row r="5022" spans="1:9" ht="18">
      <c r="A5022" s="79">
        <v>3080</v>
      </c>
      <c r="B5022" s="78"/>
      <c r="C5022" s="77"/>
      <c r="D5022" s="77"/>
      <c r="E5022" s="80" t="s">
        <v>190</v>
      </c>
      <c r="F5022" s="154"/>
      <c r="G5022" s="76"/>
      <c r="H5022" s="76"/>
      <c r="I5022" s="76"/>
    </row>
    <row r="5023" spans="1:9" ht="54">
      <c r="A5023" s="79"/>
      <c r="B5023" s="78" t="s">
        <v>600</v>
      </c>
      <c r="C5023" s="77">
        <v>8</v>
      </c>
      <c r="D5023" s="77">
        <v>1</v>
      </c>
      <c r="E5023" s="80" t="s">
        <v>610</v>
      </c>
      <c r="F5023" s="154"/>
      <c r="G5023" s="76"/>
      <c r="H5023" s="76"/>
      <c r="I5023" s="76"/>
    </row>
    <row r="5024" spans="1:9" ht="18">
      <c r="A5024" s="79">
        <v>3081</v>
      </c>
      <c r="B5024" s="78"/>
      <c r="C5024" s="77"/>
      <c r="D5024" s="77"/>
      <c r="E5024" s="80" t="s">
        <v>190</v>
      </c>
      <c r="F5024" s="154"/>
      <c r="G5024" s="76"/>
      <c r="H5024" s="76"/>
      <c r="I5024" s="76"/>
    </row>
    <row r="5025" spans="1:9" ht="37.5">
      <c r="A5025" s="103"/>
      <c r="B5025" s="104" t="s">
        <v>600</v>
      </c>
      <c r="C5025" s="105">
        <v>9</v>
      </c>
      <c r="D5025" s="105">
        <v>0</v>
      </c>
      <c r="E5025" s="180" t="s">
        <v>611</v>
      </c>
      <c r="F5025" s="153"/>
      <c r="G5025" s="76">
        <f>G5030</f>
        <v>2500</v>
      </c>
      <c r="H5025" s="76">
        <f>H5030</f>
        <v>2500</v>
      </c>
      <c r="I5025" s="76">
        <f>I5030</f>
        <v>0</v>
      </c>
    </row>
    <row r="5026" spans="1:9" ht="18">
      <c r="A5026" s="103">
        <v>3090</v>
      </c>
      <c r="B5026" s="104"/>
      <c r="C5026" s="105"/>
      <c r="D5026" s="105"/>
      <c r="E5026" s="155" t="s">
        <v>190</v>
      </c>
      <c r="F5026" s="154"/>
      <c r="G5026" s="76"/>
      <c r="H5026" s="76"/>
      <c r="I5026" s="76"/>
    </row>
    <row r="5027" spans="1:9" ht="36">
      <c r="A5027" s="103"/>
      <c r="B5027" s="104" t="s">
        <v>600</v>
      </c>
      <c r="C5027" s="105">
        <v>9</v>
      </c>
      <c r="D5027" s="105">
        <v>1</v>
      </c>
      <c r="E5027" s="155" t="s">
        <v>611</v>
      </c>
      <c r="F5027" s="154"/>
      <c r="G5027" s="76"/>
      <c r="H5027" s="76"/>
      <c r="I5027" s="76"/>
    </row>
    <row r="5028" spans="1:9" ht="72">
      <c r="A5028" s="103">
        <v>3091</v>
      </c>
      <c r="B5028" s="104"/>
      <c r="C5028" s="105"/>
      <c r="D5028" s="105"/>
      <c r="E5028" s="155" t="s">
        <v>192</v>
      </c>
      <c r="F5028" s="154"/>
      <c r="G5028" s="76"/>
      <c r="H5028" s="76"/>
      <c r="I5028" s="76"/>
    </row>
    <row r="5029" spans="1:9" ht="18">
      <c r="A5029" s="103"/>
      <c r="B5029" s="104"/>
      <c r="C5029" s="105"/>
      <c r="D5029" s="105"/>
      <c r="E5029" s="185" t="s">
        <v>612</v>
      </c>
      <c r="F5029" s="171"/>
      <c r="G5029" s="76"/>
      <c r="H5029" s="76"/>
      <c r="I5029" s="76"/>
    </row>
    <row r="5030" spans="1:9" ht="72">
      <c r="A5030" s="103"/>
      <c r="B5030" s="104" t="s">
        <v>600</v>
      </c>
      <c r="C5030" s="105">
        <v>9</v>
      </c>
      <c r="D5030" s="105">
        <v>2</v>
      </c>
      <c r="E5030" s="155" t="s">
        <v>613</v>
      </c>
      <c r="F5030" s="154"/>
      <c r="G5030" s="76">
        <f>G5032+G5040+G5076+G5085+G5090+G5113+G5129+G5149</f>
        <v>2500</v>
      </c>
      <c r="H5030" s="76">
        <f>H5032+H5040+H5076+H5085+H5090+H5113+H5129+H5149</f>
        <v>2500</v>
      </c>
      <c r="I5030" s="76">
        <f>I5032+I5040+I5076+I5085+I5090+I5113+I5129+I5149</f>
        <v>0</v>
      </c>
    </row>
    <row r="5031" spans="1:9" ht="72">
      <c r="A5031" s="103">
        <v>3092</v>
      </c>
      <c r="B5031" s="104"/>
      <c r="C5031" s="105"/>
      <c r="D5031" s="105"/>
      <c r="E5031" s="155" t="s">
        <v>192</v>
      </c>
      <c r="F5031" s="154"/>
      <c r="G5031" s="76"/>
      <c r="H5031" s="76"/>
      <c r="I5031" s="76"/>
    </row>
    <row r="5032" spans="1:9" ht="18">
      <c r="A5032" s="103"/>
      <c r="B5032" s="104"/>
      <c r="C5032" s="105"/>
      <c r="D5032" s="105"/>
      <c r="E5032" s="85" t="s">
        <v>193</v>
      </c>
      <c r="F5032" s="117" t="s">
        <v>194</v>
      </c>
      <c r="G5032" s="76">
        <f>H5032</f>
        <v>0</v>
      </c>
      <c r="H5032" s="76">
        <f>H5033+H5034+H5035+H5036+H5038+H5037+H5039</f>
        <v>0</v>
      </c>
      <c r="I5032" s="76"/>
    </row>
    <row r="5033" spans="1:9" ht="27">
      <c r="A5033" s="103"/>
      <c r="B5033" s="104"/>
      <c r="C5033" s="105"/>
      <c r="D5033" s="105"/>
      <c r="E5033" s="149" t="s">
        <v>195</v>
      </c>
      <c r="F5033" s="99" t="s">
        <v>196</v>
      </c>
      <c r="G5033" s="76">
        <f t="shared" ref="G5033:G5096" si="96">H5033</f>
        <v>0</v>
      </c>
      <c r="H5033" s="76"/>
      <c r="I5033" s="76"/>
    </row>
    <row r="5034" spans="1:9" ht="27">
      <c r="A5034" s="103"/>
      <c r="B5034" s="104"/>
      <c r="C5034" s="105"/>
      <c r="D5034" s="105"/>
      <c r="E5034" s="89" t="s">
        <v>197</v>
      </c>
      <c r="F5034" s="90" t="s">
        <v>198</v>
      </c>
      <c r="G5034" s="76">
        <f t="shared" si="96"/>
        <v>0</v>
      </c>
      <c r="H5034" s="76"/>
      <c r="I5034" s="76"/>
    </row>
    <row r="5035" spans="1:9" ht="27">
      <c r="A5035" s="103"/>
      <c r="B5035" s="104"/>
      <c r="C5035" s="105"/>
      <c r="D5035" s="105"/>
      <c r="E5035" s="89" t="s">
        <v>199</v>
      </c>
      <c r="F5035" s="90" t="s">
        <v>200</v>
      </c>
      <c r="G5035" s="76">
        <f t="shared" si="96"/>
        <v>0</v>
      </c>
      <c r="H5035" s="76"/>
      <c r="I5035" s="76"/>
    </row>
    <row r="5036" spans="1:9" ht="27">
      <c r="A5036" s="103"/>
      <c r="B5036" s="104"/>
      <c r="C5036" s="105"/>
      <c r="D5036" s="105"/>
      <c r="E5036" s="89" t="s">
        <v>201</v>
      </c>
      <c r="F5036" s="90" t="s">
        <v>202</v>
      </c>
      <c r="G5036" s="76">
        <f t="shared" si="96"/>
        <v>0</v>
      </c>
      <c r="H5036" s="76"/>
      <c r="I5036" s="76"/>
    </row>
    <row r="5037" spans="1:9" ht="18">
      <c r="A5037" s="103"/>
      <c r="B5037" s="104"/>
      <c r="C5037" s="105"/>
      <c r="D5037" s="105"/>
      <c r="E5037" s="89" t="s">
        <v>203</v>
      </c>
      <c r="F5037" s="90" t="s">
        <v>204</v>
      </c>
      <c r="G5037" s="76">
        <f t="shared" si="96"/>
        <v>0</v>
      </c>
      <c r="H5037" s="76"/>
      <c r="I5037" s="76"/>
    </row>
    <row r="5038" spans="1:9" ht="18">
      <c r="A5038" s="103"/>
      <c r="B5038" s="104"/>
      <c r="C5038" s="105"/>
      <c r="D5038" s="105"/>
      <c r="E5038" s="89" t="s">
        <v>205</v>
      </c>
      <c r="F5038" s="90" t="s">
        <v>206</v>
      </c>
      <c r="G5038" s="76">
        <f t="shared" si="96"/>
        <v>0</v>
      </c>
      <c r="H5038" s="76"/>
      <c r="I5038" s="76"/>
    </row>
    <row r="5039" spans="1:9" ht="18.75" thickBot="1">
      <c r="A5039" s="103"/>
      <c r="B5039" s="104"/>
      <c r="C5039" s="105"/>
      <c r="D5039" s="105"/>
      <c r="E5039" s="91" t="s">
        <v>207</v>
      </c>
      <c r="F5039" s="92" t="s">
        <v>208</v>
      </c>
      <c r="G5039" s="76">
        <f t="shared" si="96"/>
        <v>0</v>
      </c>
      <c r="H5039" s="76"/>
      <c r="I5039" s="76"/>
    </row>
    <row r="5040" spans="1:9" ht="33.75" thickBot="1">
      <c r="A5040" s="103"/>
      <c r="B5040" s="104"/>
      <c r="C5040" s="105"/>
      <c r="D5040" s="105"/>
      <c r="E5040" s="93" t="s">
        <v>209</v>
      </c>
      <c r="F5040" s="94" t="s">
        <v>194</v>
      </c>
      <c r="G5040" s="76">
        <f t="shared" si="96"/>
        <v>0</v>
      </c>
      <c r="H5040" s="76">
        <f>H5041+H5049+H5053+H5062+H5064+H5067</f>
        <v>0</v>
      </c>
      <c r="I5040" s="76"/>
    </row>
    <row r="5041" spans="1:9" ht="18">
      <c r="A5041" s="103"/>
      <c r="B5041" s="104"/>
      <c r="C5041" s="105"/>
      <c r="D5041" s="105"/>
      <c r="E5041" s="95" t="s">
        <v>210</v>
      </c>
      <c r="F5041" s="96"/>
      <c r="G5041" s="76">
        <f t="shared" si="96"/>
        <v>0</v>
      </c>
      <c r="H5041" s="76">
        <f>H5042+H5043+H5044+H5045+H5046+H5047+H5048</f>
        <v>0</v>
      </c>
      <c r="I5041" s="76"/>
    </row>
    <row r="5042" spans="1:9" ht="27">
      <c r="A5042" s="103"/>
      <c r="B5042" s="104"/>
      <c r="C5042" s="105"/>
      <c r="D5042" s="105"/>
      <c r="E5042" s="89" t="s">
        <v>211</v>
      </c>
      <c r="F5042" s="90" t="s">
        <v>212</v>
      </c>
      <c r="G5042" s="76">
        <f t="shared" si="96"/>
        <v>0</v>
      </c>
      <c r="H5042" s="76"/>
      <c r="I5042" s="76"/>
    </row>
    <row r="5043" spans="1:9" ht="18">
      <c r="A5043" s="103"/>
      <c r="B5043" s="104"/>
      <c r="C5043" s="105"/>
      <c r="D5043" s="105"/>
      <c r="E5043" s="89" t="s">
        <v>213</v>
      </c>
      <c r="F5043" s="90" t="s">
        <v>214</v>
      </c>
      <c r="G5043" s="76">
        <f t="shared" si="96"/>
        <v>0</v>
      </c>
      <c r="H5043" s="76"/>
      <c r="I5043" s="76"/>
    </row>
    <row r="5044" spans="1:9" ht="18">
      <c r="A5044" s="103"/>
      <c r="B5044" s="104"/>
      <c r="C5044" s="105"/>
      <c r="D5044" s="105"/>
      <c r="E5044" s="89" t="s">
        <v>215</v>
      </c>
      <c r="F5044" s="90" t="s">
        <v>216</v>
      </c>
      <c r="G5044" s="76">
        <f t="shared" si="96"/>
        <v>0</v>
      </c>
      <c r="H5044" s="76"/>
      <c r="I5044" s="76"/>
    </row>
    <row r="5045" spans="1:9" ht="18">
      <c r="A5045" s="103"/>
      <c r="B5045" s="104"/>
      <c r="C5045" s="105"/>
      <c r="D5045" s="105"/>
      <c r="E5045" s="89" t="s">
        <v>217</v>
      </c>
      <c r="F5045" s="90" t="s">
        <v>218</v>
      </c>
      <c r="G5045" s="76">
        <f t="shared" si="96"/>
        <v>0</v>
      </c>
      <c r="H5045" s="76"/>
      <c r="I5045" s="76"/>
    </row>
    <row r="5046" spans="1:9" ht="18">
      <c r="A5046" s="103"/>
      <c r="B5046" s="104"/>
      <c r="C5046" s="105"/>
      <c r="D5046" s="105"/>
      <c r="E5046" s="89" t="s">
        <v>219</v>
      </c>
      <c r="F5046" s="90" t="s">
        <v>220</v>
      </c>
      <c r="G5046" s="76">
        <f t="shared" si="96"/>
        <v>0</v>
      </c>
      <c r="H5046" s="76"/>
      <c r="I5046" s="76"/>
    </row>
    <row r="5047" spans="1:9" ht="18">
      <c r="A5047" s="103"/>
      <c r="B5047" s="104"/>
      <c r="C5047" s="105"/>
      <c r="D5047" s="105"/>
      <c r="E5047" s="89" t="s">
        <v>221</v>
      </c>
      <c r="F5047" s="90" t="s">
        <v>222</v>
      </c>
      <c r="G5047" s="76">
        <f t="shared" si="96"/>
        <v>0</v>
      </c>
      <c r="H5047" s="76"/>
      <c r="I5047" s="76"/>
    </row>
    <row r="5048" spans="1:9" ht="18.75" thickBot="1">
      <c r="A5048" s="103"/>
      <c r="B5048" s="104"/>
      <c r="C5048" s="105"/>
      <c r="D5048" s="105"/>
      <c r="E5048" s="91" t="s">
        <v>223</v>
      </c>
      <c r="F5048" s="92" t="s">
        <v>224</v>
      </c>
      <c r="G5048" s="76">
        <f t="shared" si="96"/>
        <v>0</v>
      </c>
      <c r="H5048" s="76"/>
      <c r="I5048" s="76"/>
    </row>
    <row r="5049" spans="1:9" ht="33">
      <c r="A5049" s="103"/>
      <c r="B5049" s="104"/>
      <c r="C5049" s="105"/>
      <c r="D5049" s="105"/>
      <c r="E5049" s="132" t="s">
        <v>225</v>
      </c>
      <c r="F5049" s="98" t="s">
        <v>194</v>
      </c>
      <c r="G5049" s="76">
        <f t="shared" si="96"/>
        <v>0</v>
      </c>
      <c r="H5049" s="76">
        <f>H5050+H5051+H5052</f>
        <v>0</v>
      </c>
      <c r="I5049" s="76"/>
    </row>
    <row r="5050" spans="1:9" ht="18">
      <c r="A5050" s="103"/>
      <c r="B5050" s="104"/>
      <c r="C5050" s="105"/>
      <c r="D5050" s="105"/>
      <c r="E5050" s="89" t="s">
        <v>226</v>
      </c>
      <c r="F5050" s="99" t="s">
        <v>227</v>
      </c>
      <c r="G5050" s="76">
        <f t="shared" si="96"/>
        <v>0</v>
      </c>
      <c r="H5050" s="76"/>
      <c r="I5050" s="76"/>
    </row>
    <row r="5051" spans="1:9" ht="27">
      <c r="A5051" s="103"/>
      <c r="B5051" s="104"/>
      <c r="C5051" s="105"/>
      <c r="D5051" s="105"/>
      <c r="E5051" s="89" t="s">
        <v>228</v>
      </c>
      <c r="F5051" s="90" t="s">
        <v>229</v>
      </c>
      <c r="G5051" s="76">
        <f t="shared" si="96"/>
        <v>0</v>
      </c>
      <c r="H5051" s="76"/>
      <c r="I5051" s="76"/>
    </row>
    <row r="5052" spans="1:9" ht="18.75" thickBot="1">
      <c r="A5052" s="103"/>
      <c r="B5052" s="104"/>
      <c r="C5052" s="105"/>
      <c r="D5052" s="105"/>
      <c r="E5052" s="91" t="s">
        <v>230</v>
      </c>
      <c r="F5052" s="92" t="s">
        <v>231</v>
      </c>
      <c r="G5052" s="76">
        <f t="shared" si="96"/>
        <v>0</v>
      </c>
      <c r="H5052" s="76"/>
      <c r="I5052" s="76"/>
    </row>
    <row r="5053" spans="1:9" ht="33">
      <c r="A5053" s="103"/>
      <c r="B5053" s="104"/>
      <c r="C5053" s="105"/>
      <c r="D5053" s="105"/>
      <c r="E5053" s="132" t="s">
        <v>232</v>
      </c>
      <c r="F5053" s="98" t="s">
        <v>194</v>
      </c>
      <c r="G5053" s="76">
        <f t="shared" si="96"/>
        <v>0</v>
      </c>
      <c r="H5053" s="76">
        <f>H5054+H5055+H5056+H5057+H5058+H5059+H5060+H5061</f>
        <v>0</v>
      </c>
      <c r="I5053" s="76"/>
    </row>
    <row r="5054" spans="1:9" ht="18">
      <c r="A5054" s="103"/>
      <c r="B5054" s="104"/>
      <c r="C5054" s="105"/>
      <c r="D5054" s="105"/>
      <c r="E5054" s="89" t="s">
        <v>233</v>
      </c>
      <c r="F5054" s="99" t="s">
        <v>234</v>
      </c>
      <c r="G5054" s="76">
        <f t="shared" si="96"/>
        <v>0</v>
      </c>
      <c r="H5054" s="76"/>
      <c r="I5054" s="76"/>
    </row>
    <row r="5055" spans="1:9" ht="18">
      <c r="A5055" s="103"/>
      <c r="B5055" s="104"/>
      <c r="C5055" s="105"/>
      <c r="D5055" s="105"/>
      <c r="E5055" s="89" t="s">
        <v>235</v>
      </c>
      <c r="F5055" s="90" t="s">
        <v>236</v>
      </c>
      <c r="G5055" s="76">
        <f t="shared" si="96"/>
        <v>0</v>
      </c>
      <c r="H5055" s="76"/>
      <c r="I5055" s="76"/>
    </row>
    <row r="5056" spans="1:9" ht="27">
      <c r="A5056" s="103"/>
      <c r="B5056" s="104"/>
      <c r="C5056" s="105"/>
      <c r="D5056" s="105"/>
      <c r="E5056" s="89" t="s">
        <v>237</v>
      </c>
      <c r="F5056" s="90" t="s">
        <v>238</v>
      </c>
      <c r="G5056" s="76">
        <f t="shared" si="96"/>
        <v>0</v>
      </c>
      <c r="H5056" s="76"/>
      <c r="I5056" s="76"/>
    </row>
    <row r="5057" spans="1:9" ht="18">
      <c r="A5057" s="103"/>
      <c r="B5057" s="104"/>
      <c r="C5057" s="105"/>
      <c r="D5057" s="105"/>
      <c r="E5057" s="89" t="s">
        <v>239</v>
      </c>
      <c r="F5057" s="90" t="s">
        <v>240</v>
      </c>
      <c r="G5057" s="76">
        <f t="shared" si="96"/>
        <v>0</v>
      </c>
      <c r="H5057" s="76"/>
      <c r="I5057" s="76"/>
    </row>
    <row r="5058" spans="1:9" ht="18">
      <c r="A5058" s="103"/>
      <c r="B5058" s="104"/>
      <c r="C5058" s="105"/>
      <c r="D5058" s="105"/>
      <c r="E5058" s="107" t="s">
        <v>241</v>
      </c>
      <c r="F5058" s="108">
        <v>423500</v>
      </c>
      <c r="G5058" s="76">
        <f t="shared" si="96"/>
        <v>0</v>
      </c>
      <c r="H5058" s="76"/>
      <c r="I5058" s="76"/>
    </row>
    <row r="5059" spans="1:9" ht="27">
      <c r="A5059" s="103"/>
      <c r="B5059" s="104"/>
      <c r="C5059" s="105"/>
      <c r="D5059" s="105"/>
      <c r="E5059" s="89" t="s">
        <v>242</v>
      </c>
      <c r="F5059" s="90" t="s">
        <v>243</v>
      </c>
      <c r="G5059" s="76">
        <f t="shared" si="96"/>
        <v>0</v>
      </c>
      <c r="H5059" s="76"/>
      <c r="I5059" s="76"/>
    </row>
    <row r="5060" spans="1:9" ht="18">
      <c r="A5060" s="103"/>
      <c r="B5060" s="104"/>
      <c r="C5060" s="105"/>
      <c r="D5060" s="105"/>
      <c r="E5060" s="89" t="s">
        <v>244</v>
      </c>
      <c r="F5060" s="90" t="s">
        <v>245</v>
      </c>
      <c r="G5060" s="76">
        <f t="shared" si="96"/>
        <v>0</v>
      </c>
      <c r="H5060" s="76"/>
      <c r="I5060" s="76"/>
    </row>
    <row r="5061" spans="1:9" ht="18.75" thickBot="1">
      <c r="A5061" s="103"/>
      <c r="B5061" s="104"/>
      <c r="C5061" s="105"/>
      <c r="D5061" s="105"/>
      <c r="E5061" s="91" t="s">
        <v>246</v>
      </c>
      <c r="F5061" s="92" t="s">
        <v>247</v>
      </c>
      <c r="G5061" s="76">
        <f t="shared" si="96"/>
        <v>0</v>
      </c>
      <c r="H5061" s="76"/>
      <c r="I5061" s="76"/>
    </row>
    <row r="5062" spans="1:9" ht="33">
      <c r="A5062" s="103"/>
      <c r="B5062" s="104"/>
      <c r="C5062" s="105"/>
      <c r="D5062" s="105"/>
      <c r="E5062" s="132" t="s">
        <v>248</v>
      </c>
      <c r="F5062" s="98" t="s">
        <v>194</v>
      </c>
      <c r="G5062" s="76">
        <f t="shared" si="96"/>
        <v>0</v>
      </c>
      <c r="H5062" s="76">
        <f>H5063</f>
        <v>0</v>
      </c>
      <c r="I5062" s="76"/>
    </row>
    <row r="5063" spans="1:9" ht="18.75" thickBot="1">
      <c r="A5063" s="103"/>
      <c r="B5063" s="104"/>
      <c r="C5063" s="105"/>
      <c r="D5063" s="105"/>
      <c r="E5063" s="91" t="s">
        <v>249</v>
      </c>
      <c r="F5063" s="92" t="s">
        <v>250</v>
      </c>
      <c r="G5063" s="76">
        <f t="shared" si="96"/>
        <v>0</v>
      </c>
      <c r="H5063" s="76"/>
      <c r="I5063" s="76"/>
    </row>
    <row r="5064" spans="1:9" ht="49.5">
      <c r="A5064" s="103"/>
      <c r="B5064" s="104"/>
      <c r="C5064" s="105"/>
      <c r="D5064" s="105"/>
      <c r="E5064" s="132" t="s">
        <v>251</v>
      </c>
      <c r="F5064" s="98" t="s">
        <v>194</v>
      </c>
      <c r="G5064" s="76">
        <f t="shared" si="96"/>
        <v>0</v>
      </c>
      <c r="H5064" s="76">
        <f>H5065+H5066</f>
        <v>0</v>
      </c>
      <c r="I5064" s="76"/>
    </row>
    <row r="5065" spans="1:9" ht="27">
      <c r="A5065" s="103"/>
      <c r="B5065" s="104"/>
      <c r="C5065" s="105"/>
      <c r="D5065" s="105"/>
      <c r="E5065" s="89" t="s">
        <v>252</v>
      </c>
      <c r="F5065" s="99" t="s">
        <v>253</v>
      </c>
      <c r="G5065" s="76">
        <f t="shared" si="96"/>
        <v>0</v>
      </c>
      <c r="H5065" s="76"/>
      <c r="I5065" s="76"/>
    </row>
    <row r="5066" spans="1:9" ht="27.75" thickBot="1">
      <c r="A5066" s="103"/>
      <c r="B5066" s="104"/>
      <c r="C5066" s="105"/>
      <c r="D5066" s="105"/>
      <c r="E5066" s="91" t="s">
        <v>254</v>
      </c>
      <c r="F5066" s="92" t="s">
        <v>255</v>
      </c>
      <c r="G5066" s="76">
        <f t="shared" si="96"/>
        <v>0</v>
      </c>
      <c r="H5066" s="76"/>
      <c r="I5066" s="76"/>
    </row>
    <row r="5067" spans="1:9" ht="18">
      <c r="A5067" s="103"/>
      <c r="B5067" s="104"/>
      <c r="C5067" s="105"/>
      <c r="D5067" s="105"/>
      <c r="E5067" s="132" t="s">
        <v>256</v>
      </c>
      <c r="F5067" s="98" t="s">
        <v>194</v>
      </c>
      <c r="G5067" s="76">
        <f t="shared" si="96"/>
        <v>0</v>
      </c>
      <c r="H5067" s="76">
        <f>H5068+H5069+H5070+H5071+H5072+H5073+H5074+H5075</f>
        <v>0</v>
      </c>
      <c r="I5067" s="76"/>
    </row>
    <row r="5068" spans="1:9" ht="18">
      <c r="A5068" s="103"/>
      <c r="B5068" s="104"/>
      <c r="C5068" s="105"/>
      <c r="D5068" s="105"/>
      <c r="E5068" s="89" t="s">
        <v>257</v>
      </c>
      <c r="F5068" s="99" t="s">
        <v>258</v>
      </c>
      <c r="G5068" s="76">
        <f t="shared" si="96"/>
        <v>0</v>
      </c>
      <c r="H5068" s="76"/>
      <c r="I5068" s="76"/>
    </row>
    <row r="5069" spans="1:9" ht="18">
      <c r="A5069" s="103"/>
      <c r="B5069" s="104"/>
      <c r="C5069" s="105"/>
      <c r="D5069" s="105"/>
      <c r="E5069" s="89" t="s">
        <v>259</v>
      </c>
      <c r="F5069" s="90" t="s">
        <v>260</v>
      </c>
      <c r="G5069" s="76">
        <f t="shared" si="96"/>
        <v>0</v>
      </c>
      <c r="H5069" s="76"/>
      <c r="I5069" s="76"/>
    </row>
    <row r="5070" spans="1:9" ht="18">
      <c r="A5070" s="103"/>
      <c r="B5070" s="104"/>
      <c r="C5070" s="105"/>
      <c r="D5070" s="105"/>
      <c r="E5070" s="89" t="s">
        <v>261</v>
      </c>
      <c r="F5070" s="90" t="s">
        <v>262</v>
      </c>
      <c r="G5070" s="76">
        <f t="shared" si="96"/>
        <v>0</v>
      </c>
      <c r="H5070" s="76"/>
      <c r="I5070" s="76"/>
    </row>
    <row r="5071" spans="1:9" ht="18">
      <c r="A5071" s="103"/>
      <c r="B5071" s="104"/>
      <c r="C5071" s="105"/>
      <c r="D5071" s="105"/>
      <c r="E5071" s="109" t="s">
        <v>263</v>
      </c>
      <c r="F5071" s="90" t="s">
        <v>264</v>
      </c>
      <c r="G5071" s="76">
        <f t="shared" si="96"/>
        <v>0</v>
      </c>
      <c r="H5071" s="76"/>
      <c r="I5071" s="76"/>
    </row>
    <row r="5072" spans="1:9" ht="27">
      <c r="A5072" s="103"/>
      <c r="B5072" s="104"/>
      <c r="C5072" s="105"/>
      <c r="D5072" s="105"/>
      <c r="E5072" s="110" t="s">
        <v>265</v>
      </c>
      <c r="F5072" s="90" t="s">
        <v>266</v>
      </c>
      <c r="G5072" s="76">
        <f t="shared" si="96"/>
        <v>0</v>
      </c>
      <c r="H5072" s="76"/>
      <c r="I5072" s="76"/>
    </row>
    <row r="5073" spans="1:9" ht="18">
      <c r="A5073" s="103"/>
      <c r="B5073" s="104"/>
      <c r="C5073" s="105"/>
      <c r="D5073" s="105"/>
      <c r="E5073" s="109" t="s">
        <v>267</v>
      </c>
      <c r="F5073" s="90" t="s">
        <v>268</v>
      </c>
      <c r="G5073" s="76">
        <f t="shared" si="96"/>
        <v>0</v>
      </c>
      <c r="H5073" s="76"/>
      <c r="I5073" s="76"/>
    </row>
    <row r="5074" spans="1:9" ht="18">
      <c r="A5074" s="103"/>
      <c r="B5074" s="104"/>
      <c r="C5074" s="105"/>
      <c r="D5074" s="105"/>
      <c r="E5074" s="109" t="s">
        <v>269</v>
      </c>
      <c r="F5074" s="90" t="s">
        <v>270</v>
      </c>
      <c r="G5074" s="76">
        <f t="shared" si="96"/>
        <v>0</v>
      </c>
      <c r="H5074" s="76"/>
      <c r="I5074" s="76"/>
    </row>
    <row r="5075" spans="1:9" ht="18.75" thickBot="1">
      <c r="A5075" s="103"/>
      <c r="B5075" s="104"/>
      <c r="C5075" s="105"/>
      <c r="D5075" s="105"/>
      <c r="E5075" s="111" t="s">
        <v>271</v>
      </c>
      <c r="F5075" s="92" t="s">
        <v>272</v>
      </c>
      <c r="G5075" s="76">
        <f t="shared" si="96"/>
        <v>0</v>
      </c>
      <c r="H5075" s="76"/>
      <c r="I5075" s="76"/>
    </row>
    <row r="5076" spans="1:9" ht="18">
      <c r="A5076" s="103"/>
      <c r="B5076" s="104"/>
      <c r="C5076" s="105"/>
      <c r="D5076" s="105"/>
      <c r="E5076" s="130" t="s">
        <v>273</v>
      </c>
      <c r="F5076" s="98" t="s">
        <v>194</v>
      </c>
      <c r="G5076" s="76">
        <f t="shared" si="96"/>
        <v>0</v>
      </c>
      <c r="H5076" s="76">
        <f>H5077+H5078+H5079+H5080</f>
        <v>0</v>
      </c>
      <c r="I5076" s="76"/>
    </row>
    <row r="5077" spans="1:9" ht="18">
      <c r="A5077" s="103"/>
      <c r="B5077" s="104"/>
      <c r="C5077" s="105"/>
      <c r="D5077" s="105"/>
      <c r="E5077" s="109" t="s">
        <v>274</v>
      </c>
      <c r="F5077" s="99" t="s">
        <v>275</v>
      </c>
      <c r="G5077" s="76">
        <f t="shared" si="96"/>
        <v>0</v>
      </c>
      <c r="H5077" s="76"/>
      <c r="I5077" s="76"/>
    </row>
    <row r="5078" spans="1:9" ht="18">
      <c r="A5078" s="103"/>
      <c r="B5078" s="104"/>
      <c r="C5078" s="105"/>
      <c r="D5078" s="105"/>
      <c r="E5078" s="109" t="s">
        <v>276</v>
      </c>
      <c r="F5078" s="90" t="s">
        <v>277</v>
      </c>
      <c r="G5078" s="76">
        <f t="shared" si="96"/>
        <v>0</v>
      </c>
      <c r="H5078" s="76"/>
      <c r="I5078" s="76"/>
    </row>
    <row r="5079" spans="1:9" ht="27">
      <c r="A5079" s="103"/>
      <c r="B5079" s="104"/>
      <c r="C5079" s="105"/>
      <c r="D5079" s="105"/>
      <c r="E5079" s="109" t="s">
        <v>278</v>
      </c>
      <c r="F5079" s="90" t="s">
        <v>279</v>
      </c>
      <c r="G5079" s="76">
        <f t="shared" si="96"/>
        <v>0</v>
      </c>
      <c r="H5079" s="76"/>
      <c r="I5079" s="76"/>
    </row>
    <row r="5080" spans="1:9" ht="18">
      <c r="A5080" s="103"/>
      <c r="B5080" s="104"/>
      <c r="C5080" s="105"/>
      <c r="D5080" s="105"/>
      <c r="E5080" s="113" t="s">
        <v>280</v>
      </c>
      <c r="F5080" s="114" t="s">
        <v>281</v>
      </c>
      <c r="G5080" s="76">
        <f t="shared" si="96"/>
        <v>0</v>
      </c>
      <c r="H5080" s="76"/>
      <c r="I5080" s="76"/>
    </row>
    <row r="5081" spans="1:9" ht="18">
      <c r="A5081" s="103"/>
      <c r="B5081" s="104"/>
      <c r="C5081" s="105"/>
      <c r="D5081" s="105"/>
      <c r="E5081" s="113" t="s">
        <v>282</v>
      </c>
      <c r="F5081" s="115" t="s">
        <v>194</v>
      </c>
      <c r="G5081" s="76">
        <f t="shared" si="96"/>
        <v>0</v>
      </c>
      <c r="H5081" s="76">
        <f>H5082+H5083+H5084</f>
        <v>0</v>
      </c>
      <c r="I5081" s="76"/>
    </row>
    <row r="5082" spans="1:9" ht="27">
      <c r="A5082" s="103"/>
      <c r="B5082" s="104"/>
      <c r="C5082" s="105"/>
      <c r="D5082" s="105"/>
      <c r="E5082" s="113" t="s">
        <v>283</v>
      </c>
      <c r="F5082" s="99" t="s">
        <v>284</v>
      </c>
      <c r="G5082" s="76">
        <f t="shared" si="96"/>
        <v>0</v>
      </c>
      <c r="H5082" s="76"/>
      <c r="I5082" s="76"/>
    </row>
    <row r="5083" spans="1:9" ht="18">
      <c r="A5083" s="103"/>
      <c r="B5083" s="104"/>
      <c r="C5083" s="105"/>
      <c r="D5083" s="105"/>
      <c r="E5083" s="109" t="s">
        <v>285</v>
      </c>
      <c r="F5083" s="90" t="s">
        <v>286</v>
      </c>
      <c r="G5083" s="76">
        <f t="shared" si="96"/>
        <v>0</v>
      </c>
      <c r="H5083" s="76"/>
      <c r="I5083" s="76"/>
    </row>
    <row r="5084" spans="1:9" ht="18.75" thickBot="1">
      <c r="A5084" s="103"/>
      <c r="B5084" s="104"/>
      <c r="C5084" s="105"/>
      <c r="D5084" s="105"/>
      <c r="E5084" s="111" t="s">
        <v>287</v>
      </c>
      <c r="F5084" s="92" t="s">
        <v>288</v>
      </c>
      <c r="G5084" s="76">
        <f t="shared" si="96"/>
        <v>0</v>
      </c>
      <c r="H5084" s="76"/>
      <c r="I5084" s="76"/>
    </row>
    <row r="5085" spans="1:9" ht="18">
      <c r="A5085" s="103"/>
      <c r="B5085" s="104"/>
      <c r="C5085" s="105"/>
      <c r="D5085" s="105"/>
      <c r="E5085" s="130" t="s">
        <v>289</v>
      </c>
      <c r="F5085" s="98" t="s">
        <v>194</v>
      </c>
      <c r="G5085" s="76">
        <f t="shared" si="96"/>
        <v>0</v>
      </c>
      <c r="H5085" s="76">
        <f>H5086+H5087+H5088+H5089</f>
        <v>0</v>
      </c>
      <c r="I5085" s="76"/>
    </row>
    <row r="5086" spans="1:9" ht="27">
      <c r="A5086" s="103"/>
      <c r="B5086" s="104"/>
      <c r="C5086" s="105"/>
      <c r="D5086" s="105"/>
      <c r="E5086" s="109" t="s">
        <v>290</v>
      </c>
      <c r="F5086" s="99" t="s">
        <v>291</v>
      </c>
      <c r="G5086" s="76">
        <f t="shared" si="96"/>
        <v>0</v>
      </c>
      <c r="H5086" s="76"/>
      <c r="I5086" s="76"/>
    </row>
    <row r="5087" spans="1:9" ht="27">
      <c r="A5087" s="103"/>
      <c r="B5087" s="104"/>
      <c r="C5087" s="105"/>
      <c r="D5087" s="105"/>
      <c r="E5087" s="109" t="s">
        <v>292</v>
      </c>
      <c r="F5087" s="90" t="s">
        <v>293</v>
      </c>
      <c r="G5087" s="76">
        <f t="shared" si="96"/>
        <v>0</v>
      </c>
      <c r="H5087" s="76"/>
      <c r="I5087" s="76"/>
    </row>
    <row r="5088" spans="1:9" ht="27">
      <c r="A5088" s="103"/>
      <c r="B5088" s="104"/>
      <c r="C5088" s="105"/>
      <c r="D5088" s="105"/>
      <c r="E5088" s="109" t="s">
        <v>294</v>
      </c>
      <c r="F5088" s="90" t="s">
        <v>295</v>
      </c>
      <c r="G5088" s="76">
        <f t="shared" si="96"/>
        <v>0</v>
      </c>
      <c r="H5088" s="76"/>
      <c r="I5088" s="76"/>
    </row>
    <row r="5089" spans="1:9" ht="27.75" thickBot="1">
      <c r="A5089" s="103"/>
      <c r="B5089" s="104"/>
      <c r="C5089" s="105"/>
      <c r="D5089" s="105"/>
      <c r="E5089" s="111" t="s">
        <v>296</v>
      </c>
      <c r="F5089" s="92" t="s">
        <v>297</v>
      </c>
      <c r="G5089" s="76">
        <f t="shared" si="96"/>
        <v>0</v>
      </c>
      <c r="H5089" s="76"/>
      <c r="I5089" s="76"/>
    </row>
    <row r="5090" spans="1:9" ht="18">
      <c r="A5090" s="103"/>
      <c r="B5090" s="104"/>
      <c r="C5090" s="105"/>
      <c r="D5090" s="105"/>
      <c r="E5090" s="116" t="s">
        <v>298</v>
      </c>
      <c r="F5090" s="117" t="s">
        <v>194</v>
      </c>
      <c r="G5090" s="76">
        <f t="shared" si="96"/>
        <v>0</v>
      </c>
      <c r="H5090" s="76"/>
      <c r="I5090" s="76"/>
    </row>
    <row r="5091" spans="1:9" ht="28.5">
      <c r="A5091" s="103"/>
      <c r="B5091" s="104"/>
      <c r="C5091" s="105"/>
      <c r="D5091" s="105"/>
      <c r="E5091" s="118" t="s">
        <v>299</v>
      </c>
      <c r="F5091" s="117" t="s">
        <v>194</v>
      </c>
      <c r="G5091" s="76">
        <f t="shared" si="96"/>
        <v>0</v>
      </c>
      <c r="H5091" s="76">
        <f>H5092+H5093</f>
        <v>0</v>
      </c>
      <c r="I5091" s="76"/>
    </row>
    <row r="5092" spans="1:9" ht="27">
      <c r="A5092" s="103"/>
      <c r="B5092" s="104"/>
      <c r="C5092" s="105"/>
      <c r="D5092" s="105"/>
      <c r="E5092" s="119" t="s">
        <v>300</v>
      </c>
      <c r="F5092" s="120">
        <v>461100</v>
      </c>
      <c r="G5092" s="76">
        <f t="shared" si="96"/>
        <v>0</v>
      </c>
      <c r="H5092" s="76"/>
      <c r="I5092" s="76"/>
    </row>
    <row r="5093" spans="1:9" ht="27">
      <c r="A5093" s="103"/>
      <c r="B5093" s="104"/>
      <c r="C5093" s="105"/>
      <c r="D5093" s="105"/>
      <c r="E5093" s="119" t="s">
        <v>301</v>
      </c>
      <c r="F5093" s="120">
        <v>461200</v>
      </c>
      <c r="G5093" s="76">
        <f t="shared" si="96"/>
        <v>0</v>
      </c>
      <c r="H5093" s="76"/>
      <c r="I5093" s="76"/>
    </row>
    <row r="5094" spans="1:9" ht="28.5">
      <c r="A5094" s="103"/>
      <c r="B5094" s="104"/>
      <c r="C5094" s="105"/>
      <c r="D5094" s="105"/>
      <c r="E5094" s="121" t="s">
        <v>302</v>
      </c>
      <c r="F5094" s="122" t="s">
        <v>194</v>
      </c>
      <c r="G5094" s="76">
        <f t="shared" si="96"/>
        <v>0</v>
      </c>
      <c r="H5094" s="76">
        <f>H5095+H5096</f>
        <v>0</v>
      </c>
      <c r="I5094" s="76"/>
    </row>
    <row r="5095" spans="1:9" ht="27">
      <c r="A5095" s="103"/>
      <c r="B5095" s="104"/>
      <c r="C5095" s="105"/>
      <c r="D5095" s="105"/>
      <c r="E5095" s="123" t="s">
        <v>303</v>
      </c>
      <c r="F5095" s="120">
        <v>462100</v>
      </c>
      <c r="G5095" s="76">
        <f t="shared" si="96"/>
        <v>0</v>
      </c>
      <c r="H5095" s="76"/>
      <c r="I5095" s="76"/>
    </row>
    <row r="5096" spans="1:9" ht="27.75" thickBot="1">
      <c r="A5096" s="103"/>
      <c r="B5096" s="104"/>
      <c r="C5096" s="105"/>
      <c r="D5096" s="105"/>
      <c r="E5096" s="124" t="s">
        <v>304</v>
      </c>
      <c r="F5096" s="125">
        <v>462200</v>
      </c>
      <c r="G5096" s="76">
        <f t="shared" si="96"/>
        <v>0</v>
      </c>
      <c r="H5096" s="76"/>
      <c r="I5096" s="76"/>
    </row>
    <row r="5097" spans="1:9" ht="28.5">
      <c r="A5097" s="103"/>
      <c r="B5097" s="104"/>
      <c r="C5097" s="105"/>
      <c r="D5097" s="105"/>
      <c r="E5097" s="126" t="s">
        <v>305</v>
      </c>
      <c r="F5097" s="117" t="s">
        <v>194</v>
      </c>
      <c r="G5097" s="76">
        <f t="shared" ref="G5097:G5148" si="97">H5097</f>
        <v>0</v>
      </c>
      <c r="H5097" s="76">
        <f>H5098+H5099+H5100+H5101+H5102+H5103+H5104+H5105</f>
        <v>0</v>
      </c>
      <c r="I5097" s="76"/>
    </row>
    <row r="5098" spans="1:9" ht="27">
      <c r="A5098" s="103"/>
      <c r="B5098" s="104"/>
      <c r="C5098" s="105"/>
      <c r="D5098" s="105"/>
      <c r="E5098" s="123" t="s">
        <v>306</v>
      </c>
      <c r="F5098" s="120">
        <v>463100</v>
      </c>
      <c r="G5098" s="76">
        <f t="shared" si="97"/>
        <v>0</v>
      </c>
      <c r="H5098" s="76"/>
      <c r="I5098" s="76"/>
    </row>
    <row r="5099" spans="1:9" ht="18">
      <c r="A5099" s="103"/>
      <c r="B5099" s="104"/>
      <c r="C5099" s="105"/>
      <c r="D5099" s="105"/>
      <c r="E5099" s="123" t="s">
        <v>307</v>
      </c>
      <c r="F5099" s="120">
        <v>463200</v>
      </c>
      <c r="G5099" s="76">
        <f t="shared" si="97"/>
        <v>0</v>
      </c>
      <c r="H5099" s="76"/>
      <c r="I5099" s="76"/>
    </row>
    <row r="5100" spans="1:9" ht="40.5">
      <c r="A5100" s="103"/>
      <c r="B5100" s="104"/>
      <c r="C5100" s="105"/>
      <c r="D5100" s="105"/>
      <c r="E5100" s="123" t="s">
        <v>308</v>
      </c>
      <c r="F5100" s="120">
        <v>463300</v>
      </c>
      <c r="G5100" s="76">
        <f t="shared" si="97"/>
        <v>0</v>
      </c>
      <c r="H5100" s="76"/>
      <c r="I5100" s="76"/>
    </row>
    <row r="5101" spans="1:9" ht="40.5">
      <c r="A5101" s="103"/>
      <c r="B5101" s="104"/>
      <c r="C5101" s="105"/>
      <c r="D5101" s="105"/>
      <c r="E5101" s="123" t="s">
        <v>309</v>
      </c>
      <c r="F5101" s="120">
        <v>463400</v>
      </c>
      <c r="G5101" s="76">
        <f t="shared" si="97"/>
        <v>0</v>
      </c>
      <c r="H5101" s="76"/>
      <c r="I5101" s="76"/>
    </row>
    <row r="5102" spans="1:9" ht="18">
      <c r="A5102" s="103"/>
      <c r="B5102" s="104"/>
      <c r="C5102" s="105"/>
      <c r="D5102" s="105"/>
      <c r="E5102" s="127" t="s">
        <v>310</v>
      </c>
      <c r="F5102" s="120">
        <v>463500</v>
      </c>
      <c r="G5102" s="76">
        <f t="shared" si="97"/>
        <v>0</v>
      </c>
      <c r="H5102" s="76"/>
      <c r="I5102" s="76"/>
    </row>
    <row r="5103" spans="1:9" ht="40.5">
      <c r="A5103" s="103"/>
      <c r="B5103" s="104"/>
      <c r="C5103" s="105"/>
      <c r="D5103" s="105"/>
      <c r="E5103" s="127" t="s">
        <v>311</v>
      </c>
      <c r="F5103" s="120">
        <v>463700</v>
      </c>
      <c r="G5103" s="76">
        <f t="shared" si="97"/>
        <v>0</v>
      </c>
      <c r="H5103" s="76"/>
      <c r="I5103" s="76"/>
    </row>
    <row r="5104" spans="1:9" ht="40.5">
      <c r="A5104" s="103"/>
      <c r="B5104" s="104"/>
      <c r="C5104" s="105"/>
      <c r="D5104" s="105"/>
      <c r="E5104" s="127" t="s">
        <v>312</v>
      </c>
      <c r="F5104" s="120">
        <v>463800</v>
      </c>
      <c r="G5104" s="76">
        <f t="shared" si="97"/>
        <v>0</v>
      </c>
      <c r="H5104" s="76"/>
      <c r="I5104" s="76"/>
    </row>
    <row r="5105" spans="1:9" ht="18">
      <c r="A5105" s="103"/>
      <c r="B5105" s="104"/>
      <c r="C5105" s="105"/>
      <c r="D5105" s="105"/>
      <c r="E5105" s="127" t="s">
        <v>313</v>
      </c>
      <c r="F5105" s="120">
        <v>463900</v>
      </c>
      <c r="G5105" s="76">
        <f t="shared" si="97"/>
        <v>0</v>
      </c>
      <c r="H5105" s="76"/>
      <c r="I5105" s="76"/>
    </row>
    <row r="5106" spans="1:9" ht="28.5">
      <c r="A5106" s="103"/>
      <c r="B5106" s="104"/>
      <c r="C5106" s="105"/>
      <c r="D5106" s="105"/>
      <c r="E5106" s="128" t="s">
        <v>314</v>
      </c>
      <c r="F5106" s="122" t="s">
        <v>194</v>
      </c>
      <c r="G5106" s="76">
        <f t="shared" si="97"/>
        <v>0</v>
      </c>
      <c r="H5106" s="76">
        <f>H5107+H5108+H5109+H5110+H5111</f>
        <v>0</v>
      </c>
      <c r="I5106" s="76"/>
    </row>
    <row r="5107" spans="1:9" ht="27">
      <c r="A5107" s="103"/>
      <c r="B5107" s="104"/>
      <c r="C5107" s="105"/>
      <c r="D5107" s="105"/>
      <c r="E5107" s="127" t="s">
        <v>315</v>
      </c>
      <c r="F5107" s="120">
        <v>465100</v>
      </c>
      <c r="G5107" s="76">
        <f t="shared" si="97"/>
        <v>0</v>
      </c>
      <c r="H5107" s="76"/>
      <c r="I5107" s="76"/>
    </row>
    <row r="5108" spans="1:9" ht="18">
      <c r="A5108" s="103"/>
      <c r="B5108" s="104"/>
      <c r="C5108" s="105"/>
      <c r="D5108" s="105"/>
      <c r="E5108" s="127" t="s">
        <v>316</v>
      </c>
      <c r="F5108" s="120">
        <v>465200</v>
      </c>
      <c r="G5108" s="76">
        <f t="shared" si="97"/>
        <v>0</v>
      </c>
      <c r="H5108" s="76"/>
      <c r="I5108" s="76"/>
    </row>
    <row r="5109" spans="1:9" ht="18">
      <c r="A5109" s="103"/>
      <c r="B5109" s="104"/>
      <c r="C5109" s="105"/>
      <c r="D5109" s="105"/>
      <c r="E5109" s="127" t="s">
        <v>317</v>
      </c>
      <c r="F5109" s="120">
        <v>465300</v>
      </c>
      <c r="G5109" s="76">
        <f t="shared" si="97"/>
        <v>0</v>
      </c>
      <c r="H5109" s="76"/>
      <c r="I5109" s="76"/>
    </row>
    <row r="5110" spans="1:9" ht="40.5">
      <c r="A5110" s="103"/>
      <c r="B5110" s="104"/>
      <c r="C5110" s="105"/>
      <c r="D5110" s="105"/>
      <c r="E5110" s="127" t="s">
        <v>318</v>
      </c>
      <c r="F5110" s="120">
        <v>465500</v>
      </c>
      <c r="G5110" s="76">
        <f t="shared" si="97"/>
        <v>0</v>
      </c>
      <c r="H5110" s="76"/>
      <c r="I5110" s="76"/>
    </row>
    <row r="5111" spans="1:9" ht="40.5">
      <c r="A5111" s="103"/>
      <c r="B5111" s="104"/>
      <c r="C5111" s="105"/>
      <c r="D5111" s="105"/>
      <c r="E5111" s="127" t="s">
        <v>319</v>
      </c>
      <c r="F5111" s="120">
        <v>465600</v>
      </c>
      <c r="G5111" s="76">
        <f t="shared" si="97"/>
        <v>0</v>
      </c>
      <c r="H5111" s="76"/>
      <c r="I5111" s="76"/>
    </row>
    <row r="5112" spans="1:9" ht="18.75" thickBot="1">
      <c r="A5112" s="103"/>
      <c r="B5112" s="104"/>
      <c r="C5112" s="105"/>
      <c r="D5112" s="105"/>
      <c r="E5112" s="129" t="s">
        <v>320</v>
      </c>
      <c r="F5112" s="92" t="s">
        <v>321</v>
      </c>
      <c r="G5112" s="76">
        <f t="shared" si="97"/>
        <v>0</v>
      </c>
      <c r="H5112" s="76"/>
      <c r="I5112" s="76"/>
    </row>
    <row r="5113" spans="1:9" ht="33">
      <c r="A5113" s="103"/>
      <c r="B5113" s="104"/>
      <c r="C5113" s="105"/>
      <c r="D5113" s="105"/>
      <c r="E5113" s="130" t="s">
        <v>322</v>
      </c>
      <c r="F5113" s="98" t="s">
        <v>194</v>
      </c>
      <c r="G5113" s="76">
        <f t="shared" si="97"/>
        <v>0</v>
      </c>
      <c r="H5113" s="76">
        <f>H5114+H5117+H5127</f>
        <v>0</v>
      </c>
      <c r="I5113" s="76"/>
    </row>
    <row r="5114" spans="1:9" ht="28.5">
      <c r="A5114" s="103"/>
      <c r="B5114" s="104"/>
      <c r="C5114" s="105"/>
      <c r="D5114" s="105"/>
      <c r="E5114" s="131" t="s">
        <v>323</v>
      </c>
      <c r="F5114" s="122" t="s">
        <v>194</v>
      </c>
      <c r="G5114" s="76">
        <f t="shared" si="97"/>
        <v>0</v>
      </c>
      <c r="H5114" s="76">
        <f>H5115+H5116</f>
        <v>0</v>
      </c>
      <c r="I5114" s="76"/>
    </row>
    <row r="5115" spans="1:9" ht="40.5">
      <c r="A5115" s="103"/>
      <c r="B5115" s="104"/>
      <c r="C5115" s="105"/>
      <c r="D5115" s="105"/>
      <c r="E5115" s="89" t="s">
        <v>324</v>
      </c>
      <c r="F5115" s="108">
        <v>471100</v>
      </c>
      <c r="G5115" s="76">
        <f t="shared" si="97"/>
        <v>0</v>
      </c>
      <c r="H5115" s="76"/>
      <c r="I5115" s="76"/>
    </row>
    <row r="5116" spans="1:9" ht="27">
      <c r="A5116" s="103"/>
      <c r="B5116" s="104"/>
      <c r="C5116" s="105"/>
      <c r="D5116" s="105"/>
      <c r="E5116" s="109" t="s">
        <v>325</v>
      </c>
      <c r="F5116" s="108">
        <v>471200</v>
      </c>
      <c r="G5116" s="76">
        <f t="shared" si="97"/>
        <v>0</v>
      </c>
      <c r="H5116" s="76"/>
      <c r="I5116" s="76"/>
    </row>
    <row r="5117" spans="1:9" ht="42.75">
      <c r="A5117" s="103"/>
      <c r="B5117" s="104"/>
      <c r="C5117" s="105"/>
      <c r="D5117" s="105"/>
      <c r="E5117" s="131" t="s">
        <v>326</v>
      </c>
      <c r="F5117" s="122" t="s">
        <v>194</v>
      </c>
      <c r="G5117" s="76">
        <f t="shared" si="97"/>
        <v>0</v>
      </c>
      <c r="H5117" s="76">
        <f>H5118+H5119+H5120+H5121+H5122+H5123+H5124+H5125+H5126</f>
        <v>0</v>
      </c>
      <c r="I5117" s="76"/>
    </row>
    <row r="5118" spans="1:9" ht="27">
      <c r="A5118" s="103"/>
      <c r="B5118" s="104"/>
      <c r="C5118" s="105"/>
      <c r="D5118" s="105"/>
      <c r="E5118" s="109" t="s">
        <v>327</v>
      </c>
      <c r="F5118" s="90" t="s">
        <v>328</v>
      </c>
      <c r="G5118" s="76">
        <f t="shared" si="97"/>
        <v>0</v>
      </c>
      <c r="H5118" s="76"/>
      <c r="I5118" s="76"/>
    </row>
    <row r="5119" spans="1:9" ht="18">
      <c r="A5119" s="103"/>
      <c r="B5119" s="104"/>
      <c r="C5119" s="105"/>
      <c r="D5119" s="105"/>
      <c r="E5119" s="109" t="s">
        <v>329</v>
      </c>
      <c r="F5119" s="90" t="s">
        <v>330</v>
      </c>
      <c r="G5119" s="76">
        <f t="shared" si="97"/>
        <v>0</v>
      </c>
      <c r="H5119" s="76"/>
      <c r="I5119" s="76"/>
    </row>
    <row r="5120" spans="1:9" ht="27">
      <c r="A5120" s="103"/>
      <c r="B5120" s="104"/>
      <c r="C5120" s="105"/>
      <c r="D5120" s="105"/>
      <c r="E5120" s="109" t="s">
        <v>331</v>
      </c>
      <c r="F5120" s="90" t="s">
        <v>332</v>
      </c>
      <c r="G5120" s="76">
        <f t="shared" si="97"/>
        <v>0</v>
      </c>
      <c r="H5120" s="76"/>
      <c r="I5120" s="76"/>
    </row>
    <row r="5121" spans="1:9" ht="18">
      <c r="A5121" s="103"/>
      <c r="B5121" s="104"/>
      <c r="C5121" s="105"/>
      <c r="D5121" s="105"/>
      <c r="E5121" s="109" t="s">
        <v>333</v>
      </c>
      <c r="F5121" s="90" t="s">
        <v>334</v>
      </c>
      <c r="G5121" s="76">
        <f t="shared" si="97"/>
        <v>0</v>
      </c>
      <c r="H5121" s="76"/>
      <c r="I5121" s="76"/>
    </row>
    <row r="5122" spans="1:9" ht="27">
      <c r="A5122" s="103"/>
      <c r="B5122" s="104"/>
      <c r="C5122" s="105"/>
      <c r="D5122" s="105"/>
      <c r="E5122" s="109" t="s">
        <v>335</v>
      </c>
      <c r="F5122" s="90" t="s">
        <v>336</v>
      </c>
      <c r="G5122" s="76">
        <f t="shared" si="97"/>
        <v>0</v>
      </c>
      <c r="H5122" s="76"/>
      <c r="I5122" s="76"/>
    </row>
    <row r="5123" spans="1:9" ht="18">
      <c r="A5123" s="103"/>
      <c r="B5123" s="104"/>
      <c r="C5123" s="105"/>
      <c r="D5123" s="105"/>
      <c r="E5123" s="109" t="s">
        <v>337</v>
      </c>
      <c r="F5123" s="90" t="s">
        <v>338</v>
      </c>
      <c r="G5123" s="76">
        <f t="shared" si="97"/>
        <v>0</v>
      </c>
      <c r="H5123" s="76"/>
      <c r="I5123" s="76"/>
    </row>
    <row r="5124" spans="1:9" ht="27">
      <c r="A5124" s="103"/>
      <c r="B5124" s="104"/>
      <c r="C5124" s="105"/>
      <c r="D5124" s="105"/>
      <c r="E5124" s="89" t="s">
        <v>339</v>
      </c>
      <c r="F5124" s="90" t="s">
        <v>340</v>
      </c>
      <c r="G5124" s="76">
        <f t="shared" si="97"/>
        <v>0</v>
      </c>
      <c r="H5124" s="76"/>
      <c r="I5124" s="76"/>
    </row>
    <row r="5125" spans="1:9" ht="18">
      <c r="A5125" s="103"/>
      <c r="B5125" s="104"/>
      <c r="C5125" s="105"/>
      <c r="D5125" s="105"/>
      <c r="E5125" s="109" t="s">
        <v>341</v>
      </c>
      <c r="F5125" s="90" t="s">
        <v>342</v>
      </c>
      <c r="G5125" s="76">
        <f t="shared" si="97"/>
        <v>0</v>
      </c>
      <c r="H5125" s="76"/>
      <c r="I5125" s="76"/>
    </row>
    <row r="5126" spans="1:9" ht="18">
      <c r="A5126" s="103"/>
      <c r="B5126" s="104"/>
      <c r="C5126" s="105"/>
      <c r="D5126" s="105"/>
      <c r="E5126" s="109" t="s">
        <v>343</v>
      </c>
      <c r="F5126" s="90" t="s">
        <v>344</v>
      </c>
      <c r="G5126" s="76">
        <f t="shared" si="97"/>
        <v>0</v>
      </c>
      <c r="H5126" s="76"/>
      <c r="I5126" s="76"/>
    </row>
    <row r="5127" spans="1:9" ht="18">
      <c r="A5127" s="103"/>
      <c r="B5127" s="104"/>
      <c r="C5127" s="105"/>
      <c r="D5127" s="105"/>
      <c r="E5127" s="131" t="s">
        <v>345</v>
      </c>
      <c r="F5127" s="122" t="s">
        <v>194</v>
      </c>
      <c r="G5127" s="76">
        <f t="shared" si="97"/>
        <v>0</v>
      </c>
      <c r="H5127" s="76"/>
      <c r="I5127" s="76"/>
    </row>
    <row r="5128" spans="1:9" ht="18.75" thickBot="1">
      <c r="A5128" s="103"/>
      <c r="B5128" s="104"/>
      <c r="C5128" s="105"/>
      <c r="D5128" s="105"/>
      <c r="E5128" s="111" t="s">
        <v>346</v>
      </c>
      <c r="F5128" s="92" t="s">
        <v>347</v>
      </c>
      <c r="G5128" s="76">
        <f t="shared" si="97"/>
        <v>0</v>
      </c>
      <c r="H5128" s="76"/>
      <c r="I5128" s="76"/>
    </row>
    <row r="5129" spans="1:9" ht="18">
      <c r="A5129" s="103"/>
      <c r="B5129" s="104"/>
      <c r="C5129" s="105"/>
      <c r="D5129" s="105"/>
      <c r="E5129" s="132" t="s">
        <v>348</v>
      </c>
      <c r="F5129" s="98" t="s">
        <v>194</v>
      </c>
      <c r="G5129" s="76">
        <f t="shared" si="97"/>
        <v>2500</v>
      </c>
      <c r="H5129" s="76">
        <f>H5130</f>
        <v>2500</v>
      </c>
      <c r="I5129" s="76"/>
    </row>
    <row r="5130" spans="1:9" ht="42.75">
      <c r="A5130" s="103"/>
      <c r="B5130" s="104"/>
      <c r="C5130" s="105"/>
      <c r="D5130" s="105"/>
      <c r="E5130" s="133" t="s">
        <v>349</v>
      </c>
      <c r="F5130" s="117" t="s">
        <v>194</v>
      </c>
      <c r="G5130" s="76">
        <f t="shared" si="97"/>
        <v>2500</v>
      </c>
      <c r="H5130" s="76">
        <f>H5131+H5132</f>
        <v>2500</v>
      </c>
      <c r="I5130" s="76"/>
    </row>
    <row r="5131" spans="1:9" ht="54">
      <c r="A5131" s="103"/>
      <c r="B5131" s="104"/>
      <c r="C5131" s="105"/>
      <c r="D5131" s="105"/>
      <c r="E5131" s="89" t="s">
        <v>350</v>
      </c>
      <c r="F5131" s="99" t="s">
        <v>351</v>
      </c>
      <c r="G5131" s="76">
        <f t="shared" si="97"/>
        <v>0</v>
      </c>
      <c r="H5131" s="76"/>
      <c r="I5131" s="76"/>
    </row>
    <row r="5132" spans="1:9" ht="27">
      <c r="A5132" s="103"/>
      <c r="B5132" s="104"/>
      <c r="C5132" s="105"/>
      <c r="D5132" s="105"/>
      <c r="E5132" s="109" t="s">
        <v>352</v>
      </c>
      <c r="F5132" s="134" t="s">
        <v>353</v>
      </c>
      <c r="G5132" s="76">
        <f t="shared" si="97"/>
        <v>2500</v>
      </c>
      <c r="H5132" s="152">
        <v>2500</v>
      </c>
      <c r="I5132" s="76"/>
    </row>
    <row r="5133" spans="1:9" ht="57">
      <c r="A5133" s="103"/>
      <c r="B5133" s="104"/>
      <c r="C5133" s="105"/>
      <c r="D5133" s="105"/>
      <c r="E5133" s="135" t="s">
        <v>354</v>
      </c>
      <c r="F5133" s="122" t="s">
        <v>194</v>
      </c>
      <c r="G5133" s="76">
        <f t="shared" si="97"/>
        <v>0</v>
      </c>
      <c r="H5133" s="76">
        <f>H5134+H5135+H5136+H5137</f>
        <v>0</v>
      </c>
      <c r="I5133" s="76"/>
    </row>
    <row r="5134" spans="1:9" ht="18">
      <c r="A5134" s="103"/>
      <c r="B5134" s="104"/>
      <c r="C5134" s="105"/>
      <c r="D5134" s="105"/>
      <c r="E5134" s="109" t="s">
        <v>355</v>
      </c>
      <c r="F5134" s="99" t="s">
        <v>356</v>
      </c>
      <c r="G5134" s="76">
        <f t="shared" si="97"/>
        <v>0</v>
      </c>
      <c r="H5134" s="76"/>
      <c r="I5134" s="76"/>
    </row>
    <row r="5135" spans="1:9" ht="18">
      <c r="A5135" s="103"/>
      <c r="B5135" s="104"/>
      <c r="C5135" s="105"/>
      <c r="D5135" s="105"/>
      <c r="E5135" s="109" t="s">
        <v>357</v>
      </c>
      <c r="F5135" s="136">
        <v>482200</v>
      </c>
      <c r="G5135" s="76">
        <f t="shared" si="97"/>
        <v>0</v>
      </c>
      <c r="H5135" s="76"/>
      <c r="I5135" s="76"/>
    </row>
    <row r="5136" spans="1:9" ht="18">
      <c r="A5136" s="103"/>
      <c r="B5136" s="104"/>
      <c r="C5136" s="105"/>
      <c r="D5136" s="105"/>
      <c r="E5136" s="109" t="s">
        <v>358</v>
      </c>
      <c r="F5136" s="90" t="s">
        <v>359</v>
      </c>
      <c r="G5136" s="76">
        <f t="shared" si="97"/>
        <v>0</v>
      </c>
      <c r="H5136" s="76"/>
      <c r="I5136" s="76"/>
    </row>
    <row r="5137" spans="1:9" ht="40.5">
      <c r="A5137" s="103"/>
      <c r="B5137" s="104"/>
      <c r="C5137" s="105"/>
      <c r="D5137" s="105"/>
      <c r="E5137" s="137" t="s">
        <v>360</v>
      </c>
      <c r="F5137" s="90" t="s">
        <v>361</v>
      </c>
      <c r="G5137" s="76">
        <f t="shared" si="97"/>
        <v>0</v>
      </c>
      <c r="H5137" s="76"/>
      <c r="I5137" s="76"/>
    </row>
    <row r="5138" spans="1:9" ht="28.5">
      <c r="A5138" s="103"/>
      <c r="B5138" s="104"/>
      <c r="C5138" s="105"/>
      <c r="D5138" s="105"/>
      <c r="E5138" s="135" t="s">
        <v>362</v>
      </c>
      <c r="F5138" s="122" t="s">
        <v>194</v>
      </c>
      <c r="G5138" s="76">
        <f t="shared" si="97"/>
        <v>0</v>
      </c>
      <c r="H5138" s="76">
        <f>H5139</f>
        <v>0</v>
      </c>
      <c r="I5138" s="76"/>
    </row>
    <row r="5139" spans="1:9" ht="27">
      <c r="A5139" s="103"/>
      <c r="B5139" s="104"/>
      <c r="C5139" s="105"/>
      <c r="D5139" s="105"/>
      <c r="E5139" s="137" t="s">
        <v>363</v>
      </c>
      <c r="F5139" s="90" t="s">
        <v>364</v>
      </c>
      <c r="G5139" s="76">
        <f t="shared" si="97"/>
        <v>0</v>
      </c>
      <c r="H5139" s="76"/>
      <c r="I5139" s="76"/>
    </row>
    <row r="5140" spans="1:9" ht="57">
      <c r="A5140" s="103"/>
      <c r="B5140" s="104"/>
      <c r="C5140" s="105"/>
      <c r="D5140" s="105"/>
      <c r="E5140" s="135" t="s">
        <v>365</v>
      </c>
      <c r="F5140" s="122" t="s">
        <v>194</v>
      </c>
      <c r="G5140" s="76">
        <f t="shared" si="97"/>
        <v>0</v>
      </c>
      <c r="H5140" s="76">
        <f>H5141+H5142</f>
        <v>0</v>
      </c>
      <c r="I5140" s="76"/>
    </row>
    <row r="5141" spans="1:9" ht="27" hidden="1">
      <c r="A5141" s="103"/>
      <c r="B5141" s="104"/>
      <c r="C5141" s="105"/>
      <c r="D5141" s="105"/>
      <c r="E5141" s="137" t="s">
        <v>366</v>
      </c>
      <c r="F5141" s="90" t="s">
        <v>367</v>
      </c>
      <c r="G5141" s="76">
        <f t="shared" si="97"/>
        <v>0</v>
      </c>
      <c r="H5141" s="76"/>
      <c r="I5141" s="76"/>
    </row>
    <row r="5142" spans="1:9" ht="27" hidden="1">
      <c r="A5142" s="103"/>
      <c r="B5142" s="104"/>
      <c r="C5142" s="105"/>
      <c r="D5142" s="105"/>
      <c r="E5142" s="137" t="s">
        <v>368</v>
      </c>
      <c r="F5142" s="90" t="s">
        <v>369</v>
      </c>
      <c r="G5142" s="76">
        <f t="shared" si="97"/>
        <v>0</v>
      </c>
      <c r="H5142" s="76"/>
      <c r="I5142" s="76"/>
    </row>
    <row r="5143" spans="1:9" ht="57" hidden="1">
      <c r="A5143" s="103"/>
      <c r="B5143" s="104"/>
      <c r="C5143" s="105"/>
      <c r="D5143" s="105"/>
      <c r="E5143" s="135" t="s">
        <v>370</v>
      </c>
      <c r="F5143" s="122" t="s">
        <v>194</v>
      </c>
      <c r="G5143" s="76">
        <f t="shared" si="97"/>
        <v>0</v>
      </c>
      <c r="H5143" s="76">
        <f>H5144</f>
        <v>0</v>
      </c>
      <c r="I5143" s="76"/>
    </row>
    <row r="5144" spans="1:9" ht="40.5" hidden="1">
      <c r="A5144" s="103"/>
      <c r="B5144" s="104"/>
      <c r="C5144" s="105"/>
      <c r="D5144" s="105"/>
      <c r="E5144" s="137" t="s">
        <v>371</v>
      </c>
      <c r="F5144" s="90" t="s">
        <v>372</v>
      </c>
      <c r="G5144" s="76">
        <f t="shared" si="97"/>
        <v>0</v>
      </c>
      <c r="H5144" s="76"/>
      <c r="I5144" s="76"/>
    </row>
    <row r="5145" spans="1:9" ht="18" hidden="1">
      <c r="A5145" s="103"/>
      <c r="B5145" s="104"/>
      <c r="C5145" s="105"/>
      <c r="D5145" s="105"/>
      <c r="E5145" s="135" t="s">
        <v>373</v>
      </c>
      <c r="F5145" s="122" t="s">
        <v>194</v>
      </c>
      <c r="G5145" s="76">
        <f t="shared" si="97"/>
        <v>0</v>
      </c>
      <c r="H5145" s="76">
        <f>H5146</f>
        <v>0</v>
      </c>
      <c r="I5145" s="76"/>
    </row>
    <row r="5146" spans="1:9" ht="18" hidden="1">
      <c r="A5146" s="103"/>
      <c r="B5146" s="104"/>
      <c r="C5146" s="105"/>
      <c r="D5146" s="105"/>
      <c r="E5146" s="137" t="s">
        <v>374</v>
      </c>
      <c r="F5146" s="90" t="s">
        <v>375</v>
      </c>
      <c r="G5146" s="76">
        <f t="shared" si="97"/>
        <v>0</v>
      </c>
      <c r="H5146" s="76"/>
      <c r="I5146" s="76"/>
    </row>
    <row r="5147" spans="1:9" ht="18" hidden="1">
      <c r="A5147" s="103"/>
      <c r="B5147" s="104"/>
      <c r="C5147" s="105"/>
      <c r="D5147" s="105"/>
      <c r="E5147" s="135" t="s">
        <v>376</v>
      </c>
      <c r="F5147" s="122" t="s">
        <v>194</v>
      </c>
      <c r="G5147" s="76">
        <f t="shared" si="97"/>
        <v>0</v>
      </c>
      <c r="H5147" s="76">
        <f>H5148</f>
        <v>0</v>
      </c>
      <c r="I5147" s="76"/>
    </row>
    <row r="5148" spans="1:9" ht="18.75" hidden="1" thickBot="1">
      <c r="A5148" s="103"/>
      <c r="B5148" s="104"/>
      <c r="C5148" s="105"/>
      <c r="D5148" s="105"/>
      <c r="E5148" s="138" t="s">
        <v>377</v>
      </c>
      <c r="F5148" s="92" t="s">
        <v>378</v>
      </c>
      <c r="G5148" s="76">
        <f t="shared" si="97"/>
        <v>0</v>
      </c>
      <c r="H5148" s="76"/>
      <c r="I5148" s="76"/>
    </row>
    <row r="5149" spans="1:9" ht="33.75" hidden="1" thickBot="1">
      <c r="A5149" s="103"/>
      <c r="B5149" s="104"/>
      <c r="C5149" s="105"/>
      <c r="D5149" s="105"/>
      <c r="E5149" s="139" t="s">
        <v>379</v>
      </c>
      <c r="F5149" s="140" t="s">
        <v>194</v>
      </c>
      <c r="G5149" s="76">
        <f>I5149</f>
        <v>0</v>
      </c>
      <c r="H5149" s="76"/>
      <c r="I5149" s="76">
        <f>I5150+I5161+I5166+I5168</f>
        <v>0</v>
      </c>
    </row>
    <row r="5150" spans="1:9" ht="18">
      <c r="A5150" s="103"/>
      <c r="B5150" s="104"/>
      <c r="C5150" s="105"/>
      <c r="D5150" s="105"/>
      <c r="E5150" s="141" t="s">
        <v>380</v>
      </c>
      <c r="F5150" s="117" t="s">
        <v>194</v>
      </c>
      <c r="G5150" s="76">
        <f t="shared" ref="G5150:G5172" si="98">I5150</f>
        <v>0</v>
      </c>
      <c r="H5150" s="76"/>
      <c r="I5150" s="76">
        <f>I5151+I5152+I5153+I5154+I5155+I5156+I5157+I5158+I5159+I5160</f>
        <v>0</v>
      </c>
    </row>
    <row r="5151" spans="1:9" ht="18">
      <c r="A5151" s="103"/>
      <c r="B5151" s="104"/>
      <c r="C5151" s="105"/>
      <c r="D5151" s="105"/>
      <c r="E5151" s="137" t="s">
        <v>381</v>
      </c>
      <c r="F5151" s="142" t="s">
        <v>382</v>
      </c>
      <c r="G5151" s="76">
        <f t="shared" si="98"/>
        <v>0</v>
      </c>
      <c r="H5151" s="76"/>
      <c r="I5151" s="76"/>
    </row>
    <row r="5152" spans="1:9" ht="18">
      <c r="A5152" s="103"/>
      <c r="B5152" s="104"/>
      <c r="C5152" s="105"/>
      <c r="D5152" s="105"/>
      <c r="E5152" s="137" t="s">
        <v>383</v>
      </c>
      <c r="F5152" s="142" t="s">
        <v>384</v>
      </c>
      <c r="G5152" s="76">
        <f t="shared" si="98"/>
        <v>0</v>
      </c>
      <c r="H5152" s="76"/>
      <c r="I5152" s="76"/>
    </row>
    <row r="5153" spans="1:9" ht="27">
      <c r="A5153" s="103"/>
      <c r="B5153" s="104"/>
      <c r="C5153" s="105"/>
      <c r="D5153" s="105"/>
      <c r="E5153" s="137" t="s">
        <v>385</v>
      </c>
      <c r="F5153" s="142" t="s">
        <v>386</v>
      </c>
      <c r="G5153" s="76">
        <f t="shared" si="98"/>
        <v>0</v>
      </c>
      <c r="H5153" s="76"/>
      <c r="I5153" s="76"/>
    </row>
    <row r="5154" spans="1:9" ht="18">
      <c r="A5154" s="103"/>
      <c r="B5154" s="104"/>
      <c r="C5154" s="105"/>
      <c r="D5154" s="105"/>
      <c r="E5154" s="137" t="s">
        <v>387</v>
      </c>
      <c r="F5154" s="142" t="s">
        <v>388</v>
      </c>
      <c r="G5154" s="76">
        <f t="shared" si="98"/>
        <v>0</v>
      </c>
      <c r="H5154" s="76"/>
      <c r="I5154" s="76"/>
    </row>
    <row r="5155" spans="1:9" ht="18">
      <c r="A5155" s="103"/>
      <c r="B5155" s="104"/>
      <c r="C5155" s="105"/>
      <c r="D5155" s="105"/>
      <c r="E5155" s="137" t="s">
        <v>389</v>
      </c>
      <c r="F5155" s="142" t="s">
        <v>390</v>
      </c>
      <c r="G5155" s="76">
        <f t="shared" si="98"/>
        <v>0</v>
      </c>
      <c r="H5155" s="76"/>
      <c r="I5155" s="76"/>
    </row>
    <row r="5156" spans="1:9" ht="18">
      <c r="A5156" s="103"/>
      <c r="B5156" s="104"/>
      <c r="C5156" s="105"/>
      <c r="D5156" s="105"/>
      <c r="E5156" s="137" t="s">
        <v>391</v>
      </c>
      <c r="F5156" s="142" t="s">
        <v>392</v>
      </c>
      <c r="G5156" s="76">
        <f t="shared" si="98"/>
        <v>0</v>
      </c>
      <c r="H5156" s="76"/>
      <c r="I5156" s="76"/>
    </row>
    <row r="5157" spans="1:9" ht="18">
      <c r="A5157" s="103"/>
      <c r="B5157" s="104"/>
      <c r="C5157" s="105"/>
      <c r="D5157" s="105"/>
      <c r="E5157" s="137" t="s">
        <v>393</v>
      </c>
      <c r="F5157" s="142" t="s">
        <v>394</v>
      </c>
      <c r="G5157" s="76">
        <f t="shared" si="98"/>
        <v>0</v>
      </c>
      <c r="H5157" s="76"/>
      <c r="I5157" s="76"/>
    </row>
    <row r="5158" spans="1:9" ht="18">
      <c r="A5158" s="103"/>
      <c r="B5158" s="104"/>
      <c r="C5158" s="105"/>
      <c r="D5158" s="105"/>
      <c r="E5158" s="143" t="s">
        <v>395</v>
      </c>
      <c r="F5158" s="144" t="s">
        <v>396</v>
      </c>
      <c r="G5158" s="76">
        <f t="shared" si="98"/>
        <v>0</v>
      </c>
      <c r="H5158" s="76"/>
      <c r="I5158" s="76"/>
    </row>
    <row r="5159" spans="1:9" ht="18">
      <c r="A5159" s="103"/>
      <c r="B5159" s="104"/>
      <c r="C5159" s="105"/>
      <c r="D5159" s="105"/>
      <c r="E5159" s="143" t="s">
        <v>397</v>
      </c>
      <c r="F5159" s="120">
        <v>513300</v>
      </c>
      <c r="G5159" s="76">
        <f t="shared" si="98"/>
        <v>0</v>
      </c>
      <c r="H5159" s="76"/>
      <c r="I5159" s="76"/>
    </row>
    <row r="5160" spans="1:9" ht="18">
      <c r="A5160" s="103"/>
      <c r="B5160" s="104"/>
      <c r="C5160" s="105"/>
      <c r="D5160" s="105"/>
      <c r="E5160" s="109" t="s">
        <v>398</v>
      </c>
      <c r="F5160" s="120">
        <v>513400</v>
      </c>
      <c r="G5160" s="76">
        <f t="shared" si="98"/>
        <v>0</v>
      </c>
      <c r="H5160" s="76"/>
      <c r="I5160" s="76"/>
    </row>
    <row r="5161" spans="1:9" ht="18">
      <c r="A5161" s="103"/>
      <c r="B5161" s="104"/>
      <c r="C5161" s="105"/>
      <c r="D5161" s="105"/>
      <c r="E5161" s="130" t="s">
        <v>399</v>
      </c>
      <c r="F5161" s="117" t="s">
        <v>194</v>
      </c>
      <c r="G5161" s="76">
        <f t="shared" si="98"/>
        <v>0</v>
      </c>
      <c r="H5161" s="76"/>
      <c r="I5161" s="76">
        <f>I5162+I5163+I5164+I5165</f>
        <v>0</v>
      </c>
    </row>
    <row r="5162" spans="1:9" ht="18">
      <c r="A5162" s="103"/>
      <c r="B5162" s="104"/>
      <c r="C5162" s="105"/>
      <c r="D5162" s="105"/>
      <c r="E5162" s="137" t="s">
        <v>400</v>
      </c>
      <c r="F5162" s="142" t="s">
        <v>401</v>
      </c>
      <c r="G5162" s="76">
        <f t="shared" si="98"/>
        <v>0</v>
      </c>
      <c r="H5162" s="76"/>
      <c r="I5162" s="76"/>
    </row>
    <row r="5163" spans="1:9" ht="18">
      <c r="A5163" s="103"/>
      <c r="B5163" s="104"/>
      <c r="C5163" s="105"/>
      <c r="D5163" s="105"/>
      <c r="E5163" s="137" t="s">
        <v>402</v>
      </c>
      <c r="F5163" s="142" t="s">
        <v>403</v>
      </c>
      <c r="G5163" s="76">
        <f t="shared" si="98"/>
        <v>0</v>
      </c>
      <c r="H5163" s="76"/>
      <c r="I5163" s="76"/>
    </row>
    <row r="5164" spans="1:9" ht="27">
      <c r="A5164" s="103"/>
      <c r="B5164" s="104"/>
      <c r="C5164" s="105"/>
      <c r="D5164" s="105"/>
      <c r="E5164" s="137" t="s">
        <v>404</v>
      </c>
      <c r="F5164" s="142" t="s">
        <v>405</v>
      </c>
      <c r="G5164" s="76">
        <f t="shared" si="98"/>
        <v>0</v>
      </c>
      <c r="H5164" s="76"/>
      <c r="I5164" s="76"/>
    </row>
    <row r="5165" spans="1:9" ht="18">
      <c r="A5165" s="103"/>
      <c r="B5165" s="104"/>
      <c r="C5165" s="105"/>
      <c r="D5165" s="105"/>
      <c r="E5165" s="137" t="s">
        <v>406</v>
      </c>
      <c r="F5165" s="142" t="s">
        <v>407</v>
      </c>
      <c r="G5165" s="76">
        <f t="shared" si="98"/>
        <v>0</v>
      </c>
      <c r="H5165" s="76"/>
      <c r="I5165" s="76"/>
    </row>
    <row r="5166" spans="1:9" ht="18">
      <c r="A5166" s="103"/>
      <c r="B5166" s="104"/>
      <c r="C5166" s="105"/>
      <c r="D5166" s="105"/>
      <c r="E5166" s="145" t="s">
        <v>408</v>
      </c>
      <c r="F5166" s="122" t="s">
        <v>194</v>
      </c>
      <c r="G5166" s="76">
        <f t="shared" si="98"/>
        <v>0</v>
      </c>
      <c r="H5166" s="76"/>
      <c r="I5166" s="76">
        <f>I5167</f>
        <v>0</v>
      </c>
    </row>
    <row r="5167" spans="1:9" ht="18">
      <c r="A5167" s="103"/>
      <c r="B5167" s="104"/>
      <c r="C5167" s="105"/>
      <c r="D5167" s="105"/>
      <c r="E5167" s="137" t="s">
        <v>409</v>
      </c>
      <c r="F5167" s="142" t="s">
        <v>410</v>
      </c>
      <c r="G5167" s="76">
        <f t="shared" si="98"/>
        <v>0</v>
      </c>
      <c r="H5167" s="76"/>
      <c r="I5167" s="76"/>
    </row>
    <row r="5168" spans="1:9" ht="18">
      <c r="A5168" s="103"/>
      <c r="B5168" s="104"/>
      <c r="C5168" s="105"/>
      <c r="D5168" s="105"/>
      <c r="E5168" s="145" t="s">
        <v>411</v>
      </c>
      <c r="F5168" s="122" t="s">
        <v>194</v>
      </c>
      <c r="G5168" s="76">
        <f t="shared" si="98"/>
        <v>0</v>
      </c>
      <c r="H5168" s="76"/>
      <c r="I5168" s="76">
        <f>I5169+I5170+I5171+I5172</f>
        <v>0</v>
      </c>
    </row>
    <row r="5169" spans="1:9" ht="18">
      <c r="A5169" s="103"/>
      <c r="B5169" s="104"/>
      <c r="C5169" s="105"/>
      <c r="D5169" s="105"/>
      <c r="E5169" s="137" t="s">
        <v>412</v>
      </c>
      <c r="F5169" s="142" t="s">
        <v>413</v>
      </c>
      <c r="G5169" s="76">
        <f t="shared" si="98"/>
        <v>0</v>
      </c>
      <c r="H5169" s="76"/>
      <c r="I5169" s="76"/>
    </row>
    <row r="5170" spans="1:9" ht="18">
      <c r="A5170" s="103"/>
      <c r="B5170" s="104"/>
      <c r="C5170" s="105"/>
      <c r="D5170" s="105"/>
      <c r="E5170" s="137" t="s">
        <v>414</v>
      </c>
      <c r="F5170" s="142" t="s">
        <v>415</v>
      </c>
      <c r="G5170" s="76">
        <f t="shared" si="98"/>
        <v>0</v>
      </c>
      <c r="H5170" s="76"/>
      <c r="I5170" s="76"/>
    </row>
    <row r="5171" spans="1:9" ht="18">
      <c r="A5171" s="103"/>
      <c r="B5171" s="104"/>
      <c r="C5171" s="105"/>
      <c r="D5171" s="105"/>
      <c r="E5171" s="137" t="s">
        <v>416</v>
      </c>
      <c r="F5171" s="142" t="s">
        <v>417</v>
      </c>
      <c r="G5171" s="76">
        <f t="shared" si="98"/>
        <v>0</v>
      </c>
      <c r="H5171" s="76"/>
      <c r="I5171" s="76"/>
    </row>
    <row r="5172" spans="1:9" ht="18.75" thickBot="1">
      <c r="A5172" s="103"/>
      <c r="B5172" s="104"/>
      <c r="C5172" s="105"/>
      <c r="D5172" s="105"/>
      <c r="E5172" s="146" t="s">
        <v>418</v>
      </c>
      <c r="F5172" s="147" t="s">
        <v>419</v>
      </c>
      <c r="G5172" s="76">
        <f t="shared" si="98"/>
        <v>0</v>
      </c>
      <c r="H5172" s="76"/>
      <c r="I5172" s="76"/>
    </row>
    <row r="5173" spans="1:9" ht="54">
      <c r="A5173" s="79"/>
      <c r="B5173" s="78" t="s">
        <v>614</v>
      </c>
      <c r="C5173" s="78">
        <v>0</v>
      </c>
      <c r="D5173" s="78">
        <v>0</v>
      </c>
      <c r="E5173" s="72" t="s">
        <v>615</v>
      </c>
      <c r="F5173" s="179"/>
      <c r="G5173" s="76">
        <f>G5177</f>
        <v>249200</v>
      </c>
      <c r="H5173" s="76">
        <f>H5177</f>
        <v>549200</v>
      </c>
      <c r="I5173" s="76">
        <f>I5177</f>
        <v>0</v>
      </c>
    </row>
    <row r="5174" spans="1:9" ht="18">
      <c r="A5174" s="77">
        <v>3100</v>
      </c>
      <c r="B5174" s="78"/>
      <c r="C5174" s="77"/>
      <c r="D5174" s="77"/>
      <c r="E5174" s="80" t="s">
        <v>188</v>
      </c>
      <c r="F5174" s="154"/>
      <c r="G5174" s="76"/>
      <c r="H5174" s="76"/>
      <c r="I5174" s="76"/>
    </row>
    <row r="5175" spans="1:9" ht="56.25">
      <c r="A5175" s="79"/>
      <c r="B5175" s="186" t="s">
        <v>614</v>
      </c>
      <c r="C5175" s="186">
        <v>1</v>
      </c>
      <c r="D5175" s="186">
        <v>0</v>
      </c>
      <c r="E5175" s="181" t="s">
        <v>616</v>
      </c>
      <c r="F5175" s="182"/>
      <c r="G5175" s="76"/>
      <c r="H5175" s="76"/>
      <c r="I5175" s="76"/>
    </row>
    <row r="5176" spans="1:9" ht="18">
      <c r="A5176" s="79">
        <v>3110</v>
      </c>
      <c r="B5176" s="78"/>
      <c r="C5176" s="77"/>
      <c r="D5176" s="77"/>
      <c r="E5176" s="80" t="s">
        <v>190</v>
      </c>
      <c r="F5176" s="154"/>
      <c r="G5176" s="76"/>
      <c r="H5176" s="76"/>
      <c r="I5176" s="76"/>
    </row>
    <row r="5177" spans="1:9" ht="36">
      <c r="A5177" s="79"/>
      <c r="B5177" s="186" t="s">
        <v>614</v>
      </c>
      <c r="C5177" s="186">
        <v>1</v>
      </c>
      <c r="D5177" s="186">
        <v>2</v>
      </c>
      <c r="E5177" s="183" t="s">
        <v>617</v>
      </c>
      <c r="F5177" s="179"/>
      <c r="G5177" s="76">
        <f>G5179+G5187+G5223+G5232+G5237+G5260+G5276+G5296</f>
        <v>249200</v>
      </c>
      <c r="H5177" s="76">
        <f>H5179+H5187+H5223+H5232+H5237+H5260+H5276</f>
        <v>549200</v>
      </c>
      <c r="I5177" s="76">
        <f>I5296</f>
        <v>0</v>
      </c>
    </row>
    <row r="5178" spans="1:9" ht="72">
      <c r="A5178" s="79">
        <v>3112</v>
      </c>
      <c r="B5178" s="78"/>
      <c r="C5178" s="77"/>
      <c r="D5178" s="77"/>
      <c r="E5178" s="80" t="s">
        <v>192</v>
      </c>
      <c r="F5178" s="154"/>
      <c r="G5178" s="76"/>
      <c r="H5178" s="76"/>
      <c r="I5178" s="76"/>
    </row>
    <row r="5179" spans="1:9" ht="18">
      <c r="A5179" s="103"/>
      <c r="B5179" s="104"/>
      <c r="C5179" s="105"/>
      <c r="D5179" s="105"/>
      <c r="E5179" s="85" t="s">
        <v>193</v>
      </c>
      <c r="F5179" s="117" t="s">
        <v>194</v>
      </c>
      <c r="G5179" s="76">
        <f>H5179</f>
        <v>0</v>
      </c>
      <c r="H5179" s="76">
        <f>H5180+H5181+H5182+H5183+H5185+H5184+H5186</f>
        <v>0</v>
      </c>
      <c r="I5179" s="76"/>
    </row>
    <row r="5180" spans="1:9" ht="27">
      <c r="A5180" s="103"/>
      <c r="B5180" s="104"/>
      <c r="C5180" s="105"/>
      <c r="D5180" s="105"/>
      <c r="E5180" s="149" t="s">
        <v>195</v>
      </c>
      <c r="F5180" s="99" t="s">
        <v>196</v>
      </c>
      <c r="G5180" s="76">
        <f t="shared" ref="G5180:G5243" si="99">H5180</f>
        <v>0</v>
      </c>
      <c r="H5180" s="76"/>
      <c r="I5180" s="76"/>
    </row>
    <row r="5181" spans="1:9" ht="27">
      <c r="A5181" s="103"/>
      <c r="B5181" s="104"/>
      <c r="C5181" s="105"/>
      <c r="D5181" s="105"/>
      <c r="E5181" s="89" t="s">
        <v>197</v>
      </c>
      <c r="F5181" s="90" t="s">
        <v>198</v>
      </c>
      <c r="G5181" s="76">
        <f t="shared" si="99"/>
        <v>0</v>
      </c>
      <c r="H5181" s="76"/>
      <c r="I5181" s="76"/>
    </row>
    <row r="5182" spans="1:9" ht="27">
      <c r="A5182" s="103"/>
      <c r="B5182" s="104"/>
      <c r="C5182" s="105"/>
      <c r="D5182" s="105"/>
      <c r="E5182" s="89" t="s">
        <v>199</v>
      </c>
      <c r="F5182" s="90" t="s">
        <v>200</v>
      </c>
      <c r="G5182" s="76">
        <f t="shared" si="99"/>
        <v>0</v>
      </c>
      <c r="H5182" s="76"/>
      <c r="I5182" s="76"/>
    </row>
    <row r="5183" spans="1:9" ht="27">
      <c r="A5183" s="103"/>
      <c r="B5183" s="104"/>
      <c r="C5183" s="105"/>
      <c r="D5183" s="105"/>
      <c r="E5183" s="89" t="s">
        <v>201</v>
      </c>
      <c r="F5183" s="90" t="s">
        <v>202</v>
      </c>
      <c r="G5183" s="76">
        <f t="shared" si="99"/>
        <v>0</v>
      </c>
      <c r="H5183" s="76"/>
      <c r="I5183" s="76"/>
    </row>
    <row r="5184" spans="1:9" ht="18">
      <c r="A5184" s="103"/>
      <c r="B5184" s="104"/>
      <c r="C5184" s="105"/>
      <c r="D5184" s="105"/>
      <c r="E5184" s="89" t="s">
        <v>203</v>
      </c>
      <c r="F5184" s="90" t="s">
        <v>204</v>
      </c>
      <c r="G5184" s="76">
        <f t="shared" si="99"/>
        <v>0</v>
      </c>
      <c r="H5184" s="76"/>
      <c r="I5184" s="76"/>
    </row>
    <row r="5185" spans="1:9" ht="18">
      <c r="A5185" s="103"/>
      <c r="B5185" s="104"/>
      <c r="C5185" s="105"/>
      <c r="D5185" s="105"/>
      <c r="E5185" s="89" t="s">
        <v>205</v>
      </c>
      <c r="F5185" s="90" t="s">
        <v>206</v>
      </c>
      <c r="G5185" s="76">
        <f t="shared" si="99"/>
        <v>0</v>
      </c>
      <c r="H5185" s="76"/>
      <c r="I5185" s="76"/>
    </row>
    <row r="5186" spans="1:9" ht="1.9" customHeight="1" thickBot="1">
      <c r="A5186" s="103"/>
      <c r="B5186" s="104"/>
      <c r="C5186" s="105"/>
      <c r="D5186" s="105"/>
      <c r="E5186" s="91" t="s">
        <v>207</v>
      </c>
      <c r="F5186" s="92" t="s">
        <v>208</v>
      </c>
      <c r="G5186" s="76">
        <f t="shared" si="99"/>
        <v>0</v>
      </c>
      <c r="H5186" s="76"/>
      <c r="I5186" s="76"/>
    </row>
    <row r="5187" spans="1:9" ht="33.75" hidden="1" thickBot="1">
      <c r="A5187" s="103"/>
      <c r="B5187" s="104"/>
      <c r="C5187" s="105"/>
      <c r="D5187" s="105"/>
      <c r="E5187" s="93" t="s">
        <v>209</v>
      </c>
      <c r="F5187" s="94" t="s">
        <v>194</v>
      </c>
      <c r="G5187" s="76">
        <f t="shared" si="99"/>
        <v>0</v>
      </c>
      <c r="H5187" s="76">
        <f>H5188+H5196+H5200+H5209+H5211+H5214</f>
        <v>0</v>
      </c>
      <c r="I5187" s="76"/>
    </row>
    <row r="5188" spans="1:9" ht="18" hidden="1">
      <c r="A5188" s="103"/>
      <c r="B5188" s="104"/>
      <c r="C5188" s="105"/>
      <c r="D5188" s="105"/>
      <c r="E5188" s="95" t="s">
        <v>210</v>
      </c>
      <c r="F5188" s="96"/>
      <c r="G5188" s="76">
        <f t="shared" si="99"/>
        <v>0</v>
      </c>
      <c r="H5188" s="76">
        <f>H5189+H5190+H5191+H5192+H5193+H5194+H5195</f>
        <v>0</v>
      </c>
      <c r="I5188" s="76"/>
    </row>
    <row r="5189" spans="1:9" ht="27" hidden="1">
      <c r="A5189" s="103"/>
      <c r="B5189" s="104"/>
      <c r="C5189" s="105"/>
      <c r="D5189" s="105"/>
      <c r="E5189" s="89" t="s">
        <v>211</v>
      </c>
      <c r="F5189" s="90" t="s">
        <v>212</v>
      </c>
      <c r="G5189" s="76">
        <f t="shared" si="99"/>
        <v>0</v>
      </c>
      <c r="H5189" s="76"/>
      <c r="I5189" s="76"/>
    </row>
    <row r="5190" spans="1:9" ht="18" hidden="1">
      <c r="A5190" s="103"/>
      <c r="B5190" s="104"/>
      <c r="C5190" s="105"/>
      <c r="D5190" s="105"/>
      <c r="E5190" s="89" t="s">
        <v>213</v>
      </c>
      <c r="F5190" s="90" t="s">
        <v>214</v>
      </c>
      <c r="G5190" s="76">
        <f t="shared" si="99"/>
        <v>0</v>
      </c>
      <c r="H5190" s="76"/>
      <c r="I5190" s="76"/>
    </row>
    <row r="5191" spans="1:9" ht="18" hidden="1">
      <c r="A5191" s="103"/>
      <c r="B5191" s="104"/>
      <c r="C5191" s="105"/>
      <c r="D5191" s="105"/>
      <c r="E5191" s="89" t="s">
        <v>215</v>
      </c>
      <c r="F5191" s="90" t="s">
        <v>216</v>
      </c>
      <c r="G5191" s="76">
        <f t="shared" si="99"/>
        <v>0</v>
      </c>
      <c r="H5191" s="76"/>
      <c r="I5191" s="76"/>
    </row>
    <row r="5192" spans="1:9" ht="18" hidden="1">
      <c r="A5192" s="103"/>
      <c r="B5192" s="104"/>
      <c r="C5192" s="105"/>
      <c r="D5192" s="105"/>
      <c r="E5192" s="89" t="s">
        <v>217</v>
      </c>
      <c r="F5192" s="90" t="s">
        <v>218</v>
      </c>
      <c r="G5192" s="76">
        <f t="shared" si="99"/>
        <v>0</v>
      </c>
      <c r="H5192" s="76"/>
      <c r="I5192" s="76"/>
    </row>
    <row r="5193" spans="1:9" ht="18" hidden="1">
      <c r="A5193" s="103"/>
      <c r="B5193" s="104"/>
      <c r="C5193" s="105"/>
      <c r="D5193" s="105"/>
      <c r="E5193" s="89" t="s">
        <v>219</v>
      </c>
      <c r="F5193" s="90" t="s">
        <v>220</v>
      </c>
      <c r="G5193" s="76">
        <f t="shared" si="99"/>
        <v>0</v>
      </c>
      <c r="H5193" s="76"/>
      <c r="I5193" s="76"/>
    </row>
    <row r="5194" spans="1:9" ht="18" hidden="1">
      <c r="A5194" s="103"/>
      <c r="B5194" s="104"/>
      <c r="C5194" s="105"/>
      <c r="D5194" s="105"/>
      <c r="E5194" s="89" t="s">
        <v>221</v>
      </c>
      <c r="F5194" s="90" t="s">
        <v>222</v>
      </c>
      <c r="G5194" s="76">
        <f t="shared" si="99"/>
        <v>0</v>
      </c>
      <c r="H5194" s="76"/>
      <c r="I5194" s="76"/>
    </row>
    <row r="5195" spans="1:9" ht="18.75" hidden="1" thickBot="1">
      <c r="A5195" s="103"/>
      <c r="B5195" s="104"/>
      <c r="C5195" s="105"/>
      <c r="D5195" s="105"/>
      <c r="E5195" s="91" t="s">
        <v>223</v>
      </c>
      <c r="F5195" s="92" t="s">
        <v>224</v>
      </c>
      <c r="G5195" s="76">
        <f t="shared" si="99"/>
        <v>0</v>
      </c>
      <c r="H5195" s="76"/>
      <c r="I5195" s="76"/>
    </row>
    <row r="5196" spans="1:9" ht="33">
      <c r="A5196" s="103"/>
      <c r="B5196" s="104"/>
      <c r="C5196" s="105"/>
      <c r="D5196" s="105"/>
      <c r="E5196" s="132" t="s">
        <v>225</v>
      </c>
      <c r="F5196" s="98" t="s">
        <v>194</v>
      </c>
      <c r="G5196" s="76">
        <f t="shared" si="99"/>
        <v>0</v>
      </c>
      <c r="H5196" s="76">
        <f>H5197+H5198+H5199</f>
        <v>0</v>
      </c>
      <c r="I5196" s="76"/>
    </row>
    <row r="5197" spans="1:9" ht="18">
      <c r="A5197" s="103"/>
      <c r="B5197" s="104"/>
      <c r="C5197" s="105"/>
      <c r="D5197" s="105"/>
      <c r="E5197" s="89" t="s">
        <v>226</v>
      </c>
      <c r="F5197" s="99" t="s">
        <v>227</v>
      </c>
      <c r="G5197" s="76">
        <f t="shared" si="99"/>
        <v>0</v>
      </c>
      <c r="H5197" s="76"/>
      <c r="I5197" s="76"/>
    </row>
    <row r="5198" spans="1:9" ht="0.6" customHeight="1">
      <c r="A5198" s="103"/>
      <c r="B5198" s="104"/>
      <c r="C5198" s="105"/>
      <c r="D5198" s="105"/>
      <c r="E5198" s="89" t="s">
        <v>228</v>
      </c>
      <c r="F5198" s="90" t="s">
        <v>229</v>
      </c>
      <c r="G5198" s="76">
        <f t="shared" si="99"/>
        <v>0</v>
      </c>
      <c r="H5198" s="76"/>
      <c r="I5198" s="76"/>
    </row>
    <row r="5199" spans="1:9" ht="18.75" hidden="1" thickBot="1">
      <c r="A5199" s="103"/>
      <c r="B5199" s="104"/>
      <c r="C5199" s="105"/>
      <c r="D5199" s="105"/>
      <c r="E5199" s="91" t="s">
        <v>230</v>
      </c>
      <c r="F5199" s="92" t="s">
        <v>231</v>
      </c>
      <c r="G5199" s="76">
        <f t="shared" si="99"/>
        <v>0</v>
      </c>
      <c r="H5199" s="76"/>
      <c r="I5199" s="76"/>
    </row>
    <row r="5200" spans="1:9" ht="33" hidden="1">
      <c r="A5200" s="103"/>
      <c r="B5200" s="104"/>
      <c r="C5200" s="105"/>
      <c r="D5200" s="105"/>
      <c r="E5200" s="132" t="s">
        <v>232</v>
      </c>
      <c r="F5200" s="98" t="s">
        <v>194</v>
      </c>
      <c r="G5200" s="76">
        <f t="shared" si="99"/>
        <v>0</v>
      </c>
      <c r="H5200" s="76">
        <f>H5201+H5202+H5203+H5204+H5205+H5206+H5207+H5208</f>
        <v>0</v>
      </c>
      <c r="I5200" s="76"/>
    </row>
    <row r="5201" spans="1:9" ht="18" hidden="1">
      <c r="A5201" s="103"/>
      <c r="B5201" s="104"/>
      <c r="C5201" s="105"/>
      <c r="D5201" s="105"/>
      <c r="E5201" s="89" t="s">
        <v>233</v>
      </c>
      <c r="F5201" s="99" t="s">
        <v>234</v>
      </c>
      <c r="G5201" s="76">
        <f t="shared" si="99"/>
        <v>0</v>
      </c>
      <c r="H5201" s="76"/>
      <c r="I5201" s="76"/>
    </row>
    <row r="5202" spans="1:9" ht="18" hidden="1">
      <c r="A5202" s="103"/>
      <c r="B5202" s="104"/>
      <c r="C5202" s="105"/>
      <c r="D5202" s="105"/>
      <c r="E5202" s="89" t="s">
        <v>235</v>
      </c>
      <c r="F5202" s="90" t="s">
        <v>236</v>
      </c>
      <c r="G5202" s="76">
        <f t="shared" si="99"/>
        <v>0</v>
      </c>
      <c r="H5202" s="76"/>
      <c r="I5202" s="76"/>
    </row>
    <row r="5203" spans="1:9" ht="27" hidden="1">
      <c r="A5203" s="103"/>
      <c r="B5203" s="104"/>
      <c r="C5203" s="105"/>
      <c r="D5203" s="105"/>
      <c r="E5203" s="89" t="s">
        <v>237</v>
      </c>
      <c r="F5203" s="90" t="s">
        <v>238</v>
      </c>
      <c r="G5203" s="76">
        <f t="shared" si="99"/>
        <v>0</v>
      </c>
      <c r="H5203" s="76"/>
      <c r="I5203" s="76"/>
    </row>
    <row r="5204" spans="1:9" ht="18" hidden="1">
      <c r="A5204" s="103"/>
      <c r="B5204" s="104"/>
      <c r="C5204" s="105"/>
      <c r="D5204" s="105"/>
      <c r="E5204" s="89" t="s">
        <v>239</v>
      </c>
      <c r="F5204" s="90" t="s">
        <v>240</v>
      </c>
      <c r="G5204" s="76">
        <f t="shared" si="99"/>
        <v>0</v>
      </c>
      <c r="H5204" s="76"/>
      <c r="I5204" s="76"/>
    </row>
    <row r="5205" spans="1:9" ht="18" hidden="1">
      <c r="A5205" s="103"/>
      <c r="B5205" s="104"/>
      <c r="C5205" s="105"/>
      <c r="D5205" s="105"/>
      <c r="E5205" s="107" t="s">
        <v>241</v>
      </c>
      <c r="F5205" s="108">
        <v>423500</v>
      </c>
      <c r="G5205" s="76">
        <f t="shared" si="99"/>
        <v>0</v>
      </c>
      <c r="H5205" s="76"/>
      <c r="I5205" s="76"/>
    </row>
    <row r="5206" spans="1:9" ht="1.1499999999999999" hidden="1" customHeight="1">
      <c r="A5206" s="103"/>
      <c r="B5206" s="104"/>
      <c r="C5206" s="105"/>
      <c r="D5206" s="105"/>
      <c r="E5206" s="89" t="s">
        <v>242</v>
      </c>
      <c r="F5206" s="90" t="s">
        <v>243</v>
      </c>
      <c r="G5206" s="76">
        <f t="shared" si="99"/>
        <v>0</v>
      </c>
      <c r="H5206" s="76"/>
      <c r="I5206" s="76"/>
    </row>
    <row r="5207" spans="1:9" ht="18" hidden="1">
      <c r="A5207" s="103"/>
      <c r="B5207" s="104"/>
      <c r="C5207" s="105"/>
      <c r="D5207" s="105"/>
      <c r="E5207" s="89" t="s">
        <v>244</v>
      </c>
      <c r="F5207" s="90" t="s">
        <v>245</v>
      </c>
      <c r="G5207" s="76">
        <f t="shared" si="99"/>
        <v>0</v>
      </c>
      <c r="H5207" s="76"/>
      <c r="I5207" s="76"/>
    </row>
    <row r="5208" spans="1:9" ht="18.75" hidden="1" thickBot="1">
      <c r="A5208" s="103"/>
      <c r="B5208" s="104"/>
      <c r="C5208" s="105"/>
      <c r="D5208" s="105"/>
      <c r="E5208" s="91" t="s">
        <v>246</v>
      </c>
      <c r="F5208" s="92" t="s">
        <v>247</v>
      </c>
      <c r="G5208" s="76">
        <f t="shared" si="99"/>
        <v>0</v>
      </c>
      <c r="H5208" s="76"/>
      <c r="I5208" s="76"/>
    </row>
    <row r="5209" spans="1:9" ht="33" hidden="1">
      <c r="A5209" s="103"/>
      <c r="B5209" s="104"/>
      <c r="C5209" s="105"/>
      <c r="D5209" s="105"/>
      <c r="E5209" s="132" t="s">
        <v>248</v>
      </c>
      <c r="F5209" s="98" t="s">
        <v>194</v>
      </c>
      <c r="G5209" s="76">
        <f t="shared" si="99"/>
        <v>0</v>
      </c>
      <c r="H5209" s="76">
        <f>H5210</f>
        <v>0</v>
      </c>
      <c r="I5209" s="76"/>
    </row>
    <row r="5210" spans="1:9" ht="18.75" hidden="1" thickBot="1">
      <c r="A5210" s="103"/>
      <c r="B5210" s="104"/>
      <c r="C5210" s="105"/>
      <c r="D5210" s="105"/>
      <c r="E5210" s="91" t="s">
        <v>249</v>
      </c>
      <c r="F5210" s="92" t="s">
        <v>250</v>
      </c>
      <c r="G5210" s="76">
        <f t="shared" si="99"/>
        <v>0</v>
      </c>
      <c r="H5210" s="76"/>
      <c r="I5210" s="76"/>
    </row>
    <row r="5211" spans="1:9" ht="49.5" hidden="1">
      <c r="A5211" s="103"/>
      <c r="B5211" s="104"/>
      <c r="C5211" s="105"/>
      <c r="D5211" s="105"/>
      <c r="E5211" s="132" t="s">
        <v>251</v>
      </c>
      <c r="F5211" s="98" t="s">
        <v>194</v>
      </c>
      <c r="G5211" s="76">
        <f t="shared" si="99"/>
        <v>0</v>
      </c>
      <c r="H5211" s="76">
        <f>H5212+H5213</f>
        <v>0</v>
      </c>
      <c r="I5211" s="76"/>
    </row>
    <row r="5212" spans="1:9" ht="27" hidden="1">
      <c r="A5212" s="103"/>
      <c r="B5212" s="104"/>
      <c r="C5212" s="105"/>
      <c r="D5212" s="105"/>
      <c r="E5212" s="89" t="s">
        <v>252</v>
      </c>
      <c r="F5212" s="99" t="s">
        <v>253</v>
      </c>
      <c r="G5212" s="76">
        <f t="shared" si="99"/>
        <v>0</v>
      </c>
      <c r="H5212" s="76"/>
      <c r="I5212" s="76"/>
    </row>
    <row r="5213" spans="1:9" ht="27.75" hidden="1" thickBot="1">
      <c r="A5213" s="103"/>
      <c r="B5213" s="104"/>
      <c r="C5213" s="105"/>
      <c r="D5213" s="105"/>
      <c r="E5213" s="91" t="s">
        <v>254</v>
      </c>
      <c r="F5213" s="92" t="s">
        <v>255</v>
      </c>
      <c r="G5213" s="76">
        <f t="shared" si="99"/>
        <v>0</v>
      </c>
      <c r="H5213" s="76"/>
      <c r="I5213" s="76"/>
    </row>
    <row r="5214" spans="1:9" ht="18" hidden="1">
      <c r="A5214" s="103"/>
      <c r="B5214" s="104"/>
      <c r="C5214" s="105"/>
      <c r="D5214" s="105"/>
      <c r="E5214" s="132" t="s">
        <v>256</v>
      </c>
      <c r="F5214" s="98" t="s">
        <v>194</v>
      </c>
      <c r="G5214" s="76">
        <f t="shared" si="99"/>
        <v>0</v>
      </c>
      <c r="H5214" s="76">
        <f>H5215+H5216+H5217+H5218+H5219+H5220+H5221+H5222</f>
        <v>0</v>
      </c>
      <c r="I5214" s="76"/>
    </row>
    <row r="5215" spans="1:9" ht="18" hidden="1">
      <c r="A5215" s="103"/>
      <c r="B5215" s="104"/>
      <c r="C5215" s="105"/>
      <c r="D5215" s="105"/>
      <c r="E5215" s="89" t="s">
        <v>257</v>
      </c>
      <c r="F5215" s="99" t="s">
        <v>258</v>
      </c>
      <c r="G5215" s="76">
        <f t="shared" si="99"/>
        <v>0</v>
      </c>
      <c r="H5215" s="76"/>
      <c r="I5215" s="76"/>
    </row>
    <row r="5216" spans="1:9" ht="18" hidden="1">
      <c r="A5216" s="103"/>
      <c r="B5216" s="104"/>
      <c r="C5216" s="105"/>
      <c r="D5216" s="105"/>
      <c r="E5216" s="89" t="s">
        <v>259</v>
      </c>
      <c r="F5216" s="90" t="s">
        <v>260</v>
      </c>
      <c r="G5216" s="76">
        <f t="shared" si="99"/>
        <v>0</v>
      </c>
      <c r="H5216" s="76"/>
      <c r="I5216" s="76"/>
    </row>
    <row r="5217" spans="1:9" ht="18" hidden="1">
      <c r="A5217" s="103"/>
      <c r="B5217" s="104"/>
      <c r="C5217" s="105"/>
      <c r="D5217" s="105"/>
      <c r="E5217" s="89" t="s">
        <v>261</v>
      </c>
      <c r="F5217" s="90" t="s">
        <v>262</v>
      </c>
      <c r="G5217" s="76">
        <f t="shared" si="99"/>
        <v>0</v>
      </c>
      <c r="H5217" s="76"/>
      <c r="I5217" s="76"/>
    </row>
    <row r="5218" spans="1:9" ht="18" hidden="1">
      <c r="A5218" s="103"/>
      <c r="B5218" s="104"/>
      <c r="C5218" s="105"/>
      <c r="D5218" s="105"/>
      <c r="E5218" s="109" t="s">
        <v>263</v>
      </c>
      <c r="F5218" s="90" t="s">
        <v>264</v>
      </c>
      <c r="G5218" s="76">
        <f t="shared" si="99"/>
        <v>0</v>
      </c>
      <c r="H5218" s="76"/>
      <c r="I5218" s="76"/>
    </row>
    <row r="5219" spans="1:9" ht="27" hidden="1">
      <c r="A5219" s="103"/>
      <c r="B5219" s="104"/>
      <c r="C5219" s="105"/>
      <c r="D5219" s="105"/>
      <c r="E5219" s="110" t="s">
        <v>265</v>
      </c>
      <c r="F5219" s="90" t="s">
        <v>266</v>
      </c>
      <c r="G5219" s="76">
        <f t="shared" si="99"/>
        <v>0</v>
      </c>
      <c r="H5219" s="76"/>
      <c r="I5219" s="76"/>
    </row>
    <row r="5220" spans="1:9" ht="18" hidden="1">
      <c r="A5220" s="103"/>
      <c r="B5220" s="104"/>
      <c r="C5220" s="105"/>
      <c r="D5220" s="105"/>
      <c r="E5220" s="109" t="s">
        <v>267</v>
      </c>
      <c r="F5220" s="90" t="s">
        <v>268</v>
      </c>
      <c r="G5220" s="76">
        <f t="shared" si="99"/>
        <v>0</v>
      </c>
      <c r="H5220" s="76"/>
      <c r="I5220" s="76"/>
    </row>
    <row r="5221" spans="1:9" ht="18" hidden="1">
      <c r="A5221" s="103"/>
      <c r="B5221" s="104"/>
      <c r="C5221" s="105"/>
      <c r="D5221" s="105"/>
      <c r="E5221" s="109" t="s">
        <v>269</v>
      </c>
      <c r="F5221" s="90" t="s">
        <v>270</v>
      </c>
      <c r="G5221" s="76">
        <f t="shared" si="99"/>
        <v>0</v>
      </c>
      <c r="H5221" s="76"/>
      <c r="I5221" s="76"/>
    </row>
    <row r="5222" spans="1:9" ht="18.75" hidden="1" thickBot="1">
      <c r="A5222" s="103"/>
      <c r="B5222" s="104"/>
      <c r="C5222" s="105"/>
      <c r="D5222" s="105"/>
      <c r="E5222" s="111" t="s">
        <v>271</v>
      </c>
      <c r="F5222" s="92" t="s">
        <v>272</v>
      </c>
      <c r="G5222" s="76">
        <f t="shared" si="99"/>
        <v>0</v>
      </c>
      <c r="H5222" s="76"/>
      <c r="I5222" s="76"/>
    </row>
    <row r="5223" spans="1:9" ht="18" hidden="1">
      <c r="A5223" s="103"/>
      <c r="B5223" s="104"/>
      <c r="C5223" s="105"/>
      <c r="D5223" s="105"/>
      <c r="E5223" s="130" t="s">
        <v>273</v>
      </c>
      <c r="F5223" s="98" t="s">
        <v>194</v>
      </c>
      <c r="G5223" s="76">
        <f t="shared" si="99"/>
        <v>0</v>
      </c>
      <c r="H5223" s="76">
        <f>H5224+H5225+H5226+H5227</f>
        <v>0</v>
      </c>
      <c r="I5223" s="76"/>
    </row>
    <row r="5224" spans="1:9" ht="18" hidden="1">
      <c r="A5224" s="103"/>
      <c r="B5224" s="104"/>
      <c r="C5224" s="105"/>
      <c r="D5224" s="105"/>
      <c r="E5224" s="109" t="s">
        <v>274</v>
      </c>
      <c r="F5224" s="99" t="s">
        <v>275</v>
      </c>
      <c r="G5224" s="76">
        <f t="shared" si="99"/>
        <v>0</v>
      </c>
      <c r="H5224" s="76"/>
      <c r="I5224" s="76"/>
    </row>
    <row r="5225" spans="1:9" ht="18" hidden="1">
      <c r="A5225" s="103"/>
      <c r="B5225" s="104"/>
      <c r="C5225" s="105"/>
      <c r="D5225" s="105"/>
      <c r="E5225" s="109" t="s">
        <v>276</v>
      </c>
      <c r="F5225" s="90" t="s">
        <v>277</v>
      </c>
      <c r="G5225" s="76">
        <f t="shared" si="99"/>
        <v>0</v>
      </c>
      <c r="H5225" s="76"/>
      <c r="I5225" s="76"/>
    </row>
    <row r="5226" spans="1:9" ht="27" hidden="1">
      <c r="A5226" s="103"/>
      <c r="B5226" s="104"/>
      <c r="C5226" s="105"/>
      <c r="D5226" s="105"/>
      <c r="E5226" s="109" t="s">
        <v>278</v>
      </c>
      <c r="F5226" s="90" t="s">
        <v>279</v>
      </c>
      <c r="G5226" s="76">
        <f t="shared" si="99"/>
        <v>0</v>
      </c>
      <c r="H5226" s="76"/>
      <c r="I5226" s="76"/>
    </row>
    <row r="5227" spans="1:9" ht="18" hidden="1">
      <c r="A5227" s="103"/>
      <c r="B5227" s="104"/>
      <c r="C5227" s="105"/>
      <c r="D5227" s="105"/>
      <c r="E5227" s="113" t="s">
        <v>280</v>
      </c>
      <c r="F5227" s="114" t="s">
        <v>281</v>
      </c>
      <c r="G5227" s="76">
        <f t="shared" si="99"/>
        <v>0</v>
      </c>
      <c r="H5227" s="76"/>
      <c r="I5227" s="76"/>
    </row>
    <row r="5228" spans="1:9" ht="18" hidden="1">
      <c r="A5228" s="103"/>
      <c r="B5228" s="104"/>
      <c r="C5228" s="105"/>
      <c r="D5228" s="105"/>
      <c r="E5228" s="113" t="s">
        <v>282</v>
      </c>
      <c r="F5228" s="115" t="s">
        <v>194</v>
      </c>
      <c r="G5228" s="76">
        <f t="shared" si="99"/>
        <v>0</v>
      </c>
      <c r="H5228" s="76">
        <f>H5229+H5230+H5231</f>
        <v>0</v>
      </c>
      <c r="I5228" s="76"/>
    </row>
    <row r="5229" spans="1:9" ht="27" hidden="1">
      <c r="A5229" s="103"/>
      <c r="B5229" s="104"/>
      <c r="C5229" s="105"/>
      <c r="D5229" s="105"/>
      <c r="E5229" s="113" t="s">
        <v>283</v>
      </c>
      <c r="F5229" s="99" t="s">
        <v>284</v>
      </c>
      <c r="G5229" s="76">
        <f t="shared" si="99"/>
        <v>0</v>
      </c>
      <c r="H5229" s="76"/>
      <c r="I5229" s="76"/>
    </row>
    <row r="5230" spans="1:9" ht="18" hidden="1">
      <c r="A5230" s="103"/>
      <c r="B5230" s="104"/>
      <c r="C5230" s="105"/>
      <c r="D5230" s="105"/>
      <c r="E5230" s="109" t="s">
        <v>285</v>
      </c>
      <c r="F5230" s="90" t="s">
        <v>286</v>
      </c>
      <c r="G5230" s="76">
        <f t="shared" si="99"/>
        <v>0</v>
      </c>
      <c r="H5230" s="76"/>
      <c r="I5230" s="76"/>
    </row>
    <row r="5231" spans="1:9" ht="18.75" hidden="1" thickBot="1">
      <c r="A5231" s="103"/>
      <c r="B5231" s="104"/>
      <c r="C5231" s="105"/>
      <c r="D5231" s="105"/>
      <c r="E5231" s="111" t="s">
        <v>287</v>
      </c>
      <c r="F5231" s="92" t="s">
        <v>288</v>
      </c>
      <c r="G5231" s="76">
        <f t="shared" si="99"/>
        <v>0</v>
      </c>
      <c r="H5231" s="76"/>
      <c r="I5231" s="76"/>
    </row>
    <row r="5232" spans="1:9" ht="18" hidden="1">
      <c r="A5232" s="103"/>
      <c r="B5232" s="104"/>
      <c r="C5232" s="105"/>
      <c r="D5232" s="105"/>
      <c r="E5232" s="130" t="s">
        <v>289</v>
      </c>
      <c r="F5232" s="98" t="s">
        <v>194</v>
      </c>
      <c r="G5232" s="76">
        <f t="shared" si="99"/>
        <v>0</v>
      </c>
      <c r="H5232" s="76">
        <f>H5233+H5234+H5235+H5236</f>
        <v>0</v>
      </c>
      <c r="I5232" s="76"/>
    </row>
    <row r="5233" spans="1:9" ht="27" hidden="1">
      <c r="A5233" s="103"/>
      <c r="B5233" s="104"/>
      <c r="C5233" s="105"/>
      <c r="D5233" s="105"/>
      <c r="E5233" s="109" t="s">
        <v>290</v>
      </c>
      <c r="F5233" s="99" t="s">
        <v>291</v>
      </c>
      <c r="G5233" s="76">
        <f t="shared" si="99"/>
        <v>0</v>
      </c>
      <c r="H5233" s="76"/>
      <c r="I5233" s="76"/>
    </row>
    <row r="5234" spans="1:9" ht="27" hidden="1">
      <c r="A5234" s="103"/>
      <c r="B5234" s="104"/>
      <c r="C5234" s="105"/>
      <c r="D5234" s="105"/>
      <c r="E5234" s="109" t="s">
        <v>292</v>
      </c>
      <c r="F5234" s="90" t="s">
        <v>293</v>
      </c>
      <c r="G5234" s="76">
        <f t="shared" si="99"/>
        <v>0</v>
      </c>
      <c r="H5234" s="76"/>
      <c r="I5234" s="76"/>
    </row>
    <row r="5235" spans="1:9" ht="29.45" hidden="1" customHeight="1">
      <c r="A5235" s="103"/>
      <c r="B5235" s="104"/>
      <c r="C5235" s="105"/>
      <c r="D5235" s="105"/>
      <c r="E5235" s="109" t="s">
        <v>294</v>
      </c>
      <c r="F5235" s="90" t="s">
        <v>295</v>
      </c>
      <c r="G5235" s="76">
        <f t="shared" si="99"/>
        <v>0</v>
      </c>
      <c r="H5235" s="76"/>
      <c r="I5235" s="76"/>
    </row>
    <row r="5236" spans="1:9" ht="27.75" hidden="1" thickBot="1">
      <c r="A5236" s="103"/>
      <c r="B5236" s="104"/>
      <c r="C5236" s="105"/>
      <c r="D5236" s="105"/>
      <c r="E5236" s="111" t="s">
        <v>296</v>
      </c>
      <c r="F5236" s="92" t="s">
        <v>297</v>
      </c>
      <c r="G5236" s="76">
        <f t="shared" si="99"/>
        <v>0</v>
      </c>
      <c r="H5236" s="76"/>
      <c r="I5236" s="76"/>
    </row>
    <row r="5237" spans="1:9" ht="18" hidden="1">
      <c r="A5237" s="103"/>
      <c r="B5237" s="104"/>
      <c r="C5237" s="105"/>
      <c r="D5237" s="105"/>
      <c r="E5237" s="116" t="s">
        <v>298</v>
      </c>
      <c r="F5237" s="117" t="s">
        <v>194</v>
      </c>
      <c r="G5237" s="76">
        <f t="shared" si="99"/>
        <v>0</v>
      </c>
      <c r="H5237" s="76"/>
      <c r="I5237" s="76"/>
    </row>
    <row r="5238" spans="1:9" ht="28.5" hidden="1">
      <c r="A5238" s="103"/>
      <c r="B5238" s="104"/>
      <c r="C5238" s="105"/>
      <c r="D5238" s="105"/>
      <c r="E5238" s="118" t="s">
        <v>299</v>
      </c>
      <c r="F5238" s="117" t="s">
        <v>194</v>
      </c>
      <c r="G5238" s="76">
        <f t="shared" si="99"/>
        <v>0</v>
      </c>
      <c r="H5238" s="76">
        <f>H5239+H5240</f>
        <v>0</v>
      </c>
      <c r="I5238" s="76"/>
    </row>
    <row r="5239" spans="1:9" ht="27" hidden="1">
      <c r="A5239" s="103"/>
      <c r="B5239" s="104"/>
      <c r="C5239" s="105"/>
      <c r="D5239" s="105"/>
      <c r="E5239" s="119" t="s">
        <v>300</v>
      </c>
      <c r="F5239" s="120">
        <v>461100</v>
      </c>
      <c r="G5239" s="76">
        <f t="shared" si="99"/>
        <v>0</v>
      </c>
      <c r="H5239" s="76"/>
      <c r="I5239" s="76"/>
    </row>
    <row r="5240" spans="1:9" ht="27" hidden="1">
      <c r="A5240" s="103"/>
      <c r="B5240" s="104"/>
      <c r="C5240" s="105"/>
      <c r="D5240" s="105"/>
      <c r="E5240" s="119" t="s">
        <v>301</v>
      </c>
      <c r="F5240" s="120">
        <v>461200</v>
      </c>
      <c r="G5240" s="76">
        <f t="shared" si="99"/>
        <v>0</v>
      </c>
      <c r="H5240" s="76"/>
      <c r="I5240" s="76"/>
    </row>
    <row r="5241" spans="1:9" ht="28.5" hidden="1">
      <c r="A5241" s="103"/>
      <c r="B5241" s="104"/>
      <c r="C5241" s="105"/>
      <c r="D5241" s="105"/>
      <c r="E5241" s="121" t="s">
        <v>302</v>
      </c>
      <c r="F5241" s="122" t="s">
        <v>194</v>
      </c>
      <c r="G5241" s="76">
        <f t="shared" si="99"/>
        <v>0</v>
      </c>
      <c r="H5241" s="76">
        <f>H5242+H5243</f>
        <v>0</v>
      </c>
      <c r="I5241" s="76"/>
    </row>
    <row r="5242" spans="1:9" ht="27" hidden="1">
      <c r="A5242" s="103"/>
      <c r="B5242" s="104"/>
      <c r="C5242" s="105"/>
      <c r="D5242" s="105"/>
      <c r="E5242" s="123" t="s">
        <v>303</v>
      </c>
      <c r="F5242" s="120">
        <v>462100</v>
      </c>
      <c r="G5242" s="76">
        <f t="shared" si="99"/>
        <v>0</v>
      </c>
      <c r="H5242" s="76"/>
      <c r="I5242" s="76"/>
    </row>
    <row r="5243" spans="1:9" ht="27.75" hidden="1" thickBot="1">
      <c r="A5243" s="103"/>
      <c r="B5243" s="104"/>
      <c r="C5243" s="105"/>
      <c r="D5243" s="105"/>
      <c r="E5243" s="124" t="s">
        <v>304</v>
      </c>
      <c r="F5243" s="125">
        <v>462200</v>
      </c>
      <c r="G5243" s="76">
        <f t="shared" si="99"/>
        <v>0</v>
      </c>
      <c r="H5243" s="76"/>
      <c r="I5243" s="76"/>
    </row>
    <row r="5244" spans="1:9" ht="29.45" hidden="1" customHeight="1">
      <c r="A5244" s="103"/>
      <c r="B5244" s="104"/>
      <c r="C5244" s="105"/>
      <c r="D5244" s="105"/>
      <c r="E5244" s="126" t="s">
        <v>305</v>
      </c>
      <c r="F5244" s="117" t="s">
        <v>194</v>
      </c>
      <c r="G5244" s="76">
        <f t="shared" ref="G5244:G5293" si="100">H5244</f>
        <v>0</v>
      </c>
      <c r="H5244" s="76">
        <f>H5245+H5246+H5247+H5248+H5249+H5250+H5251+H5252</f>
        <v>0</v>
      </c>
      <c r="I5244" s="76"/>
    </row>
    <row r="5245" spans="1:9" ht="27" hidden="1">
      <c r="A5245" s="103"/>
      <c r="B5245" s="104"/>
      <c r="C5245" s="105"/>
      <c r="D5245" s="105"/>
      <c r="E5245" s="123" t="s">
        <v>306</v>
      </c>
      <c r="F5245" s="120">
        <v>463100</v>
      </c>
      <c r="G5245" s="76">
        <f t="shared" si="100"/>
        <v>0</v>
      </c>
      <c r="H5245" s="76"/>
      <c r="I5245" s="76"/>
    </row>
    <row r="5246" spans="1:9" ht="18" hidden="1">
      <c r="A5246" s="103"/>
      <c r="B5246" s="104"/>
      <c r="C5246" s="105"/>
      <c r="D5246" s="105"/>
      <c r="E5246" s="123" t="s">
        <v>307</v>
      </c>
      <c r="F5246" s="120">
        <v>463200</v>
      </c>
      <c r="G5246" s="76">
        <f t="shared" si="100"/>
        <v>0</v>
      </c>
      <c r="H5246" s="76"/>
      <c r="I5246" s="76"/>
    </row>
    <row r="5247" spans="1:9" ht="40.5" hidden="1">
      <c r="A5247" s="103"/>
      <c r="B5247" s="104"/>
      <c r="C5247" s="105"/>
      <c r="D5247" s="105"/>
      <c r="E5247" s="123" t="s">
        <v>308</v>
      </c>
      <c r="F5247" s="120">
        <v>463300</v>
      </c>
      <c r="G5247" s="76">
        <f t="shared" si="100"/>
        <v>0</v>
      </c>
      <c r="H5247" s="76"/>
      <c r="I5247" s="76"/>
    </row>
    <row r="5248" spans="1:9" ht="40.5" hidden="1">
      <c r="A5248" s="103"/>
      <c r="B5248" s="104"/>
      <c r="C5248" s="105"/>
      <c r="D5248" s="105"/>
      <c r="E5248" s="123" t="s">
        <v>309</v>
      </c>
      <c r="F5248" s="120">
        <v>463400</v>
      </c>
      <c r="G5248" s="76">
        <f t="shared" si="100"/>
        <v>0</v>
      </c>
      <c r="H5248" s="76"/>
      <c r="I5248" s="76"/>
    </row>
    <row r="5249" spans="1:9" ht="18" hidden="1">
      <c r="A5249" s="103"/>
      <c r="B5249" s="104"/>
      <c r="C5249" s="105"/>
      <c r="D5249" s="105"/>
      <c r="E5249" s="127" t="s">
        <v>310</v>
      </c>
      <c r="F5249" s="120">
        <v>463500</v>
      </c>
      <c r="G5249" s="76">
        <f t="shared" si="100"/>
        <v>0</v>
      </c>
      <c r="H5249" s="76"/>
      <c r="I5249" s="76"/>
    </row>
    <row r="5250" spans="1:9" ht="40.5" hidden="1">
      <c r="A5250" s="103"/>
      <c r="B5250" s="104"/>
      <c r="C5250" s="105"/>
      <c r="D5250" s="105"/>
      <c r="E5250" s="127" t="s">
        <v>311</v>
      </c>
      <c r="F5250" s="120">
        <v>463700</v>
      </c>
      <c r="G5250" s="76">
        <f t="shared" si="100"/>
        <v>0</v>
      </c>
      <c r="H5250" s="76"/>
      <c r="I5250" s="76"/>
    </row>
    <row r="5251" spans="1:9" ht="40.5" hidden="1">
      <c r="A5251" s="103"/>
      <c r="B5251" s="104"/>
      <c r="C5251" s="105"/>
      <c r="D5251" s="105"/>
      <c r="E5251" s="127" t="s">
        <v>312</v>
      </c>
      <c r="F5251" s="120">
        <v>463800</v>
      </c>
      <c r="G5251" s="76">
        <f t="shared" si="100"/>
        <v>0</v>
      </c>
      <c r="H5251" s="76"/>
      <c r="I5251" s="76"/>
    </row>
    <row r="5252" spans="1:9" ht="18" hidden="1">
      <c r="A5252" s="103"/>
      <c r="B5252" s="104"/>
      <c r="C5252" s="105"/>
      <c r="D5252" s="105"/>
      <c r="E5252" s="127" t="s">
        <v>313</v>
      </c>
      <c r="F5252" s="120">
        <v>463900</v>
      </c>
      <c r="G5252" s="76">
        <f t="shared" si="100"/>
        <v>0</v>
      </c>
      <c r="H5252" s="76"/>
      <c r="I5252" s="76"/>
    </row>
    <row r="5253" spans="1:9" ht="28.5" hidden="1">
      <c r="A5253" s="103"/>
      <c r="B5253" s="104"/>
      <c r="C5253" s="105"/>
      <c r="D5253" s="105"/>
      <c r="E5253" s="128" t="s">
        <v>314</v>
      </c>
      <c r="F5253" s="122" t="s">
        <v>194</v>
      </c>
      <c r="G5253" s="76">
        <f t="shared" si="100"/>
        <v>0</v>
      </c>
      <c r="H5253" s="76">
        <f>H5254+H5255+H5256+H5257+H5258</f>
        <v>0</v>
      </c>
      <c r="I5253" s="76"/>
    </row>
    <row r="5254" spans="1:9" ht="27" hidden="1">
      <c r="A5254" s="103"/>
      <c r="B5254" s="104"/>
      <c r="C5254" s="105"/>
      <c r="D5254" s="105"/>
      <c r="E5254" s="127" t="s">
        <v>315</v>
      </c>
      <c r="F5254" s="120">
        <v>465100</v>
      </c>
      <c r="G5254" s="76">
        <f t="shared" si="100"/>
        <v>0</v>
      </c>
      <c r="H5254" s="76"/>
      <c r="I5254" s="76"/>
    </row>
    <row r="5255" spans="1:9" ht="18" hidden="1">
      <c r="A5255" s="103"/>
      <c r="B5255" s="104"/>
      <c r="C5255" s="105"/>
      <c r="D5255" s="105"/>
      <c r="E5255" s="127" t="s">
        <v>316</v>
      </c>
      <c r="F5255" s="120">
        <v>465200</v>
      </c>
      <c r="G5255" s="76">
        <f t="shared" si="100"/>
        <v>0</v>
      </c>
      <c r="H5255" s="76"/>
      <c r="I5255" s="76"/>
    </row>
    <row r="5256" spans="1:9" ht="17.45" hidden="1" customHeight="1">
      <c r="A5256" s="103"/>
      <c r="B5256" s="104"/>
      <c r="C5256" s="105"/>
      <c r="D5256" s="105"/>
      <c r="E5256" s="127" t="s">
        <v>317</v>
      </c>
      <c r="F5256" s="120">
        <v>465300</v>
      </c>
      <c r="G5256" s="76">
        <f t="shared" si="100"/>
        <v>0</v>
      </c>
      <c r="H5256" s="76"/>
      <c r="I5256" s="76"/>
    </row>
    <row r="5257" spans="1:9" ht="40.5" hidden="1">
      <c r="A5257" s="103"/>
      <c r="B5257" s="104"/>
      <c r="C5257" s="105"/>
      <c r="D5257" s="105"/>
      <c r="E5257" s="127" t="s">
        <v>318</v>
      </c>
      <c r="F5257" s="120">
        <v>465500</v>
      </c>
      <c r="G5257" s="76">
        <f t="shared" si="100"/>
        <v>0</v>
      </c>
      <c r="H5257" s="76"/>
      <c r="I5257" s="76"/>
    </row>
    <row r="5258" spans="1:9" ht="40.5" hidden="1">
      <c r="A5258" s="103"/>
      <c r="B5258" s="104"/>
      <c r="C5258" s="105"/>
      <c r="D5258" s="105"/>
      <c r="E5258" s="127" t="s">
        <v>319</v>
      </c>
      <c r="F5258" s="120">
        <v>465600</v>
      </c>
      <c r="G5258" s="76">
        <f t="shared" si="100"/>
        <v>0</v>
      </c>
      <c r="H5258" s="76"/>
      <c r="I5258" s="76"/>
    </row>
    <row r="5259" spans="1:9" ht="18.75" hidden="1" thickBot="1">
      <c r="A5259" s="103"/>
      <c r="B5259" s="104"/>
      <c r="C5259" s="105"/>
      <c r="D5259" s="105"/>
      <c r="E5259" s="129" t="s">
        <v>320</v>
      </c>
      <c r="F5259" s="92" t="s">
        <v>321</v>
      </c>
      <c r="G5259" s="76">
        <f t="shared" si="100"/>
        <v>0</v>
      </c>
      <c r="H5259" s="76"/>
      <c r="I5259" s="76"/>
    </row>
    <row r="5260" spans="1:9" ht="33" hidden="1">
      <c r="A5260" s="103"/>
      <c r="B5260" s="104"/>
      <c r="C5260" s="105"/>
      <c r="D5260" s="105"/>
      <c r="E5260" s="130" t="s">
        <v>322</v>
      </c>
      <c r="F5260" s="98" t="s">
        <v>194</v>
      </c>
      <c r="G5260" s="76">
        <f t="shared" si="100"/>
        <v>0</v>
      </c>
      <c r="H5260" s="76">
        <f>H5261+H5264+H5274</f>
        <v>0</v>
      </c>
      <c r="I5260" s="76"/>
    </row>
    <row r="5261" spans="1:9" ht="28.5" hidden="1">
      <c r="A5261" s="103"/>
      <c r="B5261" s="104"/>
      <c r="C5261" s="105"/>
      <c r="D5261" s="105"/>
      <c r="E5261" s="131" t="s">
        <v>323</v>
      </c>
      <c r="F5261" s="122" t="s">
        <v>194</v>
      </c>
      <c r="G5261" s="76">
        <f t="shared" si="100"/>
        <v>0</v>
      </c>
      <c r="H5261" s="76">
        <f>H5262+H5263</f>
        <v>0</v>
      </c>
      <c r="I5261" s="76"/>
    </row>
    <row r="5262" spans="1:9" ht="44.45" customHeight="1">
      <c r="A5262" s="103"/>
      <c r="B5262" s="104"/>
      <c r="C5262" s="105"/>
      <c r="D5262" s="105"/>
      <c r="E5262" s="89" t="s">
        <v>324</v>
      </c>
      <c r="F5262" s="108">
        <v>471100</v>
      </c>
      <c r="G5262" s="76">
        <f t="shared" si="100"/>
        <v>0</v>
      </c>
      <c r="H5262" s="76"/>
      <c r="I5262" s="76"/>
    </row>
    <row r="5263" spans="1:9" ht="27" hidden="1">
      <c r="A5263" s="103"/>
      <c r="B5263" s="104"/>
      <c r="C5263" s="105"/>
      <c r="D5263" s="105"/>
      <c r="E5263" s="109" t="s">
        <v>325</v>
      </c>
      <c r="F5263" s="108">
        <v>471200</v>
      </c>
      <c r="G5263" s="76">
        <f t="shared" si="100"/>
        <v>0</v>
      </c>
      <c r="H5263" s="76"/>
      <c r="I5263" s="76"/>
    </row>
    <row r="5264" spans="1:9" ht="42.75" hidden="1">
      <c r="A5264" s="103"/>
      <c r="B5264" s="104"/>
      <c r="C5264" s="105"/>
      <c r="D5264" s="105"/>
      <c r="E5264" s="131" t="s">
        <v>326</v>
      </c>
      <c r="F5264" s="122" t="s">
        <v>194</v>
      </c>
      <c r="G5264" s="76">
        <f t="shared" si="100"/>
        <v>0</v>
      </c>
      <c r="H5264" s="76">
        <f>H5265+H5266+H5267+H5268+H5269+H5270+H5271+H5272+H5273</f>
        <v>0</v>
      </c>
      <c r="I5264" s="76"/>
    </row>
    <row r="5265" spans="1:9" ht="27" hidden="1">
      <c r="A5265" s="103"/>
      <c r="B5265" s="104"/>
      <c r="C5265" s="105"/>
      <c r="D5265" s="105"/>
      <c r="E5265" s="109" t="s">
        <v>327</v>
      </c>
      <c r="F5265" s="90" t="s">
        <v>328</v>
      </c>
      <c r="G5265" s="76">
        <f t="shared" si="100"/>
        <v>0</v>
      </c>
      <c r="H5265" s="76"/>
      <c r="I5265" s="76"/>
    </row>
    <row r="5266" spans="1:9" ht="18" hidden="1">
      <c r="A5266" s="103"/>
      <c r="B5266" s="104"/>
      <c r="C5266" s="105"/>
      <c r="D5266" s="105"/>
      <c r="E5266" s="109" t="s">
        <v>329</v>
      </c>
      <c r="F5266" s="90" t="s">
        <v>330</v>
      </c>
      <c r="G5266" s="76">
        <f t="shared" si="100"/>
        <v>0</v>
      </c>
      <c r="H5266" s="76"/>
      <c r="I5266" s="76"/>
    </row>
    <row r="5267" spans="1:9" ht="27" hidden="1">
      <c r="A5267" s="103"/>
      <c r="B5267" s="104"/>
      <c r="C5267" s="105"/>
      <c r="D5267" s="105"/>
      <c r="E5267" s="109" t="s">
        <v>331</v>
      </c>
      <c r="F5267" s="90" t="s">
        <v>332</v>
      </c>
      <c r="G5267" s="76">
        <f t="shared" si="100"/>
        <v>0</v>
      </c>
      <c r="H5267" s="76"/>
      <c r="I5267" s="76"/>
    </row>
    <row r="5268" spans="1:9" ht="18" hidden="1">
      <c r="A5268" s="103"/>
      <c r="B5268" s="104"/>
      <c r="C5268" s="105"/>
      <c r="D5268" s="105"/>
      <c r="E5268" s="109" t="s">
        <v>333</v>
      </c>
      <c r="F5268" s="90" t="s">
        <v>334</v>
      </c>
      <c r="G5268" s="76">
        <f t="shared" si="100"/>
        <v>0</v>
      </c>
      <c r="H5268" s="76"/>
      <c r="I5268" s="76"/>
    </row>
    <row r="5269" spans="1:9" ht="27" hidden="1">
      <c r="A5269" s="103"/>
      <c r="B5269" s="104"/>
      <c r="C5269" s="105"/>
      <c r="D5269" s="105"/>
      <c r="E5269" s="109" t="s">
        <v>335</v>
      </c>
      <c r="F5269" s="90" t="s">
        <v>336</v>
      </c>
      <c r="G5269" s="76">
        <f t="shared" si="100"/>
        <v>0</v>
      </c>
      <c r="H5269" s="76"/>
      <c r="I5269" s="76"/>
    </row>
    <row r="5270" spans="1:9" ht="18" hidden="1">
      <c r="A5270" s="103"/>
      <c r="B5270" s="104"/>
      <c r="C5270" s="105"/>
      <c r="D5270" s="105"/>
      <c r="E5270" s="109" t="s">
        <v>337</v>
      </c>
      <c r="F5270" s="90" t="s">
        <v>338</v>
      </c>
      <c r="G5270" s="76">
        <f t="shared" si="100"/>
        <v>0</v>
      </c>
      <c r="H5270" s="76"/>
      <c r="I5270" s="76"/>
    </row>
    <row r="5271" spans="1:9" ht="27" hidden="1">
      <c r="A5271" s="103"/>
      <c r="B5271" s="104"/>
      <c r="C5271" s="105"/>
      <c r="D5271" s="105"/>
      <c r="E5271" s="89" t="s">
        <v>339</v>
      </c>
      <c r="F5271" s="90" t="s">
        <v>340</v>
      </c>
      <c r="G5271" s="76">
        <f t="shared" si="100"/>
        <v>0</v>
      </c>
      <c r="H5271" s="76"/>
      <c r="I5271" s="76"/>
    </row>
    <row r="5272" spans="1:9" ht="18" hidden="1">
      <c r="A5272" s="103"/>
      <c r="B5272" s="104"/>
      <c r="C5272" s="105"/>
      <c r="D5272" s="105"/>
      <c r="E5272" s="109" t="s">
        <v>341</v>
      </c>
      <c r="F5272" s="90" t="s">
        <v>342</v>
      </c>
      <c r="G5272" s="76">
        <f t="shared" si="100"/>
        <v>0</v>
      </c>
      <c r="H5272" s="76"/>
      <c r="I5272" s="76"/>
    </row>
    <row r="5273" spans="1:9" ht="18" hidden="1">
      <c r="A5273" s="103"/>
      <c r="B5273" s="104"/>
      <c r="C5273" s="105"/>
      <c r="D5273" s="105"/>
      <c r="E5273" s="109" t="s">
        <v>343</v>
      </c>
      <c r="F5273" s="90" t="s">
        <v>344</v>
      </c>
      <c r="G5273" s="76">
        <f t="shared" si="100"/>
        <v>0</v>
      </c>
      <c r="H5273" s="76"/>
      <c r="I5273" s="76"/>
    </row>
    <row r="5274" spans="1:9" ht="18" hidden="1">
      <c r="A5274" s="103"/>
      <c r="B5274" s="104"/>
      <c r="C5274" s="105"/>
      <c r="D5274" s="105"/>
      <c r="E5274" s="131" t="s">
        <v>345</v>
      </c>
      <c r="F5274" s="122" t="s">
        <v>194</v>
      </c>
      <c r="G5274" s="76">
        <f t="shared" si="100"/>
        <v>0</v>
      </c>
      <c r="H5274" s="76"/>
      <c r="I5274" s="76"/>
    </row>
    <row r="5275" spans="1:9" ht="18.75" thickBot="1">
      <c r="A5275" s="103"/>
      <c r="B5275" s="104"/>
      <c r="C5275" s="105"/>
      <c r="D5275" s="105"/>
      <c r="E5275" s="111" t="s">
        <v>346</v>
      </c>
      <c r="F5275" s="92" t="s">
        <v>347</v>
      </c>
      <c r="G5275" s="76">
        <f t="shared" si="100"/>
        <v>0</v>
      </c>
      <c r="H5275" s="76"/>
      <c r="I5275" s="76"/>
    </row>
    <row r="5276" spans="1:9" ht="18">
      <c r="A5276" s="103"/>
      <c r="B5276" s="104"/>
      <c r="C5276" s="105"/>
      <c r="D5276" s="105"/>
      <c r="E5276" s="132" t="s">
        <v>348</v>
      </c>
      <c r="F5276" s="98" t="s">
        <v>194</v>
      </c>
      <c r="G5276" s="76">
        <f>G5292+G5294</f>
        <v>249200</v>
      </c>
      <c r="H5276" s="76">
        <f>H5277+H5280+H5285+H5287+H5290+H5294</f>
        <v>549200</v>
      </c>
      <c r="I5276" s="76"/>
    </row>
    <row r="5277" spans="1:9" ht="43.15" customHeight="1">
      <c r="A5277" s="103"/>
      <c r="B5277" s="104"/>
      <c r="C5277" s="105"/>
      <c r="D5277" s="105"/>
      <c r="E5277" s="133" t="s">
        <v>349</v>
      </c>
      <c r="F5277" s="117" t="s">
        <v>194</v>
      </c>
      <c r="G5277" s="76">
        <f t="shared" si="100"/>
        <v>0</v>
      </c>
      <c r="H5277" s="76">
        <f>H5278+H5279</f>
        <v>0</v>
      </c>
      <c r="I5277" s="76"/>
    </row>
    <row r="5278" spans="1:9" ht="54" hidden="1">
      <c r="A5278" s="103"/>
      <c r="B5278" s="104"/>
      <c r="C5278" s="105"/>
      <c r="D5278" s="105"/>
      <c r="E5278" s="89" t="s">
        <v>350</v>
      </c>
      <c r="F5278" s="99" t="s">
        <v>351</v>
      </c>
      <c r="G5278" s="76">
        <f t="shared" si="100"/>
        <v>0</v>
      </c>
      <c r="H5278" s="76"/>
      <c r="I5278" s="76"/>
    </row>
    <row r="5279" spans="1:9" ht="27" hidden="1">
      <c r="A5279" s="103"/>
      <c r="B5279" s="104"/>
      <c r="C5279" s="105"/>
      <c r="D5279" s="105"/>
      <c r="E5279" s="109" t="s">
        <v>352</v>
      </c>
      <c r="F5279" s="134" t="s">
        <v>353</v>
      </c>
      <c r="G5279" s="76">
        <f t="shared" si="100"/>
        <v>0</v>
      </c>
      <c r="H5279" s="76"/>
      <c r="I5279" s="76"/>
    </row>
    <row r="5280" spans="1:9" ht="57" hidden="1">
      <c r="A5280" s="103"/>
      <c r="B5280" s="104"/>
      <c r="C5280" s="105"/>
      <c r="D5280" s="105"/>
      <c r="E5280" s="135" t="s">
        <v>354</v>
      </c>
      <c r="F5280" s="122" t="s">
        <v>194</v>
      </c>
      <c r="G5280" s="76">
        <f t="shared" si="100"/>
        <v>0</v>
      </c>
      <c r="H5280" s="76">
        <f>H5281+H5282+H5283+H5284</f>
        <v>0</v>
      </c>
      <c r="I5280" s="76"/>
    </row>
    <row r="5281" spans="1:9" ht="18" hidden="1">
      <c r="A5281" s="103"/>
      <c r="B5281" s="104"/>
      <c r="C5281" s="105"/>
      <c r="D5281" s="105"/>
      <c r="E5281" s="109" t="s">
        <v>355</v>
      </c>
      <c r="F5281" s="99" t="s">
        <v>356</v>
      </c>
      <c r="G5281" s="76">
        <f t="shared" si="100"/>
        <v>0</v>
      </c>
      <c r="H5281" s="76"/>
      <c r="I5281" s="76"/>
    </row>
    <row r="5282" spans="1:9" ht="18" hidden="1">
      <c r="A5282" s="103"/>
      <c r="B5282" s="104"/>
      <c r="C5282" s="105"/>
      <c r="D5282" s="105"/>
      <c r="E5282" s="109" t="s">
        <v>357</v>
      </c>
      <c r="F5282" s="136">
        <v>482200</v>
      </c>
      <c r="G5282" s="76">
        <f t="shared" si="100"/>
        <v>0</v>
      </c>
      <c r="H5282" s="76"/>
      <c r="I5282" s="76"/>
    </row>
    <row r="5283" spans="1:9" ht="18" hidden="1">
      <c r="A5283" s="103"/>
      <c r="B5283" s="104"/>
      <c r="C5283" s="105"/>
      <c r="D5283" s="105"/>
      <c r="E5283" s="109" t="s">
        <v>358</v>
      </c>
      <c r="F5283" s="90" t="s">
        <v>359</v>
      </c>
      <c r="G5283" s="76">
        <f t="shared" si="100"/>
        <v>0</v>
      </c>
      <c r="H5283" s="76"/>
      <c r="I5283" s="76"/>
    </row>
    <row r="5284" spans="1:9" ht="1.1499999999999999" hidden="1" customHeight="1">
      <c r="A5284" s="103"/>
      <c r="B5284" s="104"/>
      <c r="C5284" s="105"/>
      <c r="D5284" s="105"/>
      <c r="E5284" s="137" t="s">
        <v>360</v>
      </c>
      <c r="F5284" s="90" t="s">
        <v>361</v>
      </c>
      <c r="G5284" s="76">
        <f t="shared" si="100"/>
        <v>0</v>
      </c>
      <c r="H5284" s="76"/>
      <c r="I5284" s="76"/>
    </row>
    <row r="5285" spans="1:9" ht="28.5" hidden="1">
      <c r="A5285" s="103"/>
      <c r="B5285" s="104"/>
      <c r="C5285" s="105"/>
      <c r="D5285" s="105"/>
      <c r="E5285" s="135" t="s">
        <v>362</v>
      </c>
      <c r="F5285" s="122" t="s">
        <v>194</v>
      </c>
      <c r="G5285" s="76">
        <f t="shared" si="100"/>
        <v>0</v>
      </c>
      <c r="H5285" s="76">
        <f>H5286</f>
        <v>0</v>
      </c>
      <c r="I5285" s="76"/>
    </row>
    <row r="5286" spans="1:9" ht="27" hidden="1">
      <c r="A5286" s="103"/>
      <c r="B5286" s="104"/>
      <c r="C5286" s="105"/>
      <c r="D5286" s="105"/>
      <c r="E5286" s="137" t="s">
        <v>363</v>
      </c>
      <c r="F5286" s="90" t="s">
        <v>364</v>
      </c>
      <c r="G5286" s="76">
        <f t="shared" si="100"/>
        <v>0</v>
      </c>
      <c r="H5286" s="76"/>
      <c r="I5286" s="76"/>
    </row>
    <row r="5287" spans="1:9" ht="57" hidden="1">
      <c r="A5287" s="103"/>
      <c r="B5287" s="104"/>
      <c r="C5287" s="105"/>
      <c r="D5287" s="105"/>
      <c r="E5287" s="135" t="s">
        <v>365</v>
      </c>
      <c r="F5287" s="122" t="s">
        <v>194</v>
      </c>
      <c r="G5287" s="76">
        <f t="shared" si="100"/>
        <v>0</v>
      </c>
      <c r="H5287" s="76">
        <f>H5288+H5289</f>
        <v>0</v>
      </c>
      <c r="I5287" s="76"/>
    </row>
    <row r="5288" spans="1:9" ht="27" hidden="1">
      <c r="A5288" s="103"/>
      <c r="B5288" s="104"/>
      <c r="C5288" s="105"/>
      <c r="D5288" s="105"/>
      <c r="E5288" s="137" t="s">
        <v>366</v>
      </c>
      <c r="F5288" s="90" t="s">
        <v>367</v>
      </c>
      <c r="G5288" s="76">
        <f t="shared" si="100"/>
        <v>0</v>
      </c>
      <c r="H5288" s="76"/>
      <c r="I5288" s="76"/>
    </row>
    <row r="5289" spans="1:9" ht="27" hidden="1">
      <c r="A5289" s="103"/>
      <c r="B5289" s="104"/>
      <c r="C5289" s="105"/>
      <c r="D5289" s="105"/>
      <c r="E5289" s="137" t="s">
        <v>368</v>
      </c>
      <c r="F5289" s="90" t="s">
        <v>369</v>
      </c>
      <c r="G5289" s="76">
        <f t="shared" si="100"/>
        <v>0</v>
      </c>
      <c r="H5289" s="76"/>
      <c r="I5289" s="76"/>
    </row>
    <row r="5290" spans="1:9" ht="57">
      <c r="A5290" s="103"/>
      <c r="B5290" s="104"/>
      <c r="C5290" s="105"/>
      <c r="D5290" s="105"/>
      <c r="E5290" s="135" t="s">
        <v>370</v>
      </c>
      <c r="F5290" s="122" t="s">
        <v>194</v>
      </c>
      <c r="G5290" s="76">
        <f t="shared" si="100"/>
        <v>0</v>
      </c>
      <c r="H5290" s="76">
        <f>H5291</f>
        <v>0</v>
      </c>
      <c r="I5290" s="76"/>
    </row>
    <row r="5291" spans="1:9" ht="40.5">
      <c r="A5291" s="103"/>
      <c r="B5291" s="104"/>
      <c r="C5291" s="105"/>
      <c r="D5291" s="105"/>
      <c r="E5291" s="137" t="s">
        <v>371</v>
      </c>
      <c r="F5291" s="90" t="s">
        <v>372</v>
      </c>
      <c r="G5291" s="76">
        <f t="shared" si="100"/>
        <v>0</v>
      </c>
      <c r="H5291" s="76"/>
      <c r="I5291" s="76"/>
    </row>
    <row r="5292" spans="1:9" ht="18">
      <c r="A5292" s="103"/>
      <c r="B5292" s="104"/>
      <c r="C5292" s="105"/>
      <c r="D5292" s="105"/>
      <c r="E5292" s="135" t="s">
        <v>373</v>
      </c>
      <c r="F5292" s="122" t="s">
        <v>194</v>
      </c>
      <c r="G5292" s="76">
        <f t="shared" si="100"/>
        <v>0</v>
      </c>
      <c r="H5292" s="76">
        <f>H5293</f>
        <v>0</v>
      </c>
      <c r="I5292" s="76"/>
    </row>
    <row r="5293" spans="1:9" ht="18">
      <c r="A5293" s="103"/>
      <c r="B5293" s="104"/>
      <c r="C5293" s="105"/>
      <c r="D5293" s="105"/>
      <c r="E5293" s="137" t="s">
        <v>374</v>
      </c>
      <c r="F5293" s="90" t="s">
        <v>375</v>
      </c>
      <c r="G5293" s="76">
        <f t="shared" si="100"/>
        <v>0</v>
      </c>
      <c r="H5293" s="76"/>
      <c r="I5293" s="76"/>
    </row>
    <row r="5294" spans="1:9" ht="18">
      <c r="A5294" s="103"/>
      <c r="B5294" s="104"/>
      <c r="C5294" s="105"/>
      <c r="D5294" s="105"/>
      <c r="E5294" s="135" t="s">
        <v>376</v>
      </c>
      <c r="F5294" s="122" t="s">
        <v>194</v>
      </c>
      <c r="G5294" s="76">
        <f>H5294-300000</f>
        <v>249200</v>
      </c>
      <c r="H5294" s="76">
        <f>H5295</f>
        <v>549200</v>
      </c>
      <c r="I5294" s="76"/>
    </row>
    <row r="5295" spans="1:9" ht="18.75" thickBot="1">
      <c r="A5295" s="103"/>
      <c r="B5295" s="104"/>
      <c r="C5295" s="105"/>
      <c r="D5295" s="105"/>
      <c r="E5295" s="138" t="s">
        <v>377</v>
      </c>
      <c r="F5295" s="92" t="s">
        <v>378</v>
      </c>
      <c r="G5295" s="76">
        <f>H5295-300000</f>
        <v>249200</v>
      </c>
      <c r="H5295" s="76">
        <v>549200</v>
      </c>
      <c r="I5295" s="76"/>
    </row>
    <row r="5296" spans="1:9" ht="33.75" thickBot="1">
      <c r="A5296" s="103"/>
      <c r="B5296" s="104"/>
      <c r="C5296" s="105"/>
      <c r="D5296" s="105"/>
      <c r="E5296" s="139" t="s">
        <v>379</v>
      </c>
      <c r="F5296" s="140" t="s">
        <v>194</v>
      </c>
      <c r="G5296" s="76">
        <f>I5296</f>
        <v>0</v>
      </c>
      <c r="H5296" s="76"/>
      <c r="I5296" s="76">
        <f>I5297+I5308+I5313+I5315</f>
        <v>0</v>
      </c>
    </row>
    <row r="5297" spans="1:9" ht="18">
      <c r="A5297" s="103"/>
      <c r="B5297" s="104"/>
      <c r="C5297" s="105"/>
      <c r="D5297" s="105"/>
      <c r="E5297" s="141" t="s">
        <v>380</v>
      </c>
      <c r="F5297" s="117" t="s">
        <v>194</v>
      </c>
      <c r="G5297" s="76">
        <f t="shared" ref="G5297:G5319" si="101">I5297</f>
        <v>0</v>
      </c>
      <c r="H5297" s="76"/>
      <c r="I5297" s="76">
        <f>I5298+I5299+I5300+I5301+I5302+I5303+I5304+I5305+I5306+I5307</f>
        <v>0</v>
      </c>
    </row>
    <row r="5298" spans="1:9" ht="18">
      <c r="A5298" s="103"/>
      <c r="B5298" s="104"/>
      <c r="C5298" s="105"/>
      <c r="D5298" s="105"/>
      <c r="E5298" s="137" t="s">
        <v>381</v>
      </c>
      <c r="F5298" s="142" t="s">
        <v>382</v>
      </c>
      <c r="G5298" s="76">
        <f t="shared" si="101"/>
        <v>0</v>
      </c>
      <c r="H5298" s="76"/>
      <c r="I5298" s="76"/>
    </row>
    <row r="5299" spans="1:9" ht="18">
      <c r="A5299" s="103"/>
      <c r="B5299" s="104"/>
      <c r="C5299" s="105"/>
      <c r="D5299" s="105"/>
      <c r="E5299" s="137" t="s">
        <v>383</v>
      </c>
      <c r="F5299" s="142" t="s">
        <v>384</v>
      </c>
      <c r="G5299" s="76">
        <f t="shared" si="101"/>
        <v>0</v>
      </c>
      <c r="H5299" s="76"/>
      <c r="I5299" s="76"/>
    </row>
    <row r="5300" spans="1:9" ht="27">
      <c r="A5300" s="103"/>
      <c r="B5300" s="104"/>
      <c r="C5300" s="105"/>
      <c r="D5300" s="105"/>
      <c r="E5300" s="137" t="s">
        <v>385</v>
      </c>
      <c r="F5300" s="142" t="s">
        <v>386</v>
      </c>
      <c r="G5300" s="76">
        <f t="shared" si="101"/>
        <v>0</v>
      </c>
      <c r="H5300" s="76"/>
      <c r="I5300" s="76"/>
    </row>
    <row r="5301" spans="1:9" ht="17.45" customHeight="1">
      <c r="A5301" s="103"/>
      <c r="B5301" s="104"/>
      <c r="C5301" s="105"/>
      <c r="D5301" s="105"/>
      <c r="E5301" s="137" t="s">
        <v>387</v>
      </c>
      <c r="F5301" s="142" t="s">
        <v>388</v>
      </c>
      <c r="G5301" s="76">
        <f t="shared" si="101"/>
        <v>0</v>
      </c>
      <c r="H5301" s="76"/>
      <c r="I5301" s="76"/>
    </row>
    <row r="5302" spans="1:9" ht="18" hidden="1">
      <c r="A5302" s="103"/>
      <c r="B5302" s="104"/>
      <c r="C5302" s="105"/>
      <c r="D5302" s="105"/>
      <c r="E5302" s="137" t="s">
        <v>389</v>
      </c>
      <c r="F5302" s="142" t="s">
        <v>390</v>
      </c>
      <c r="G5302" s="76">
        <f t="shared" si="101"/>
        <v>0</v>
      </c>
      <c r="H5302" s="76"/>
      <c r="I5302" s="76"/>
    </row>
    <row r="5303" spans="1:9" ht="18" hidden="1">
      <c r="A5303" s="103"/>
      <c r="B5303" s="104"/>
      <c r="C5303" s="105"/>
      <c r="D5303" s="105"/>
      <c r="E5303" s="137" t="s">
        <v>391</v>
      </c>
      <c r="F5303" s="142" t="s">
        <v>392</v>
      </c>
      <c r="G5303" s="76">
        <f t="shared" si="101"/>
        <v>0</v>
      </c>
      <c r="H5303" s="76"/>
      <c r="I5303" s="76"/>
    </row>
    <row r="5304" spans="1:9" ht="18" hidden="1">
      <c r="A5304" s="103"/>
      <c r="B5304" s="104"/>
      <c r="C5304" s="105"/>
      <c r="D5304" s="105"/>
      <c r="E5304" s="137" t="s">
        <v>393</v>
      </c>
      <c r="F5304" s="142" t="s">
        <v>394</v>
      </c>
      <c r="G5304" s="76">
        <f t="shared" si="101"/>
        <v>0</v>
      </c>
      <c r="H5304" s="76"/>
      <c r="I5304" s="76"/>
    </row>
    <row r="5305" spans="1:9" ht="18" hidden="1">
      <c r="A5305" s="103"/>
      <c r="B5305" s="104"/>
      <c r="C5305" s="105"/>
      <c r="D5305" s="105"/>
      <c r="E5305" s="143" t="s">
        <v>395</v>
      </c>
      <c r="F5305" s="144" t="s">
        <v>396</v>
      </c>
      <c r="G5305" s="76">
        <f t="shared" si="101"/>
        <v>0</v>
      </c>
      <c r="H5305" s="76"/>
      <c r="I5305" s="76"/>
    </row>
    <row r="5306" spans="1:9" ht="18" hidden="1">
      <c r="A5306" s="103"/>
      <c r="B5306" s="104"/>
      <c r="C5306" s="105"/>
      <c r="D5306" s="105"/>
      <c r="E5306" s="143" t="s">
        <v>397</v>
      </c>
      <c r="F5306" s="120">
        <v>513300</v>
      </c>
      <c r="G5306" s="76">
        <f t="shared" si="101"/>
        <v>0</v>
      </c>
      <c r="H5306" s="76"/>
      <c r="I5306" s="76"/>
    </row>
    <row r="5307" spans="1:9" ht="18" hidden="1">
      <c r="A5307" s="103"/>
      <c r="B5307" s="104"/>
      <c r="C5307" s="105"/>
      <c r="D5307" s="105"/>
      <c r="E5307" s="109" t="s">
        <v>398</v>
      </c>
      <c r="F5307" s="120">
        <v>513400</v>
      </c>
      <c r="G5307" s="76">
        <f t="shared" si="101"/>
        <v>0</v>
      </c>
      <c r="H5307" s="76"/>
      <c r="I5307" s="76"/>
    </row>
    <row r="5308" spans="1:9" ht="18" hidden="1">
      <c r="A5308" s="103"/>
      <c r="B5308" s="104"/>
      <c r="C5308" s="105"/>
      <c r="D5308" s="105"/>
      <c r="E5308" s="130" t="s">
        <v>399</v>
      </c>
      <c r="F5308" s="117" t="s">
        <v>194</v>
      </c>
      <c r="G5308" s="76">
        <f t="shared" si="101"/>
        <v>0</v>
      </c>
      <c r="H5308" s="76"/>
      <c r="I5308" s="76">
        <f>I5309+I5310+I5311+I5312</f>
        <v>0</v>
      </c>
    </row>
    <row r="5309" spans="1:9" ht="18" hidden="1">
      <c r="A5309" s="103"/>
      <c r="B5309" s="104"/>
      <c r="C5309" s="105"/>
      <c r="D5309" s="105"/>
      <c r="E5309" s="137" t="s">
        <v>400</v>
      </c>
      <c r="F5309" s="142" t="s">
        <v>401</v>
      </c>
      <c r="G5309" s="76">
        <f t="shared" si="101"/>
        <v>0</v>
      </c>
      <c r="H5309" s="76"/>
      <c r="I5309" s="76"/>
    </row>
    <row r="5310" spans="1:9" ht="18" hidden="1">
      <c r="A5310" s="103"/>
      <c r="B5310" s="104"/>
      <c r="C5310" s="105"/>
      <c r="D5310" s="105"/>
      <c r="E5310" s="137" t="s">
        <v>402</v>
      </c>
      <c r="F5310" s="142" t="s">
        <v>403</v>
      </c>
      <c r="G5310" s="76">
        <f t="shared" si="101"/>
        <v>0</v>
      </c>
      <c r="H5310" s="76"/>
      <c r="I5310" s="76"/>
    </row>
    <row r="5311" spans="1:9" ht="27" hidden="1">
      <c r="A5311" s="103"/>
      <c r="B5311" s="104"/>
      <c r="C5311" s="105"/>
      <c r="D5311" s="105"/>
      <c r="E5311" s="137" t="s">
        <v>404</v>
      </c>
      <c r="F5311" s="142" t="s">
        <v>405</v>
      </c>
      <c r="G5311" s="76">
        <f t="shared" si="101"/>
        <v>0</v>
      </c>
      <c r="H5311" s="76"/>
      <c r="I5311" s="76"/>
    </row>
    <row r="5312" spans="1:9" ht="18" hidden="1">
      <c r="A5312" s="103"/>
      <c r="B5312" s="104"/>
      <c r="C5312" s="105"/>
      <c r="D5312" s="105"/>
      <c r="E5312" s="137" t="s">
        <v>406</v>
      </c>
      <c r="F5312" s="142" t="s">
        <v>407</v>
      </c>
      <c r="G5312" s="76">
        <f t="shared" si="101"/>
        <v>0</v>
      </c>
      <c r="H5312" s="76"/>
      <c r="I5312" s="76"/>
    </row>
    <row r="5313" spans="1:9" ht="18" hidden="1">
      <c r="A5313" s="103"/>
      <c r="B5313" s="104"/>
      <c r="C5313" s="105"/>
      <c r="D5313" s="105"/>
      <c r="E5313" s="145" t="s">
        <v>408</v>
      </c>
      <c r="F5313" s="122" t="s">
        <v>194</v>
      </c>
      <c r="G5313" s="76">
        <f t="shared" si="101"/>
        <v>0</v>
      </c>
      <c r="H5313" s="76"/>
      <c r="I5313" s="76">
        <f>I5314</f>
        <v>0</v>
      </c>
    </row>
    <row r="5314" spans="1:9" ht="18" hidden="1">
      <c r="A5314" s="103"/>
      <c r="B5314" s="104"/>
      <c r="C5314" s="105"/>
      <c r="D5314" s="105"/>
      <c r="E5314" s="137" t="s">
        <v>409</v>
      </c>
      <c r="F5314" s="142" t="s">
        <v>410</v>
      </c>
      <c r="G5314" s="76">
        <f t="shared" si="101"/>
        <v>0</v>
      </c>
      <c r="H5314" s="76"/>
      <c r="I5314" s="76"/>
    </row>
    <row r="5315" spans="1:9" ht="18" hidden="1">
      <c r="A5315" s="103"/>
      <c r="B5315" s="104"/>
      <c r="C5315" s="105"/>
      <c r="D5315" s="105"/>
      <c r="E5315" s="145" t="s">
        <v>411</v>
      </c>
      <c r="F5315" s="122" t="s">
        <v>194</v>
      </c>
      <c r="G5315" s="76">
        <f t="shared" si="101"/>
        <v>0</v>
      </c>
      <c r="H5315" s="76"/>
      <c r="I5315" s="76">
        <f>I5316+I5317+I5318+I5319</f>
        <v>0</v>
      </c>
    </row>
    <row r="5316" spans="1:9" ht="18" hidden="1">
      <c r="A5316" s="103"/>
      <c r="B5316" s="104"/>
      <c r="C5316" s="105"/>
      <c r="D5316" s="105"/>
      <c r="E5316" s="137" t="s">
        <v>412</v>
      </c>
      <c r="F5316" s="142" t="s">
        <v>413</v>
      </c>
      <c r="G5316" s="76">
        <f t="shared" si="101"/>
        <v>0</v>
      </c>
      <c r="H5316" s="76"/>
      <c r="I5316" s="76"/>
    </row>
    <row r="5317" spans="1:9" ht="18" hidden="1">
      <c r="A5317" s="103"/>
      <c r="B5317" s="104"/>
      <c r="C5317" s="105"/>
      <c r="D5317" s="105"/>
      <c r="E5317" s="137" t="s">
        <v>414</v>
      </c>
      <c r="F5317" s="142" t="s">
        <v>415</v>
      </c>
      <c r="G5317" s="76">
        <f t="shared" si="101"/>
        <v>0</v>
      </c>
      <c r="H5317" s="76"/>
      <c r="I5317" s="76"/>
    </row>
    <row r="5318" spans="1:9" ht="18" hidden="1">
      <c r="A5318" s="103"/>
      <c r="B5318" s="104"/>
      <c r="C5318" s="105"/>
      <c r="D5318" s="105"/>
      <c r="E5318" s="137" t="s">
        <v>416</v>
      </c>
      <c r="F5318" s="142" t="s">
        <v>417</v>
      </c>
      <c r="G5318" s="76">
        <f t="shared" si="101"/>
        <v>0</v>
      </c>
      <c r="H5318" s="76"/>
      <c r="I5318" s="76"/>
    </row>
    <row r="5319" spans="1:9" ht="18.75" hidden="1" thickBot="1">
      <c r="A5319" s="103"/>
      <c r="B5319" s="104"/>
      <c r="C5319" s="105"/>
      <c r="D5319" s="105"/>
      <c r="E5319" s="146" t="s">
        <v>418</v>
      </c>
      <c r="F5319" s="147" t="s">
        <v>419</v>
      </c>
      <c r="G5319" s="76">
        <f t="shared" si="101"/>
        <v>0</v>
      </c>
      <c r="H5319" s="76"/>
      <c r="I5319" s="76"/>
    </row>
  </sheetData>
  <mergeCells count="10">
    <mergeCell ref="A1:I1"/>
    <mergeCell ref="A2:I2"/>
    <mergeCell ref="H3:I3"/>
    <mergeCell ref="A4:A5"/>
    <mergeCell ref="B4:B5"/>
    <mergeCell ref="C4:C5"/>
    <mergeCell ref="D4:D5"/>
    <mergeCell ref="E4:E5"/>
    <mergeCell ref="G4:G5"/>
    <mergeCell ref="H4:I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I763"/>
  <sheetViews>
    <sheetView workbookViewId="0">
      <selection activeCell="T15" sqref="T15"/>
    </sheetView>
  </sheetViews>
  <sheetFormatPr defaultColWidth="9.140625" defaultRowHeight="11.25"/>
  <cols>
    <col min="1" max="1" width="3.140625" style="270" customWidth="1"/>
    <col min="2" max="2" width="3.140625" style="271" customWidth="1"/>
    <col min="3" max="3" width="3.140625" style="272" customWidth="1"/>
    <col min="4" max="4" width="28.28515625" style="273" customWidth="1"/>
    <col min="5" max="5" width="5" style="274" hidden="1" customWidth="1"/>
    <col min="6" max="6" width="8.28515625" style="274" customWidth="1"/>
    <col min="7" max="8" width="9" style="274" customWidth="1"/>
    <col min="9" max="9" width="9" style="275" customWidth="1"/>
    <col min="10" max="10" width="9" style="276" customWidth="1"/>
    <col min="11" max="12" width="9" style="275" customWidth="1"/>
    <col min="13" max="13" width="10.28515625" style="275" customWidth="1"/>
    <col min="14" max="16" width="9" style="275" customWidth="1"/>
    <col min="17" max="17" width="11.140625" style="275" customWidth="1"/>
    <col min="18" max="256" width="9.140625" style="209"/>
    <col min="257" max="259" width="3.140625" style="209" customWidth="1"/>
    <col min="260" max="260" width="28.28515625" style="209" customWidth="1"/>
    <col min="261" max="261" width="0" style="209" hidden="1" customWidth="1"/>
    <col min="262" max="262" width="8.28515625" style="209" customWidth="1"/>
    <col min="263" max="268" width="9" style="209" customWidth="1"/>
    <col min="269" max="269" width="10.28515625" style="209" customWidth="1"/>
    <col min="270" max="272" width="9" style="209" customWidth="1"/>
    <col min="273" max="273" width="11.140625" style="209" customWidth="1"/>
    <col min="274" max="512" width="9.140625" style="209"/>
    <col min="513" max="515" width="3.140625" style="209" customWidth="1"/>
    <col min="516" max="516" width="28.28515625" style="209" customWidth="1"/>
    <col min="517" max="517" width="0" style="209" hidden="1" customWidth="1"/>
    <col min="518" max="518" width="8.28515625" style="209" customWidth="1"/>
    <col min="519" max="524" width="9" style="209" customWidth="1"/>
    <col min="525" max="525" width="10.28515625" style="209" customWidth="1"/>
    <col min="526" max="528" width="9" style="209" customWidth="1"/>
    <col min="529" max="529" width="11.140625" style="209" customWidth="1"/>
    <col min="530" max="768" width="9.140625" style="209"/>
    <col min="769" max="771" width="3.140625" style="209" customWidth="1"/>
    <col min="772" max="772" width="28.28515625" style="209" customWidth="1"/>
    <col min="773" max="773" width="0" style="209" hidden="1" customWidth="1"/>
    <col min="774" max="774" width="8.28515625" style="209" customWidth="1"/>
    <col min="775" max="780" width="9" style="209" customWidth="1"/>
    <col min="781" max="781" width="10.28515625" style="209" customWidth="1"/>
    <col min="782" max="784" width="9" style="209" customWidth="1"/>
    <col min="785" max="785" width="11.140625" style="209" customWidth="1"/>
    <col min="786" max="1024" width="9.140625" style="209"/>
    <col min="1025" max="1027" width="3.140625" style="209" customWidth="1"/>
    <col min="1028" max="1028" width="28.28515625" style="209" customWidth="1"/>
    <col min="1029" max="1029" width="0" style="209" hidden="1" customWidth="1"/>
    <col min="1030" max="1030" width="8.28515625" style="209" customWidth="1"/>
    <col min="1031" max="1036" width="9" style="209" customWidth="1"/>
    <col min="1037" max="1037" width="10.28515625" style="209" customWidth="1"/>
    <col min="1038" max="1040" width="9" style="209" customWidth="1"/>
    <col min="1041" max="1041" width="11.140625" style="209" customWidth="1"/>
    <col min="1042" max="1280" width="9.140625" style="209"/>
    <col min="1281" max="1283" width="3.140625" style="209" customWidth="1"/>
    <col min="1284" max="1284" width="28.28515625" style="209" customWidth="1"/>
    <col min="1285" max="1285" width="0" style="209" hidden="1" customWidth="1"/>
    <col min="1286" max="1286" width="8.28515625" style="209" customWidth="1"/>
    <col min="1287" max="1292" width="9" style="209" customWidth="1"/>
    <col min="1293" max="1293" width="10.28515625" style="209" customWidth="1"/>
    <col min="1294" max="1296" width="9" style="209" customWidth="1"/>
    <col min="1297" max="1297" width="11.140625" style="209" customWidth="1"/>
    <col min="1298" max="1536" width="9.140625" style="209"/>
    <col min="1537" max="1539" width="3.140625" style="209" customWidth="1"/>
    <col min="1540" max="1540" width="28.28515625" style="209" customWidth="1"/>
    <col min="1541" max="1541" width="0" style="209" hidden="1" customWidth="1"/>
    <col min="1542" max="1542" width="8.28515625" style="209" customWidth="1"/>
    <col min="1543" max="1548" width="9" style="209" customWidth="1"/>
    <col min="1549" max="1549" width="10.28515625" style="209" customWidth="1"/>
    <col min="1550" max="1552" width="9" style="209" customWidth="1"/>
    <col min="1553" max="1553" width="11.140625" style="209" customWidth="1"/>
    <col min="1554" max="1792" width="9.140625" style="209"/>
    <col min="1793" max="1795" width="3.140625" style="209" customWidth="1"/>
    <col min="1796" max="1796" width="28.28515625" style="209" customWidth="1"/>
    <col min="1797" max="1797" width="0" style="209" hidden="1" customWidth="1"/>
    <col min="1798" max="1798" width="8.28515625" style="209" customWidth="1"/>
    <col min="1799" max="1804" width="9" style="209" customWidth="1"/>
    <col min="1805" max="1805" width="10.28515625" style="209" customWidth="1"/>
    <col min="1806" max="1808" width="9" style="209" customWidth="1"/>
    <col min="1809" max="1809" width="11.140625" style="209" customWidth="1"/>
    <col min="1810" max="2048" width="9.140625" style="209"/>
    <col min="2049" max="2051" width="3.140625" style="209" customWidth="1"/>
    <col min="2052" max="2052" width="28.28515625" style="209" customWidth="1"/>
    <col min="2053" max="2053" width="0" style="209" hidden="1" customWidth="1"/>
    <col min="2054" max="2054" width="8.28515625" style="209" customWidth="1"/>
    <col min="2055" max="2060" width="9" style="209" customWidth="1"/>
    <col min="2061" max="2061" width="10.28515625" style="209" customWidth="1"/>
    <col min="2062" max="2064" width="9" style="209" customWidth="1"/>
    <col min="2065" max="2065" width="11.140625" style="209" customWidth="1"/>
    <col min="2066" max="2304" width="9.140625" style="209"/>
    <col min="2305" max="2307" width="3.140625" style="209" customWidth="1"/>
    <col min="2308" max="2308" width="28.28515625" style="209" customWidth="1"/>
    <col min="2309" max="2309" width="0" style="209" hidden="1" customWidth="1"/>
    <col min="2310" max="2310" width="8.28515625" style="209" customWidth="1"/>
    <col min="2311" max="2316" width="9" style="209" customWidth="1"/>
    <col min="2317" max="2317" width="10.28515625" style="209" customWidth="1"/>
    <col min="2318" max="2320" width="9" style="209" customWidth="1"/>
    <col min="2321" max="2321" width="11.140625" style="209" customWidth="1"/>
    <col min="2322" max="2560" width="9.140625" style="209"/>
    <col min="2561" max="2563" width="3.140625" style="209" customWidth="1"/>
    <col min="2564" max="2564" width="28.28515625" style="209" customWidth="1"/>
    <col min="2565" max="2565" width="0" style="209" hidden="1" customWidth="1"/>
    <col min="2566" max="2566" width="8.28515625" style="209" customWidth="1"/>
    <col min="2567" max="2572" width="9" style="209" customWidth="1"/>
    <col min="2573" max="2573" width="10.28515625" style="209" customWidth="1"/>
    <col min="2574" max="2576" width="9" style="209" customWidth="1"/>
    <col min="2577" max="2577" width="11.140625" style="209" customWidth="1"/>
    <col min="2578" max="2816" width="9.140625" style="209"/>
    <col min="2817" max="2819" width="3.140625" style="209" customWidth="1"/>
    <col min="2820" max="2820" width="28.28515625" style="209" customWidth="1"/>
    <col min="2821" max="2821" width="0" style="209" hidden="1" customWidth="1"/>
    <col min="2822" max="2822" width="8.28515625" style="209" customWidth="1"/>
    <col min="2823" max="2828" width="9" style="209" customWidth="1"/>
    <col min="2829" max="2829" width="10.28515625" style="209" customWidth="1"/>
    <col min="2830" max="2832" width="9" style="209" customWidth="1"/>
    <col min="2833" max="2833" width="11.140625" style="209" customWidth="1"/>
    <col min="2834" max="3072" width="9.140625" style="209"/>
    <col min="3073" max="3075" width="3.140625" style="209" customWidth="1"/>
    <col min="3076" max="3076" width="28.28515625" style="209" customWidth="1"/>
    <col min="3077" max="3077" width="0" style="209" hidden="1" customWidth="1"/>
    <col min="3078" max="3078" width="8.28515625" style="209" customWidth="1"/>
    <col min="3079" max="3084" width="9" style="209" customWidth="1"/>
    <col min="3085" max="3085" width="10.28515625" style="209" customWidth="1"/>
    <col min="3086" max="3088" width="9" style="209" customWidth="1"/>
    <col min="3089" max="3089" width="11.140625" style="209" customWidth="1"/>
    <col min="3090" max="3328" width="9.140625" style="209"/>
    <col min="3329" max="3331" width="3.140625" style="209" customWidth="1"/>
    <col min="3332" max="3332" width="28.28515625" style="209" customWidth="1"/>
    <col min="3333" max="3333" width="0" style="209" hidden="1" customWidth="1"/>
    <col min="3334" max="3334" width="8.28515625" style="209" customWidth="1"/>
    <col min="3335" max="3340" width="9" style="209" customWidth="1"/>
    <col min="3341" max="3341" width="10.28515625" style="209" customWidth="1"/>
    <col min="3342" max="3344" width="9" style="209" customWidth="1"/>
    <col min="3345" max="3345" width="11.140625" style="209" customWidth="1"/>
    <col min="3346" max="3584" width="9.140625" style="209"/>
    <col min="3585" max="3587" width="3.140625" style="209" customWidth="1"/>
    <col min="3588" max="3588" width="28.28515625" style="209" customWidth="1"/>
    <col min="3589" max="3589" width="0" style="209" hidden="1" customWidth="1"/>
    <col min="3590" max="3590" width="8.28515625" style="209" customWidth="1"/>
    <col min="3591" max="3596" width="9" style="209" customWidth="1"/>
    <col min="3597" max="3597" width="10.28515625" style="209" customWidth="1"/>
    <col min="3598" max="3600" width="9" style="209" customWidth="1"/>
    <col min="3601" max="3601" width="11.140625" style="209" customWidth="1"/>
    <col min="3602" max="3840" width="9.140625" style="209"/>
    <col min="3841" max="3843" width="3.140625" style="209" customWidth="1"/>
    <col min="3844" max="3844" width="28.28515625" style="209" customWidth="1"/>
    <col min="3845" max="3845" width="0" style="209" hidden="1" customWidth="1"/>
    <col min="3846" max="3846" width="8.28515625" style="209" customWidth="1"/>
    <col min="3847" max="3852" width="9" style="209" customWidth="1"/>
    <col min="3853" max="3853" width="10.28515625" style="209" customWidth="1"/>
    <col min="3854" max="3856" width="9" style="209" customWidth="1"/>
    <col min="3857" max="3857" width="11.140625" style="209" customWidth="1"/>
    <col min="3858" max="4096" width="9.140625" style="209"/>
    <col min="4097" max="4099" width="3.140625" style="209" customWidth="1"/>
    <col min="4100" max="4100" width="28.28515625" style="209" customWidth="1"/>
    <col min="4101" max="4101" width="0" style="209" hidden="1" customWidth="1"/>
    <col min="4102" max="4102" width="8.28515625" style="209" customWidth="1"/>
    <col min="4103" max="4108" width="9" style="209" customWidth="1"/>
    <col min="4109" max="4109" width="10.28515625" style="209" customWidth="1"/>
    <col min="4110" max="4112" width="9" style="209" customWidth="1"/>
    <col min="4113" max="4113" width="11.140625" style="209" customWidth="1"/>
    <col min="4114" max="4352" width="9.140625" style="209"/>
    <col min="4353" max="4355" width="3.140625" style="209" customWidth="1"/>
    <col min="4356" max="4356" width="28.28515625" style="209" customWidth="1"/>
    <col min="4357" max="4357" width="0" style="209" hidden="1" customWidth="1"/>
    <col min="4358" max="4358" width="8.28515625" style="209" customWidth="1"/>
    <col min="4359" max="4364" width="9" style="209" customWidth="1"/>
    <col min="4365" max="4365" width="10.28515625" style="209" customWidth="1"/>
    <col min="4366" max="4368" width="9" style="209" customWidth="1"/>
    <col min="4369" max="4369" width="11.140625" style="209" customWidth="1"/>
    <col min="4370" max="4608" width="9.140625" style="209"/>
    <col min="4609" max="4611" width="3.140625" style="209" customWidth="1"/>
    <col min="4612" max="4612" width="28.28515625" style="209" customWidth="1"/>
    <col min="4613" max="4613" width="0" style="209" hidden="1" customWidth="1"/>
    <col min="4614" max="4614" width="8.28515625" style="209" customWidth="1"/>
    <col min="4615" max="4620" width="9" style="209" customWidth="1"/>
    <col min="4621" max="4621" width="10.28515625" style="209" customWidth="1"/>
    <col min="4622" max="4624" width="9" style="209" customWidth="1"/>
    <col min="4625" max="4625" width="11.140625" style="209" customWidth="1"/>
    <col min="4626" max="4864" width="9.140625" style="209"/>
    <col min="4865" max="4867" width="3.140625" style="209" customWidth="1"/>
    <col min="4868" max="4868" width="28.28515625" style="209" customWidth="1"/>
    <col min="4869" max="4869" width="0" style="209" hidden="1" customWidth="1"/>
    <col min="4870" max="4870" width="8.28515625" style="209" customWidth="1"/>
    <col min="4871" max="4876" width="9" style="209" customWidth="1"/>
    <col min="4877" max="4877" width="10.28515625" style="209" customWidth="1"/>
    <col min="4878" max="4880" width="9" style="209" customWidth="1"/>
    <col min="4881" max="4881" width="11.140625" style="209" customWidth="1"/>
    <col min="4882" max="5120" width="9.140625" style="209"/>
    <col min="5121" max="5123" width="3.140625" style="209" customWidth="1"/>
    <col min="5124" max="5124" width="28.28515625" style="209" customWidth="1"/>
    <col min="5125" max="5125" width="0" style="209" hidden="1" customWidth="1"/>
    <col min="5126" max="5126" width="8.28515625" style="209" customWidth="1"/>
    <col min="5127" max="5132" width="9" style="209" customWidth="1"/>
    <col min="5133" max="5133" width="10.28515625" style="209" customWidth="1"/>
    <col min="5134" max="5136" width="9" style="209" customWidth="1"/>
    <col min="5137" max="5137" width="11.140625" style="209" customWidth="1"/>
    <col min="5138" max="5376" width="9.140625" style="209"/>
    <col min="5377" max="5379" width="3.140625" style="209" customWidth="1"/>
    <col min="5380" max="5380" width="28.28515625" style="209" customWidth="1"/>
    <col min="5381" max="5381" width="0" style="209" hidden="1" customWidth="1"/>
    <col min="5382" max="5382" width="8.28515625" style="209" customWidth="1"/>
    <col min="5383" max="5388" width="9" style="209" customWidth="1"/>
    <col min="5389" max="5389" width="10.28515625" style="209" customWidth="1"/>
    <col min="5390" max="5392" width="9" style="209" customWidth="1"/>
    <col min="5393" max="5393" width="11.140625" style="209" customWidth="1"/>
    <col min="5394" max="5632" width="9.140625" style="209"/>
    <col min="5633" max="5635" width="3.140625" style="209" customWidth="1"/>
    <col min="5636" max="5636" width="28.28515625" style="209" customWidth="1"/>
    <col min="5637" max="5637" width="0" style="209" hidden="1" customWidth="1"/>
    <col min="5638" max="5638" width="8.28515625" style="209" customWidth="1"/>
    <col min="5639" max="5644" width="9" style="209" customWidth="1"/>
    <col min="5645" max="5645" width="10.28515625" style="209" customWidth="1"/>
    <col min="5646" max="5648" width="9" style="209" customWidth="1"/>
    <col min="5649" max="5649" width="11.140625" style="209" customWidth="1"/>
    <col min="5650" max="5888" width="9.140625" style="209"/>
    <col min="5889" max="5891" width="3.140625" style="209" customWidth="1"/>
    <col min="5892" max="5892" width="28.28515625" style="209" customWidth="1"/>
    <col min="5893" max="5893" width="0" style="209" hidden="1" customWidth="1"/>
    <col min="5894" max="5894" width="8.28515625" style="209" customWidth="1"/>
    <col min="5895" max="5900" width="9" style="209" customWidth="1"/>
    <col min="5901" max="5901" width="10.28515625" style="209" customWidth="1"/>
    <col min="5902" max="5904" width="9" style="209" customWidth="1"/>
    <col min="5905" max="5905" width="11.140625" style="209" customWidth="1"/>
    <col min="5906" max="6144" width="9.140625" style="209"/>
    <col min="6145" max="6147" width="3.140625" style="209" customWidth="1"/>
    <col min="6148" max="6148" width="28.28515625" style="209" customWidth="1"/>
    <col min="6149" max="6149" width="0" style="209" hidden="1" customWidth="1"/>
    <col min="6150" max="6150" width="8.28515625" style="209" customWidth="1"/>
    <col min="6151" max="6156" width="9" style="209" customWidth="1"/>
    <col min="6157" max="6157" width="10.28515625" style="209" customWidth="1"/>
    <col min="6158" max="6160" width="9" style="209" customWidth="1"/>
    <col min="6161" max="6161" width="11.140625" style="209" customWidth="1"/>
    <col min="6162" max="6400" width="9.140625" style="209"/>
    <col min="6401" max="6403" width="3.140625" style="209" customWidth="1"/>
    <col min="6404" max="6404" width="28.28515625" style="209" customWidth="1"/>
    <col min="6405" max="6405" width="0" style="209" hidden="1" customWidth="1"/>
    <col min="6406" max="6406" width="8.28515625" style="209" customWidth="1"/>
    <col min="6407" max="6412" width="9" style="209" customWidth="1"/>
    <col min="6413" max="6413" width="10.28515625" style="209" customWidth="1"/>
    <col min="6414" max="6416" width="9" style="209" customWidth="1"/>
    <col min="6417" max="6417" width="11.140625" style="209" customWidth="1"/>
    <col min="6418" max="6656" width="9.140625" style="209"/>
    <col min="6657" max="6659" width="3.140625" style="209" customWidth="1"/>
    <col min="6660" max="6660" width="28.28515625" style="209" customWidth="1"/>
    <col min="6661" max="6661" width="0" style="209" hidden="1" customWidth="1"/>
    <col min="6662" max="6662" width="8.28515625" style="209" customWidth="1"/>
    <col min="6663" max="6668" width="9" style="209" customWidth="1"/>
    <col min="6669" max="6669" width="10.28515625" style="209" customWidth="1"/>
    <col min="6670" max="6672" width="9" style="209" customWidth="1"/>
    <col min="6673" max="6673" width="11.140625" style="209" customWidth="1"/>
    <col min="6674" max="6912" width="9.140625" style="209"/>
    <col min="6913" max="6915" width="3.140625" style="209" customWidth="1"/>
    <col min="6916" max="6916" width="28.28515625" style="209" customWidth="1"/>
    <col min="6917" max="6917" width="0" style="209" hidden="1" customWidth="1"/>
    <col min="6918" max="6918" width="8.28515625" style="209" customWidth="1"/>
    <col min="6919" max="6924" width="9" style="209" customWidth="1"/>
    <col min="6925" max="6925" width="10.28515625" style="209" customWidth="1"/>
    <col min="6926" max="6928" width="9" style="209" customWidth="1"/>
    <col min="6929" max="6929" width="11.140625" style="209" customWidth="1"/>
    <col min="6930" max="7168" width="9.140625" style="209"/>
    <col min="7169" max="7171" width="3.140625" style="209" customWidth="1"/>
    <col min="7172" max="7172" width="28.28515625" style="209" customWidth="1"/>
    <col min="7173" max="7173" width="0" style="209" hidden="1" customWidth="1"/>
    <col min="7174" max="7174" width="8.28515625" style="209" customWidth="1"/>
    <col min="7175" max="7180" width="9" style="209" customWidth="1"/>
    <col min="7181" max="7181" width="10.28515625" style="209" customWidth="1"/>
    <col min="7182" max="7184" width="9" style="209" customWidth="1"/>
    <col min="7185" max="7185" width="11.140625" style="209" customWidth="1"/>
    <col min="7186" max="7424" width="9.140625" style="209"/>
    <col min="7425" max="7427" width="3.140625" style="209" customWidth="1"/>
    <col min="7428" max="7428" width="28.28515625" style="209" customWidth="1"/>
    <col min="7429" max="7429" width="0" style="209" hidden="1" customWidth="1"/>
    <col min="7430" max="7430" width="8.28515625" style="209" customWidth="1"/>
    <col min="7431" max="7436" width="9" style="209" customWidth="1"/>
    <col min="7437" max="7437" width="10.28515625" style="209" customWidth="1"/>
    <col min="7438" max="7440" width="9" style="209" customWidth="1"/>
    <col min="7441" max="7441" width="11.140625" style="209" customWidth="1"/>
    <col min="7442" max="7680" width="9.140625" style="209"/>
    <col min="7681" max="7683" width="3.140625" style="209" customWidth="1"/>
    <col min="7684" max="7684" width="28.28515625" style="209" customWidth="1"/>
    <col min="7685" max="7685" width="0" style="209" hidden="1" customWidth="1"/>
    <col min="7686" max="7686" width="8.28515625" style="209" customWidth="1"/>
    <col min="7687" max="7692" width="9" style="209" customWidth="1"/>
    <col min="7693" max="7693" width="10.28515625" style="209" customWidth="1"/>
    <col min="7694" max="7696" width="9" style="209" customWidth="1"/>
    <col min="7697" max="7697" width="11.140625" style="209" customWidth="1"/>
    <col min="7698" max="7936" width="9.140625" style="209"/>
    <col min="7937" max="7939" width="3.140625" style="209" customWidth="1"/>
    <col min="7940" max="7940" width="28.28515625" style="209" customWidth="1"/>
    <col min="7941" max="7941" width="0" style="209" hidden="1" customWidth="1"/>
    <col min="7942" max="7942" width="8.28515625" style="209" customWidth="1"/>
    <col min="7943" max="7948" width="9" style="209" customWidth="1"/>
    <col min="7949" max="7949" width="10.28515625" style="209" customWidth="1"/>
    <col min="7950" max="7952" width="9" style="209" customWidth="1"/>
    <col min="7953" max="7953" width="11.140625" style="209" customWidth="1"/>
    <col min="7954" max="8192" width="9.140625" style="209"/>
    <col min="8193" max="8195" width="3.140625" style="209" customWidth="1"/>
    <col min="8196" max="8196" width="28.28515625" style="209" customWidth="1"/>
    <col min="8197" max="8197" width="0" style="209" hidden="1" customWidth="1"/>
    <col min="8198" max="8198" width="8.28515625" style="209" customWidth="1"/>
    <col min="8199" max="8204" width="9" style="209" customWidth="1"/>
    <col min="8205" max="8205" width="10.28515625" style="209" customWidth="1"/>
    <col min="8206" max="8208" width="9" style="209" customWidth="1"/>
    <col min="8209" max="8209" width="11.140625" style="209" customWidth="1"/>
    <col min="8210" max="8448" width="9.140625" style="209"/>
    <col min="8449" max="8451" width="3.140625" style="209" customWidth="1"/>
    <col min="8452" max="8452" width="28.28515625" style="209" customWidth="1"/>
    <col min="8453" max="8453" width="0" style="209" hidden="1" customWidth="1"/>
    <col min="8454" max="8454" width="8.28515625" style="209" customWidth="1"/>
    <col min="8455" max="8460" width="9" style="209" customWidth="1"/>
    <col min="8461" max="8461" width="10.28515625" style="209" customWidth="1"/>
    <col min="8462" max="8464" width="9" style="209" customWidth="1"/>
    <col min="8465" max="8465" width="11.140625" style="209" customWidth="1"/>
    <col min="8466" max="8704" width="9.140625" style="209"/>
    <col min="8705" max="8707" width="3.140625" style="209" customWidth="1"/>
    <col min="8708" max="8708" width="28.28515625" style="209" customWidth="1"/>
    <col min="8709" max="8709" width="0" style="209" hidden="1" customWidth="1"/>
    <col min="8710" max="8710" width="8.28515625" style="209" customWidth="1"/>
    <col min="8711" max="8716" width="9" style="209" customWidth="1"/>
    <col min="8717" max="8717" width="10.28515625" style="209" customWidth="1"/>
    <col min="8718" max="8720" width="9" style="209" customWidth="1"/>
    <col min="8721" max="8721" width="11.140625" style="209" customWidth="1"/>
    <col min="8722" max="8960" width="9.140625" style="209"/>
    <col min="8961" max="8963" width="3.140625" style="209" customWidth="1"/>
    <col min="8964" max="8964" width="28.28515625" style="209" customWidth="1"/>
    <col min="8965" max="8965" width="0" style="209" hidden="1" customWidth="1"/>
    <col min="8966" max="8966" width="8.28515625" style="209" customWidth="1"/>
    <col min="8967" max="8972" width="9" style="209" customWidth="1"/>
    <col min="8973" max="8973" width="10.28515625" style="209" customWidth="1"/>
    <col min="8974" max="8976" width="9" style="209" customWidth="1"/>
    <col min="8977" max="8977" width="11.140625" style="209" customWidth="1"/>
    <col min="8978" max="9216" width="9.140625" style="209"/>
    <col min="9217" max="9219" width="3.140625" style="209" customWidth="1"/>
    <col min="9220" max="9220" width="28.28515625" style="209" customWidth="1"/>
    <col min="9221" max="9221" width="0" style="209" hidden="1" customWidth="1"/>
    <col min="9222" max="9222" width="8.28515625" style="209" customWidth="1"/>
    <col min="9223" max="9228" width="9" style="209" customWidth="1"/>
    <col min="9229" max="9229" width="10.28515625" style="209" customWidth="1"/>
    <col min="9230" max="9232" width="9" style="209" customWidth="1"/>
    <col min="9233" max="9233" width="11.140625" style="209" customWidth="1"/>
    <col min="9234" max="9472" width="9.140625" style="209"/>
    <col min="9473" max="9475" width="3.140625" style="209" customWidth="1"/>
    <col min="9476" max="9476" width="28.28515625" style="209" customWidth="1"/>
    <col min="9477" max="9477" width="0" style="209" hidden="1" customWidth="1"/>
    <col min="9478" max="9478" width="8.28515625" style="209" customWidth="1"/>
    <col min="9479" max="9484" width="9" style="209" customWidth="1"/>
    <col min="9485" max="9485" width="10.28515625" style="209" customWidth="1"/>
    <col min="9486" max="9488" width="9" style="209" customWidth="1"/>
    <col min="9489" max="9489" width="11.140625" style="209" customWidth="1"/>
    <col min="9490" max="9728" width="9.140625" style="209"/>
    <col min="9729" max="9731" width="3.140625" style="209" customWidth="1"/>
    <col min="9732" max="9732" width="28.28515625" style="209" customWidth="1"/>
    <col min="9733" max="9733" width="0" style="209" hidden="1" customWidth="1"/>
    <col min="9734" max="9734" width="8.28515625" style="209" customWidth="1"/>
    <col min="9735" max="9740" width="9" style="209" customWidth="1"/>
    <col min="9741" max="9741" width="10.28515625" style="209" customWidth="1"/>
    <col min="9742" max="9744" width="9" style="209" customWidth="1"/>
    <col min="9745" max="9745" width="11.140625" style="209" customWidth="1"/>
    <col min="9746" max="9984" width="9.140625" style="209"/>
    <col min="9985" max="9987" width="3.140625" style="209" customWidth="1"/>
    <col min="9988" max="9988" width="28.28515625" style="209" customWidth="1"/>
    <col min="9989" max="9989" width="0" style="209" hidden="1" customWidth="1"/>
    <col min="9990" max="9990" width="8.28515625" style="209" customWidth="1"/>
    <col min="9991" max="9996" width="9" style="209" customWidth="1"/>
    <col min="9997" max="9997" width="10.28515625" style="209" customWidth="1"/>
    <col min="9998" max="10000" width="9" style="209" customWidth="1"/>
    <col min="10001" max="10001" width="11.140625" style="209" customWidth="1"/>
    <col min="10002" max="10240" width="9.140625" style="209"/>
    <col min="10241" max="10243" width="3.140625" style="209" customWidth="1"/>
    <col min="10244" max="10244" width="28.28515625" style="209" customWidth="1"/>
    <col min="10245" max="10245" width="0" style="209" hidden="1" customWidth="1"/>
    <col min="10246" max="10246" width="8.28515625" style="209" customWidth="1"/>
    <col min="10247" max="10252" width="9" style="209" customWidth="1"/>
    <col min="10253" max="10253" width="10.28515625" style="209" customWidth="1"/>
    <col min="10254" max="10256" width="9" style="209" customWidth="1"/>
    <col min="10257" max="10257" width="11.140625" style="209" customWidth="1"/>
    <col min="10258" max="10496" width="9.140625" style="209"/>
    <col min="10497" max="10499" width="3.140625" style="209" customWidth="1"/>
    <col min="10500" max="10500" width="28.28515625" style="209" customWidth="1"/>
    <col min="10501" max="10501" width="0" style="209" hidden="1" customWidth="1"/>
    <col min="10502" max="10502" width="8.28515625" style="209" customWidth="1"/>
    <col min="10503" max="10508" width="9" style="209" customWidth="1"/>
    <col min="10509" max="10509" width="10.28515625" style="209" customWidth="1"/>
    <col min="10510" max="10512" width="9" style="209" customWidth="1"/>
    <col min="10513" max="10513" width="11.140625" style="209" customWidth="1"/>
    <col min="10514" max="10752" width="9.140625" style="209"/>
    <col min="10753" max="10755" width="3.140625" style="209" customWidth="1"/>
    <col min="10756" max="10756" width="28.28515625" style="209" customWidth="1"/>
    <col min="10757" max="10757" width="0" style="209" hidden="1" customWidth="1"/>
    <col min="10758" max="10758" width="8.28515625" style="209" customWidth="1"/>
    <col min="10759" max="10764" width="9" style="209" customWidth="1"/>
    <col min="10765" max="10765" width="10.28515625" style="209" customWidth="1"/>
    <col min="10766" max="10768" width="9" style="209" customWidth="1"/>
    <col min="10769" max="10769" width="11.140625" style="209" customWidth="1"/>
    <col min="10770" max="11008" width="9.140625" style="209"/>
    <col min="11009" max="11011" width="3.140625" style="209" customWidth="1"/>
    <col min="11012" max="11012" width="28.28515625" style="209" customWidth="1"/>
    <col min="11013" max="11013" width="0" style="209" hidden="1" customWidth="1"/>
    <col min="11014" max="11014" width="8.28515625" style="209" customWidth="1"/>
    <col min="11015" max="11020" width="9" style="209" customWidth="1"/>
    <col min="11021" max="11021" width="10.28515625" style="209" customWidth="1"/>
    <col min="11022" max="11024" width="9" style="209" customWidth="1"/>
    <col min="11025" max="11025" width="11.140625" style="209" customWidth="1"/>
    <col min="11026" max="11264" width="9.140625" style="209"/>
    <col min="11265" max="11267" width="3.140625" style="209" customWidth="1"/>
    <col min="11268" max="11268" width="28.28515625" style="209" customWidth="1"/>
    <col min="11269" max="11269" width="0" style="209" hidden="1" customWidth="1"/>
    <col min="11270" max="11270" width="8.28515625" style="209" customWidth="1"/>
    <col min="11271" max="11276" width="9" style="209" customWidth="1"/>
    <col min="11277" max="11277" width="10.28515625" style="209" customWidth="1"/>
    <col min="11278" max="11280" width="9" style="209" customWidth="1"/>
    <col min="11281" max="11281" width="11.140625" style="209" customWidth="1"/>
    <col min="11282" max="11520" width="9.140625" style="209"/>
    <col min="11521" max="11523" width="3.140625" style="209" customWidth="1"/>
    <col min="11524" max="11524" width="28.28515625" style="209" customWidth="1"/>
    <col min="11525" max="11525" width="0" style="209" hidden="1" customWidth="1"/>
    <col min="11526" max="11526" width="8.28515625" style="209" customWidth="1"/>
    <col min="11527" max="11532" width="9" style="209" customWidth="1"/>
    <col min="11533" max="11533" width="10.28515625" style="209" customWidth="1"/>
    <col min="11534" max="11536" width="9" style="209" customWidth="1"/>
    <col min="11537" max="11537" width="11.140625" style="209" customWidth="1"/>
    <col min="11538" max="11776" width="9.140625" style="209"/>
    <col min="11777" max="11779" width="3.140625" style="209" customWidth="1"/>
    <col min="11780" max="11780" width="28.28515625" style="209" customWidth="1"/>
    <col min="11781" max="11781" width="0" style="209" hidden="1" customWidth="1"/>
    <col min="11782" max="11782" width="8.28515625" style="209" customWidth="1"/>
    <col min="11783" max="11788" width="9" style="209" customWidth="1"/>
    <col min="11789" max="11789" width="10.28515625" style="209" customWidth="1"/>
    <col min="11790" max="11792" width="9" style="209" customWidth="1"/>
    <col min="11793" max="11793" width="11.140625" style="209" customWidth="1"/>
    <col min="11794" max="12032" width="9.140625" style="209"/>
    <col min="12033" max="12035" width="3.140625" style="209" customWidth="1"/>
    <col min="12036" max="12036" width="28.28515625" style="209" customWidth="1"/>
    <col min="12037" max="12037" width="0" style="209" hidden="1" customWidth="1"/>
    <col min="12038" max="12038" width="8.28515625" style="209" customWidth="1"/>
    <col min="12039" max="12044" width="9" style="209" customWidth="1"/>
    <col min="12045" max="12045" width="10.28515625" style="209" customWidth="1"/>
    <col min="12046" max="12048" width="9" style="209" customWidth="1"/>
    <col min="12049" max="12049" width="11.140625" style="209" customWidth="1"/>
    <col min="12050" max="12288" width="9.140625" style="209"/>
    <col min="12289" max="12291" width="3.140625" style="209" customWidth="1"/>
    <col min="12292" max="12292" width="28.28515625" style="209" customWidth="1"/>
    <col min="12293" max="12293" width="0" style="209" hidden="1" customWidth="1"/>
    <col min="12294" max="12294" width="8.28515625" style="209" customWidth="1"/>
    <col min="12295" max="12300" width="9" style="209" customWidth="1"/>
    <col min="12301" max="12301" width="10.28515625" style="209" customWidth="1"/>
    <col min="12302" max="12304" width="9" style="209" customWidth="1"/>
    <col min="12305" max="12305" width="11.140625" style="209" customWidth="1"/>
    <col min="12306" max="12544" width="9.140625" style="209"/>
    <col min="12545" max="12547" width="3.140625" style="209" customWidth="1"/>
    <col min="12548" max="12548" width="28.28515625" style="209" customWidth="1"/>
    <col min="12549" max="12549" width="0" style="209" hidden="1" customWidth="1"/>
    <col min="12550" max="12550" width="8.28515625" style="209" customWidth="1"/>
    <col min="12551" max="12556" width="9" style="209" customWidth="1"/>
    <col min="12557" max="12557" width="10.28515625" style="209" customWidth="1"/>
    <col min="12558" max="12560" width="9" style="209" customWidth="1"/>
    <col min="12561" max="12561" width="11.140625" style="209" customWidth="1"/>
    <col min="12562" max="12800" width="9.140625" style="209"/>
    <col min="12801" max="12803" width="3.140625" style="209" customWidth="1"/>
    <col min="12804" max="12804" width="28.28515625" style="209" customWidth="1"/>
    <col min="12805" max="12805" width="0" style="209" hidden="1" customWidth="1"/>
    <col min="12806" max="12806" width="8.28515625" style="209" customWidth="1"/>
    <col min="12807" max="12812" width="9" style="209" customWidth="1"/>
    <col min="12813" max="12813" width="10.28515625" style="209" customWidth="1"/>
    <col min="12814" max="12816" width="9" style="209" customWidth="1"/>
    <col min="12817" max="12817" width="11.140625" style="209" customWidth="1"/>
    <col min="12818" max="13056" width="9.140625" style="209"/>
    <col min="13057" max="13059" width="3.140625" style="209" customWidth="1"/>
    <col min="13060" max="13060" width="28.28515625" style="209" customWidth="1"/>
    <col min="13061" max="13061" width="0" style="209" hidden="1" customWidth="1"/>
    <col min="13062" max="13062" width="8.28515625" style="209" customWidth="1"/>
    <col min="13063" max="13068" width="9" style="209" customWidth="1"/>
    <col min="13069" max="13069" width="10.28515625" style="209" customWidth="1"/>
    <col min="13070" max="13072" width="9" style="209" customWidth="1"/>
    <col min="13073" max="13073" width="11.140625" style="209" customWidth="1"/>
    <col min="13074" max="13312" width="9.140625" style="209"/>
    <col min="13313" max="13315" width="3.140625" style="209" customWidth="1"/>
    <col min="13316" max="13316" width="28.28515625" style="209" customWidth="1"/>
    <col min="13317" max="13317" width="0" style="209" hidden="1" customWidth="1"/>
    <col min="13318" max="13318" width="8.28515625" style="209" customWidth="1"/>
    <col min="13319" max="13324" width="9" style="209" customWidth="1"/>
    <col min="13325" max="13325" width="10.28515625" style="209" customWidth="1"/>
    <col min="13326" max="13328" width="9" style="209" customWidth="1"/>
    <col min="13329" max="13329" width="11.140625" style="209" customWidth="1"/>
    <col min="13330" max="13568" width="9.140625" style="209"/>
    <col min="13569" max="13571" width="3.140625" style="209" customWidth="1"/>
    <col min="13572" max="13572" width="28.28515625" style="209" customWidth="1"/>
    <col min="13573" max="13573" width="0" style="209" hidden="1" customWidth="1"/>
    <col min="13574" max="13574" width="8.28515625" style="209" customWidth="1"/>
    <col min="13575" max="13580" width="9" style="209" customWidth="1"/>
    <col min="13581" max="13581" width="10.28515625" style="209" customWidth="1"/>
    <col min="13582" max="13584" width="9" style="209" customWidth="1"/>
    <col min="13585" max="13585" width="11.140625" style="209" customWidth="1"/>
    <col min="13586" max="13824" width="9.140625" style="209"/>
    <col min="13825" max="13827" width="3.140625" style="209" customWidth="1"/>
    <col min="13828" max="13828" width="28.28515625" style="209" customWidth="1"/>
    <col min="13829" max="13829" width="0" style="209" hidden="1" customWidth="1"/>
    <col min="13830" max="13830" width="8.28515625" style="209" customWidth="1"/>
    <col min="13831" max="13836" width="9" style="209" customWidth="1"/>
    <col min="13837" max="13837" width="10.28515625" style="209" customWidth="1"/>
    <col min="13838" max="13840" width="9" style="209" customWidth="1"/>
    <col min="13841" max="13841" width="11.140625" style="209" customWidth="1"/>
    <col min="13842" max="14080" width="9.140625" style="209"/>
    <col min="14081" max="14083" width="3.140625" style="209" customWidth="1"/>
    <col min="14084" max="14084" width="28.28515625" style="209" customWidth="1"/>
    <col min="14085" max="14085" width="0" style="209" hidden="1" customWidth="1"/>
    <col min="14086" max="14086" width="8.28515625" style="209" customWidth="1"/>
    <col min="14087" max="14092" width="9" style="209" customWidth="1"/>
    <col min="14093" max="14093" width="10.28515625" style="209" customWidth="1"/>
    <col min="14094" max="14096" width="9" style="209" customWidth="1"/>
    <col min="14097" max="14097" width="11.140625" style="209" customWidth="1"/>
    <col min="14098" max="14336" width="9.140625" style="209"/>
    <col min="14337" max="14339" width="3.140625" style="209" customWidth="1"/>
    <col min="14340" max="14340" width="28.28515625" style="209" customWidth="1"/>
    <col min="14341" max="14341" width="0" style="209" hidden="1" customWidth="1"/>
    <col min="14342" max="14342" width="8.28515625" style="209" customWidth="1"/>
    <col min="14343" max="14348" width="9" style="209" customWidth="1"/>
    <col min="14349" max="14349" width="10.28515625" style="209" customWidth="1"/>
    <col min="14350" max="14352" width="9" style="209" customWidth="1"/>
    <col min="14353" max="14353" width="11.140625" style="209" customWidth="1"/>
    <col min="14354" max="14592" width="9.140625" style="209"/>
    <col min="14593" max="14595" width="3.140625" style="209" customWidth="1"/>
    <col min="14596" max="14596" width="28.28515625" style="209" customWidth="1"/>
    <col min="14597" max="14597" width="0" style="209" hidden="1" customWidth="1"/>
    <col min="14598" max="14598" width="8.28515625" style="209" customWidth="1"/>
    <col min="14599" max="14604" width="9" style="209" customWidth="1"/>
    <col min="14605" max="14605" width="10.28515625" style="209" customWidth="1"/>
    <col min="14606" max="14608" width="9" style="209" customWidth="1"/>
    <col min="14609" max="14609" width="11.140625" style="209" customWidth="1"/>
    <col min="14610" max="14848" width="9.140625" style="209"/>
    <col min="14849" max="14851" width="3.140625" style="209" customWidth="1"/>
    <col min="14852" max="14852" width="28.28515625" style="209" customWidth="1"/>
    <col min="14853" max="14853" width="0" style="209" hidden="1" customWidth="1"/>
    <col min="14854" max="14854" width="8.28515625" style="209" customWidth="1"/>
    <col min="14855" max="14860" width="9" style="209" customWidth="1"/>
    <col min="14861" max="14861" width="10.28515625" style="209" customWidth="1"/>
    <col min="14862" max="14864" width="9" style="209" customWidth="1"/>
    <col min="14865" max="14865" width="11.140625" style="209" customWidth="1"/>
    <col min="14866" max="15104" width="9.140625" style="209"/>
    <col min="15105" max="15107" width="3.140625" style="209" customWidth="1"/>
    <col min="15108" max="15108" width="28.28515625" style="209" customWidth="1"/>
    <col min="15109" max="15109" width="0" style="209" hidden="1" customWidth="1"/>
    <col min="15110" max="15110" width="8.28515625" style="209" customWidth="1"/>
    <col min="15111" max="15116" width="9" style="209" customWidth="1"/>
    <col min="15117" max="15117" width="10.28515625" style="209" customWidth="1"/>
    <col min="15118" max="15120" width="9" style="209" customWidth="1"/>
    <col min="15121" max="15121" width="11.140625" style="209" customWidth="1"/>
    <col min="15122" max="15360" width="9.140625" style="209"/>
    <col min="15361" max="15363" width="3.140625" style="209" customWidth="1"/>
    <col min="15364" max="15364" width="28.28515625" style="209" customWidth="1"/>
    <col min="15365" max="15365" width="0" style="209" hidden="1" customWidth="1"/>
    <col min="15366" max="15366" width="8.28515625" style="209" customWidth="1"/>
    <col min="15367" max="15372" width="9" style="209" customWidth="1"/>
    <col min="15373" max="15373" width="10.28515625" style="209" customWidth="1"/>
    <col min="15374" max="15376" width="9" style="209" customWidth="1"/>
    <col min="15377" max="15377" width="11.140625" style="209" customWidth="1"/>
    <col min="15378" max="15616" width="9.140625" style="209"/>
    <col min="15617" max="15619" width="3.140625" style="209" customWidth="1"/>
    <col min="15620" max="15620" width="28.28515625" style="209" customWidth="1"/>
    <col min="15621" max="15621" width="0" style="209" hidden="1" customWidth="1"/>
    <col min="15622" max="15622" width="8.28515625" style="209" customWidth="1"/>
    <col min="15623" max="15628" width="9" style="209" customWidth="1"/>
    <col min="15629" max="15629" width="10.28515625" style="209" customWidth="1"/>
    <col min="15630" max="15632" width="9" style="209" customWidth="1"/>
    <col min="15633" max="15633" width="11.140625" style="209" customWidth="1"/>
    <col min="15634" max="15872" width="9.140625" style="209"/>
    <col min="15873" max="15875" width="3.140625" style="209" customWidth="1"/>
    <col min="15876" max="15876" width="28.28515625" style="209" customWidth="1"/>
    <col min="15877" max="15877" width="0" style="209" hidden="1" customWidth="1"/>
    <col min="15878" max="15878" width="8.28515625" style="209" customWidth="1"/>
    <col min="15879" max="15884" width="9" style="209" customWidth="1"/>
    <col min="15885" max="15885" width="10.28515625" style="209" customWidth="1"/>
    <col min="15886" max="15888" width="9" style="209" customWidth="1"/>
    <col min="15889" max="15889" width="11.140625" style="209" customWidth="1"/>
    <col min="15890" max="16128" width="9.140625" style="209"/>
    <col min="16129" max="16131" width="3.140625" style="209" customWidth="1"/>
    <col min="16132" max="16132" width="28.28515625" style="209" customWidth="1"/>
    <col min="16133" max="16133" width="0" style="209" hidden="1" customWidth="1"/>
    <col min="16134" max="16134" width="8.28515625" style="209" customWidth="1"/>
    <col min="16135" max="16140" width="9" style="209" customWidth="1"/>
    <col min="16141" max="16141" width="10.28515625" style="209" customWidth="1"/>
    <col min="16142" max="16144" width="9" style="209" customWidth="1"/>
    <col min="16145" max="16145" width="11.140625" style="209" customWidth="1"/>
    <col min="16146" max="16384" width="9.140625" style="209"/>
  </cols>
  <sheetData>
    <row r="1" spans="1:35" ht="12.75">
      <c r="A1" s="361" t="s">
        <v>1113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2"/>
      <c r="S1" s="362"/>
      <c r="T1" s="362"/>
      <c r="U1" s="362"/>
      <c r="V1" s="362"/>
      <c r="W1" s="362"/>
      <c r="X1" s="362"/>
      <c r="Y1" s="362"/>
      <c r="Z1" s="362"/>
      <c r="AA1" s="362"/>
      <c r="AB1" s="362"/>
      <c r="AC1" s="362"/>
      <c r="AD1" s="362"/>
      <c r="AE1" s="362"/>
      <c r="AF1" s="362"/>
      <c r="AG1" s="362"/>
      <c r="AH1" s="362"/>
      <c r="AI1" s="362"/>
    </row>
    <row r="2" spans="1:35" ht="12.75">
      <c r="A2" s="363" t="s">
        <v>1326</v>
      </c>
      <c r="B2" s="363"/>
      <c r="C2" s="363"/>
      <c r="D2" s="363"/>
      <c r="E2" s="363"/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3"/>
      <c r="Q2" s="363"/>
      <c r="R2" s="364"/>
      <c r="S2" s="364"/>
      <c r="T2" s="364"/>
      <c r="U2" s="364"/>
      <c r="V2" s="364"/>
      <c r="W2" s="364"/>
      <c r="X2" s="364"/>
      <c r="Y2" s="364"/>
      <c r="Z2" s="364"/>
      <c r="AA2" s="364"/>
      <c r="AB2" s="364"/>
      <c r="AC2" s="364"/>
      <c r="AD2" s="364"/>
      <c r="AE2" s="364"/>
      <c r="AF2" s="364"/>
      <c r="AG2" s="364"/>
      <c r="AH2" s="364"/>
      <c r="AI2" s="364"/>
    </row>
    <row r="3" spans="1:35" ht="12.75">
      <c r="A3" s="365" t="s">
        <v>1327</v>
      </c>
      <c r="B3" s="365"/>
      <c r="C3" s="365"/>
      <c r="D3" s="365"/>
      <c r="E3" s="365"/>
      <c r="F3" s="365"/>
      <c r="G3" s="365"/>
      <c r="H3" s="365"/>
      <c r="I3" s="365"/>
      <c r="J3" s="365"/>
      <c r="K3" s="365"/>
      <c r="L3" s="365"/>
      <c r="M3" s="365"/>
      <c r="N3" s="365"/>
      <c r="O3" s="365"/>
      <c r="P3" s="365"/>
      <c r="Q3" s="210"/>
    </row>
    <row r="4" spans="1:35">
      <c r="A4" s="211"/>
      <c r="B4" s="212"/>
      <c r="C4" s="212"/>
      <c r="D4" s="213"/>
      <c r="E4" s="214"/>
      <c r="F4" s="214"/>
      <c r="G4" s="214"/>
      <c r="H4" s="214"/>
      <c r="I4" s="215"/>
      <c r="J4" s="216"/>
      <c r="K4" s="216"/>
      <c r="L4" s="216"/>
      <c r="M4" s="360" t="s">
        <v>174</v>
      </c>
      <c r="N4" s="360"/>
      <c r="O4" s="360"/>
      <c r="P4" s="360"/>
      <c r="Q4" s="360"/>
    </row>
    <row r="5" spans="1:35" ht="11.25" customHeight="1">
      <c r="A5" s="356" t="s">
        <v>176</v>
      </c>
      <c r="B5" s="358" t="s">
        <v>177</v>
      </c>
      <c r="C5" s="358" t="s">
        <v>178</v>
      </c>
      <c r="D5" s="359" t="s">
        <v>1114</v>
      </c>
      <c r="E5" s="358" t="s">
        <v>1115</v>
      </c>
      <c r="F5" s="357" t="s">
        <v>1116</v>
      </c>
      <c r="G5" s="357"/>
      <c r="H5" s="357"/>
      <c r="I5" s="357"/>
      <c r="J5" s="221" t="s">
        <v>1117</v>
      </c>
      <c r="K5" s="222"/>
      <c r="L5" s="222"/>
      <c r="M5" s="222" t="s">
        <v>181</v>
      </c>
      <c r="N5" s="354" t="s">
        <v>1118</v>
      </c>
      <c r="O5" s="354"/>
      <c r="P5" s="354"/>
      <c r="Q5" s="354"/>
    </row>
    <row r="6" spans="1:35">
      <c r="A6" s="357"/>
      <c r="B6" s="357"/>
      <c r="C6" s="357"/>
      <c r="D6" s="359"/>
      <c r="E6" s="358"/>
      <c r="F6" s="220" t="s">
        <v>1119</v>
      </c>
      <c r="G6" s="220" t="s">
        <v>1120</v>
      </c>
      <c r="H6" s="220" t="s">
        <v>1121</v>
      </c>
      <c r="I6" s="220" t="s">
        <v>1122</v>
      </c>
      <c r="J6" s="223" t="s">
        <v>1119</v>
      </c>
      <c r="K6" s="223" t="s">
        <v>1120</v>
      </c>
      <c r="L6" s="223" t="s">
        <v>1121</v>
      </c>
      <c r="M6" s="223" t="s">
        <v>1122</v>
      </c>
      <c r="N6" s="223" t="s">
        <v>1119</v>
      </c>
      <c r="O6" s="223" t="s">
        <v>1120</v>
      </c>
      <c r="P6" s="223" t="s">
        <v>1121</v>
      </c>
      <c r="Q6" s="223" t="s">
        <v>1122</v>
      </c>
    </row>
    <row r="7" spans="1:35">
      <c r="A7" s="224" t="s">
        <v>17</v>
      </c>
      <c r="B7" s="224" t="s">
        <v>22</v>
      </c>
      <c r="C7" s="224" t="s">
        <v>638</v>
      </c>
      <c r="D7" s="224" t="s">
        <v>647</v>
      </c>
      <c r="E7" s="224"/>
      <c r="F7" s="225">
        <v>5</v>
      </c>
      <c r="G7" s="225">
        <v>6</v>
      </c>
      <c r="H7" s="225">
        <v>7</v>
      </c>
      <c r="I7" s="225">
        <v>8</v>
      </c>
      <c r="J7" s="226">
        <v>9</v>
      </c>
      <c r="K7" s="226">
        <v>10</v>
      </c>
      <c r="L7" s="226">
        <v>11</v>
      </c>
      <c r="M7" s="226">
        <v>12</v>
      </c>
      <c r="N7" s="223">
        <v>13</v>
      </c>
      <c r="O7" s="223">
        <v>14</v>
      </c>
      <c r="P7" s="223">
        <v>15</v>
      </c>
      <c r="Q7" s="223">
        <v>16</v>
      </c>
    </row>
    <row r="8" spans="1:35" ht="56.25">
      <c r="A8" s="227" t="s">
        <v>184</v>
      </c>
      <c r="B8" s="217" t="s">
        <v>52</v>
      </c>
      <c r="C8" s="217" t="s">
        <v>52</v>
      </c>
      <c r="D8" s="219" t="s">
        <v>185</v>
      </c>
      <c r="E8" s="218"/>
      <c r="F8" s="228">
        <f>J8+N8-300000</f>
        <v>2180754.3450000002</v>
      </c>
      <c r="G8" s="228">
        <f>K8+O8-300000</f>
        <v>3189917.25</v>
      </c>
      <c r="H8" s="228">
        <f>L8+P8-300000</f>
        <v>4014558.9749999996</v>
      </c>
      <c r="I8" s="228">
        <f>M8+Q8-300000</f>
        <v>4540274.5999999996</v>
      </c>
      <c r="J8" s="229">
        <f>J9+J45+J89+J144+J164+J184+J214+J244+J275+J307</f>
        <v>686506.745</v>
      </c>
      <c r="K8" s="229">
        <f>K9+K45+K89+K144+K164+K184+K214+K244+K275+K307</f>
        <v>1395669.65</v>
      </c>
      <c r="L8" s="229">
        <f>L9+L45+L89+L144+L164+L184+L214+L244+L275+L307</f>
        <v>2220311.375</v>
      </c>
      <c r="M8" s="229">
        <f>M9+M45+M89+M144+M164+M184+M214+M244+M275+M307</f>
        <v>2746027</v>
      </c>
      <c r="N8" s="229">
        <f>N9+N45+N63+N89+N144+N164+N184+N214+N244+N275+N307</f>
        <v>1794247.6</v>
      </c>
      <c r="O8" s="229">
        <f>O9+O45+O63+O89+O144+O164+O184+O214+O244+O275+O307</f>
        <v>2094247.6</v>
      </c>
      <c r="P8" s="229">
        <f>P9+P45+P63+P89+P144+P164+P184+P214+P244+P275+P307</f>
        <v>2094247.6</v>
      </c>
      <c r="Q8" s="229">
        <f>Q9+Q45+Q63+Q89+Q144+Q164+Q184+Q214+Q244+Q275+Q307</f>
        <v>2094247.6</v>
      </c>
      <c r="R8" s="230"/>
      <c r="S8" s="230"/>
      <c r="T8" s="230"/>
    </row>
    <row r="9" spans="1:35" ht="44.45" customHeight="1">
      <c r="A9" s="231" t="s">
        <v>186</v>
      </c>
      <c r="B9" s="231" t="s">
        <v>631</v>
      </c>
      <c r="C9" s="231" t="s">
        <v>631</v>
      </c>
      <c r="D9" s="219" t="s">
        <v>187</v>
      </c>
      <c r="E9" s="232" t="s">
        <v>1123</v>
      </c>
      <c r="F9" s="228">
        <f>F11+F16+F20+F25+F28+F31+F34+F37</f>
        <v>445189.1</v>
      </c>
      <c r="G9" s="228">
        <f>K9+O9</f>
        <v>561752.55000000005</v>
      </c>
      <c r="H9" s="228">
        <f>L9+P9</f>
        <v>740625.375</v>
      </c>
      <c r="I9" s="228">
        <f>M9+Q9</f>
        <v>908387.3</v>
      </c>
      <c r="J9" s="229">
        <f>J13+J24+J33</f>
        <v>141689.1</v>
      </c>
      <c r="K9" s="229">
        <f>K11+K16+K20+K25+K28+K31+K34+K37</f>
        <v>258252.55</v>
      </c>
      <c r="L9" s="229">
        <f>L11+L16+L20+L25+L28+L31+L34+L37</f>
        <v>437125.375</v>
      </c>
      <c r="M9" s="229">
        <f>M13+M24+M33</f>
        <v>604887.30000000005</v>
      </c>
      <c r="N9" s="229">
        <f>N11+N31</f>
        <v>303500</v>
      </c>
      <c r="O9" s="229">
        <f>O11+O31</f>
        <v>303500</v>
      </c>
      <c r="P9" s="229">
        <f>P11+P31</f>
        <v>303500</v>
      </c>
      <c r="Q9" s="229">
        <f>Q11+Q31</f>
        <v>303500</v>
      </c>
      <c r="S9" s="230"/>
    </row>
    <row r="10" spans="1:35">
      <c r="A10" s="231"/>
      <c r="B10" s="231"/>
      <c r="C10" s="231"/>
      <c r="D10" s="233" t="s">
        <v>188</v>
      </c>
      <c r="E10" s="234"/>
      <c r="F10" s="234"/>
      <c r="G10" s="234"/>
      <c r="H10" s="234"/>
      <c r="I10" s="235"/>
      <c r="J10" s="236"/>
      <c r="K10" s="236"/>
      <c r="L10" s="236"/>
      <c r="M10" s="236"/>
      <c r="N10" s="236"/>
      <c r="O10" s="236"/>
      <c r="P10" s="236"/>
      <c r="Q10" s="236"/>
    </row>
    <row r="11" spans="1:35" ht="36" customHeight="1">
      <c r="A11" s="231" t="s">
        <v>186</v>
      </c>
      <c r="B11" s="231" t="s">
        <v>17</v>
      </c>
      <c r="C11" s="231" t="s">
        <v>631</v>
      </c>
      <c r="D11" s="237" t="s">
        <v>189</v>
      </c>
      <c r="E11" s="237" t="s">
        <v>1124</v>
      </c>
      <c r="F11" s="238">
        <f t="shared" ref="F11:P11" si="0">SUM(F13:F15)</f>
        <v>215443.1</v>
      </c>
      <c r="G11" s="238">
        <f t="shared" si="0"/>
        <v>335086.2</v>
      </c>
      <c r="H11" s="238">
        <f t="shared" si="0"/>
        <v>454729.30000000005</v>
      </c>
      <c r="I11" s="238">
        <f t="shared" si="0"/>
        <v>574372.5</v>
      </c>
      <c r="J11" s="239">
        <f>M11/4</f>
        <v>119643.125</v>
      </c>
      <c r="K11" s="239">
        <f>J11*2</f>
        <v>239286.25</v>
      </c>
      <c r="L11" s="239">
        <f>K11+J11</f>
        <v>358929.375</v>
      </c>
      <c r="M11" s="239">
        <f t="shared" si="0"/>
        <v>478572.5</v>
      </c>
      <c r="N11" s="239">
        <f t="shared" si="0"/>
        <v>95800</v>
      </c>
      <c r="O11" s="239">
        <f t="shared" si="0"/>
        <v>95800</v>
      </c>
      <c r="P11" s="239">
        <f t="shared" si="0"/>
        <v>95800</v>
      </c>
      <c r="Q11" s="239">
        <f>SUM(Q13:Q15)</f>
        <v>95800</v>
      </c>
      <c r="R11" s="230"/>
    </row>
    <row r="12" spans="1:35">
      <c r="A12" s="231"/>
      <c r="B12" s="231"/>
      <c r="C12" s="231"/>
      <c r="D12" s="233" t="s">
        <v>190</v>
      </c>
      <c r="E12" s="237"/>
      <c r="F12" s="237"/>
      <c r="G12" s="237"/>
      <c r="H12" s="237"/>
      <c r="I12" s="238"/>
      <c r="J12" s="239"/>
      <c r="K12" s="239"/>
      <c r="L12" s="239"/>
      <c r="M12" s="239"/>
      <c r="N12" s="239"/>
      <c r="O12" s="239"/>
      <c r="P12" s="239"/>
      <c r="Q12" s="239"/>
    </row>
    <row r="13" spans="1:35" ht="15.6" customHeight="1">
      <c r="A13" s="231" t="s">
        <v>186</v>
      </c>
      <c r="B13" s="231" t="s">
        <v>17</v>
      </c>
      <c r="C13" s="231" t="s">
        <v>17</v>
      </c>
      <c r="D13" s="233" t="s">
        <v>191</v>
      </c>
      <c r="E13" s="234" t="s">
        <v>1125</v>
      </c>
      <c r="F13" s="235">
        <f>J13+N13</f>
        <v>215443.1</v>
      </c>
      <c r="G13" s="235">
        <f>K13+O13</f>
        <v>335086.2</v>
      </c>
      <c r="H13" s="235">
        <f>L13+P13</f>
        <v>454729.30000000005</v>
      </c>
      <c r="I13" s="235">
        <f>M13+Q13</f>
        <v>574372.5</v>
      </c>
      <c r="J13" s="236">
        <v>119643.1</v>
      </c>
      <c r="K13" s="236">
        <f>R14*2</f>
        <v>239286.2</v>
      </c>
      <c r="L13" s="236">
        <f>R14+K13</f>
        <v>358929.30000000005</v>
      </c>
      <c r="M13" s="236">
        <v>478572.5</v>
      </c>
      <c r="N13" s="236">
        <v>95800</v>
      </c>
      <c r="O13" s="236">
        <v>95800</v>
      </c>
      <c r="P13" s="236">
        <v>95800</v>
      </c>
      <c r="Q13" s="236">
        <v>95800</v>
      </c>
      <c r="R13" s="230"/>
    </row>
    <row r="14" spans="1:35" ht="15.6" customHeight="1">
      <c r="A14" s="231" t="s">
        <v>186</v>
      </c>
      <c r="B14" s="231" t="s">
        <v>17</v>
      </c>
      <c r="C14" s="231" t="s">
        <v>22</v>
      </c>
      <c r="D14" s="233" t="s">
        <v>420</v>
      </c>
      <c r="E14" s="234" t="s">
        <v>1126</v>
      </c>
      <c r="F14" s="235">
        <f t="shared" ref="F14:H16" si="1">J14+N14</f>
        <v>0</v>
      </c>
      <c r="G14" s="235">
        <f t="shared" si="1"/>
        <v>0</v>
      </c>
      <c r="H14" s="235">
        <f t="shared" si="1"/>
        <v>0</v>
      </c>
      <c r="I14" s="235"/>
      <c r="J14" s="236"/>
      <c r="K14" s="236"/>
      <c r="L14" s="236"/>
      <c r="M14" s="236"/>
      <c r="N14" s="236"/>
      <c r="O14" s="236"/>
      <c r="P14" s="236"/>
      <c r="Q14" s="236"/>
      <c r="R14" s="306">
        <v>119643.1</v>
      </c>
    </row>
    <row r="15" spans="1:35" ht="14.45" customHeight="1">
      <c r="A15" s="231" t="s">
        <v>186</v>
      </c>
      <c r="B15" s="231" t="s">
        <v>17</v>
      </c>
      <c r="C15" s="231" t="s">
        <v>638</v>
      </c>
      <c r="D15" s="233" t="s">
        <v>422</v>
      </c>
      <c r="E15" s="234" t="s">
        <v>1127</v>
      </c>
      <c r="F15" s="235">
        <f t="shared" si="1"/>
        <v>0</v>
      </c>
      <c r="G15" s="235">
        <f t="shared" si="1"/>
        <v>0</v>
      </c>
      <c r="H15" s="235">
        <f t="shared" si="1"/>
        <v>0</v>
      </c>
      <c r="I15" s="235">
        <f>M15+Q15</f>
        <v>0</v>
      </c>
      <c r="J15" s="236"/>
      <c r="K15" s="236"/>
      <c r="L15" s="236"/>
      <c r="M15" s="236"/>
      <c r="N15" s="236"/>
      <c r="O15" s="236"/>
      <c r="P15" s="236"/>
      <c r="Q15" s="236"/>
    </row>
    <row r="16" spans="1:35" ht="16.149999999999999" customHeight="1">
      <c r="A16" s="231" t="s">
        <v>186</v>
      </c>
      <c r="B16" s="231" t="s">
        <v>22</v>
      </c>
      <c r="C16" s="231" t="s">
        <v>631</v>
      </c>
      <c r="D16" s="237" t="s">
        <v>423</v>
      </c>
      <c r="E16" s="240" t="s">
        <v>1128</v>
      </c>
      <c r="F16" s="235">
        <f t="shared" si="1"/>
        <v>0</v>
      </c>
      <c r="G16" s="235">
        <f t="shared" si="1"/>
        <v>0</v>
      </c>
      <c r="H16" s="235">
        <f t="shared" si="1"/>
        <v>0</v>
      </c>
      <c r="I16" s="235">
        <f>M16+Q16</f>
        <v>0</v>
      </c>
      <c r="J16" s="236">
        <f t="shared" ref="J16:Q16" si="2">J18+J19</f>
        <v>0</v>
      </c>
      <c r="K16" s="236">
        <f t="shared" si="2"/>
        <v>0</v>
      </c>
      <c r="L16" s="236">
        <f t="shared" si="2"/>
        <v>0</v>
      </c>
      <c r="M16" s="236">
        <f t="shared" si="2"/>
        <v>0</v>
      </c>
      <c r="N16" s="236">
        <f t="shared" si="2"/>
        <v>0</v>
      </c>
      <c r="O16" s="236">
        <f t="shared" si="2"/>
        <v>0</v>
      </c>
      <c r="P16" s="236">
        <f t="shared" si="2"/>
        <v>0</v>
      </c>
      <c r="Q16" s="236">
        <f t="shared" si="2"/>
        <v>0</v>
      </c>
    </row>
    <row r="17" spans="1:17">
      <c r="A17" s="231"/>
      <c r="B17" s="231"/>
      <c r="C17" s="231"/>
      <c r="D17" s="233" t="s">
        <v>190</v>
      </c>
      <c r="E17" s="237"/>
      <c r="F17" s="237"/>
      <c r="G17" s="237"/>
      <c r="H17" s="237"/>
      <c r="I17" s="235"/>
      <c r="J17" s="236"/>
      <c r="K17" s="236"/>
      <c r="L17" s="236"/>
      <c r="M17" s="239"/>
      <c r="N17" s="239"/>
      <c r="O17" s="239"/>
      <c r="P17" s="239"/>
      <c r="Q17" s="239"/>
    </row>
    <row r="18" spans="1:17" ht="20.45" customHeight="1">
      <c r="A18" s="231" t="s">
        <v>186</v>
      </c>
      <c r="B18" s="231" t="s">
        <v>22</v>
      </c>
      <c r="C18" s="231" t="s">
        <v>17</v>
      </c>
      <c r="D18" s="241" t="s">
        <v>424</v>
      </c>
      <c r="E18" s="234" t="s">
        <v>1129</v>
      </c>
      <c r="F18" s="235">
        <f t="shared" ref="F18:I20" si="3">J18+N18</f>
        <v>0</v>
      </c>
      <c r="G18" s="235">
        <f t="shared" si="3"/>
        <v>0</v>
      </c>
      <c r="H18" s="235">
        <f t="shared" si="3"/>
        <v>0</v>
      </c>
      <c r="I18" s="235">
        <f t="shared" si="3"/>
        <v>0</v>
      </c>
      <c r="J18" s="236"/>
      <c r="K18" s="236"/>
      <c r="L18" s="236"/>
      <c r="M18" s="236"/>
      <c r="N18" s="236"/>
      <c r="O18" s="236"/>
      <c r="P18" s="236"/>
      <c r="Q18" s="236"/>
    </row>
    <row r="19" spans="1:17" ht="22.9" customHeight="1">
      <c r="A19" s="231" t="s">
        <v>186</v>
      </c>
      <c r="B19" s="231" t="s">
        <v>22</v>
      </c>
      <c r="C19" s="231" t="s">
        <v>22</v>
      </c>
      <c r="D19" s="233" t="s">
        <v>425</v>
      </c>
      <c r="E19" s="234" t="s">
        <v>1130</v>
      </c>
      <c r="F19" s="235">
        <f t="shared" si="3"/>
        <v>0</v>
      </c>
      <c r="G19" s="235">
        <f t="shared" si="3"/>
        <v>0</v>
      </c>
      <c r="H19" s="235">
        <f t="shared" si="3"/>
        <v>0</v>
      </c>
      <c r="I19" s="235">
        <f t="shared" si="3"/>
        <v>0</v>
      </c>
      <c r="J19" s="236"/>
      <c r="K19" s="236"/>
      <c r="L19" s="236"/>
      <c r="M19" s="236"/>
      <c r="N19" s="236"/>
      <c r="O19" s="236"/>
      <c r="P19" s="236"/>
      <c r="Q19" s="236"/>
    </row>
    <row r="20" spans="1:17" ht="16.149999999999999" customHeight="1">
      <c r="A20" s="231" t="s">
        <v>186</v>
      </c>
      <c r="B20" s="231" t="s">
        <v>638</v>
      </c>
      <c r="C20" s="231" t="s">
        <v>631</v>
      </c>
      <c r="D20" s="237" t="s">
        <v>426</v>
      </c>
      <c r="E20" s="242" t="s">
        <v>1131</v>
      </c>
      <c r="F20" s="235">
        <f t="shared" si="3"/>
        <v>1700</v>
      </c>
      <c r="G20" s="235">
        <f t="shared" si="3"/>
        <v>3400</v>
      </c>
      <c r="H20" s="235">
        <f t="shared" si="3"/>
        <v>5100</v>
      </c>
      <c r="I20" s="235">
        <f t="shared" si="3"/>
        <v>6800</v>
      </c>
      <c r="J20" s="236">
        <f t="shared" ref="J20:Q20" si="4">SUM(J22:J24)</f>
        <v>1700</v>
      </c>
      <c r="K20" s="236">
        <f t="shared" si="4"/>
        <v>3400</v>
      </c>
      <c r="L20" s="236">
        <f t="shared" si="4"/>
        <v>5100</v>
      </c>
      <c r="M20" s="236">
        <f t="shared" si="4"/>
        <v>6800</v>
      </c>
      <c r="N20" s="236">
        <f t="shared" si="4"/>
        <v>0</v>
      </c>
      <c r="O20" s="236">
        <f t="shared" si="4"/>
        <v>0</v>
      </c>
      <c r="P20" s="236">
        <f t="shared" si="4"/>
        <v>0</v>
      </c>
      <c r="Q20" s="236">
        <f t="shared" si="4"/>
        <v>0</v>
      </c>
    </row>
    <row r="21" spans="1:17">
      <c r="A21" s="231"/>
      <c r="B21" s="231"/>
      <c r="C21" s="231"/>
      <c r="D21" s="233" t="s">
        <v>190</v>
      </c>
      <c r="E21" s="237"/>
      <c r="F21" s="237"/>
      <c r="G21" s="237"/>
      <c r="H21" s="237"/>
      <c r="I21" s="235"/>
      <c r="J21" s="236"/>
      <c r="K21" s="236"/>
      <c r="L21" s="236"/>
      <c r="M21" s="239"/>
      <c r="N21" s="239"/>
      <c r="O21" s="239"/>
      <c r="P21" s="239"/>
      <c r="Q21" s="239"/>
    </row>
    <row r="22" spans="1:17" ht="22.9" customHeight="1">
      <c r="A22" s="231" t="s">
        <v>186</v>
      </c>
      <c r="B22" s="231" t="s">
        <v>638</v>
      </c>
      <c r="C22" s="231" t="s">
        <v>17</v>
      </c>
      <c r="D22" s="233" t="s">
        <v>427</v>
      </c>
      <c r="E22" s="234" t="s">
        <v>1132</v>
      </c>
      <c r="F22" s="235">
        <f t="shared" ref="F22:I23" si="5">J22+N22</f>
        <v>0</v>
      </c>
      <c r="G22" s="235">
        <f t="shared" si="5"/>
        <v>0</v>
      </c>
      <c r="H22" s="235">
        <f t="shared" si="5"/>
        <v>0</v>
      </c>
      <c r="I22" s="235">
        <f t="shared" si="5"/>
        <v>0</v>
      </c>
      <c r="J22" s="236"/>
      <c r="K22" s="236"/>
      <c r="L22" s="236"/>
      <c r="M22" s="236"/>
      <c r="N22" s="236"/>
      <c r="O22" s="236"/>
      <c r="P22" s="236"/>
      <c r="Q22" s="236"/>
    </row>
    <row r="23" spans="1:17" ht="15" customHeight="1">
      <c r="A23" s="231" t="s">
        <v>186</v>
      </c>
      <c r="B23" s="231">
        <v>3</v>
      </c>
      <c r="C23" s="231">
        <v>2</v>
      </c>
      <c r="D23" s="233" t="s">
        <v>428</v>
      </c>
      <c r="E23" s="234" t="s">
        <v>1133</v>
      </c>
      <c r="F23" s="235">
        <f t="shared" si="5"/>
        <v>0</v>
      </c>
      <c r="G23" s="235">
        <f t="shared" si="5"/>
        <v>0</v>
      </c>
      <c r="H23" s="235">
        <f t="shared" si="5"/>
        <v>0</v>
      </c>
      <c r="I23" s="235">
        <f t="shared" si="5"/>
        <v>0</v>
      </c>
      <c r="J23" s="236"/>
      <c r="K23" s="236"/>
      <c r="L23" s="236"/>
      <c r="M23" s="236"/>
      <c r="N23" s="236"/>
      <c r="O23" s="236"/>
      <c r="P23" s="236"/>
      <c r="Q23" s="236"/>
    </row>
    <row r="24" spans="1:17" ht="16.149999999999999" customHeight="1">
      <c r="A24" s="231" t="s">
        <v>186</v>
      </c>
      <c r="B24" s="231">
        <v>3</v>
      </c>
      <c r="C24" s="231">
        <v>3</v>
      </c>
      <c r="D24" s="233" t="s">
        <v>429</v>
      </c>
      <c r="E24" s="234" t="s">
        <v>1134</v>
      </c>
      <c r="F24" s="236">
        <v>1700</v>
      </c>
      <c r="G24" s="236">
        <v>3400</v>
      </c>
      <c r="H24" s="236">
        <v>5100</v>
      </c>
      <c r="I24" s="236">
        <v>6800</v>
      </c>
      <c r="J24" s="236">
        <v>1700</v>
      </c>
      <c r="K24" s="236">
        <v>3400</v>
      </c>
      <c r="L24" s="236">
        <v>5100</v>
      </c>
      <c r="M24" s="236">
        <v>6800</v>
      </c>
      <c r="N24" s="236"/>
      <c r="O24" s="236"/>
      <c r="P24" s="236"/>
      <c r="Q24" s="236"/>
    </row>
    <row r="25" spans="1:17" ht="15.6" customHeight="1">
      <c r="A25" s="231" t="s">
        <v>186</v>
      </c>
      <c r="B25" s="231">
        <v>4</v>
      </c>
      <c r="C25" s="231">
        <v>0</v>
      </c>
      <c r="D25" s="237" t="s">
        <v>430</v>
      </c>
      <c r="E25" s="237" t="s">
        <v>1135</v>
      </c>
      <c r="F25" s="235">
        <f>J25+N25</f>
        <v>0</v>
      </c>
      <c r="G25" s="235">
        <f>K25+O25</f>
        <v>0</v>
      </c>
      <c r="H25" s="235">
        <f>L25+P25</f>
        <v>0</v>
      </c>
      <c r="I25" s="235">
        <f>M25+Q25</f>
        <v>0</v>
      </c>
      <c r="J25" s="236">
        <f t="shared" ref="J25:Q25" si="6">J27</f>
        <v>0</v>
      </c>
      <c r="K25" s="236">
        <f t="shared" si="6"/>
        <v>0</v>
      </c>
      <c r="L25" s="236">
        <f t="shared" si="6"/>
        <v>0</v>
      </c>
      <c r="M25" s="236">
        <f t="shared" si="6"/>
        <v>0</v>
      </c>
      <c r="N25" s="236">
        <f t="shared" si="6"/>
        <v>0</v>
      </c>
      <c r="O25" s="236">
        <f t="shared" si="6"/>
        <v>0</v>
      </c>
      <c r="P25" s="236">
        <f t="shared" si="6"/>
        <v>0</v>
      </c>
      <c r="Q25" s="236">
        <f t="shared" si="6"/>
        <v>0</v>
      </c>
    </row>
    <row r="26" spans="1:17">
      <c r="A26" s="231"/>
      <c r="B26" s="231"/>
      <c r="C26" s="231"/>
      <c r="D26" s="233" t="s">
        <v>190</v>
      </c>
      <c r="E26" s="237"/>
      <c r="F26" s="237"/>
      <c r="G26" s="237"/>
      <c r="H26" s="237"/>
      <c r="I26" s="235"/>
      <c r="J26" s="236"/>
      <c r="K26" s="236"/>
      <c r="L26" s="236"/>
      <c r="M26" s="239"/>
      <c r="N26" s="239"/>
      <c r="O26" s="239"/>
      <c r="P26" s="239"/>
      <c r="Q26" s="239"/>
    </row>
    <row r="27" spans="1:17" ht="15" customHeight="1">
      <c r="A27" s="231" t="s">
        <v>186</v>
      </c>
      <c r="B27" s="231">
        <v>4</v>
      </c>
      <c r="C27" s="231">
        <v>1</v>
      </c>
      <c r="D27" s="233" t="s">
        <v>431</v>
      </c>
      <c r="E27" s="243" t="s">
        <v>1136</v>
      </c>
      <c r="F27" s="235">
        <f>J27+N27</f>
        <v>0</v>
      </c>
      <c r="G27" s="235">
        <f>K27+O27</f>
        <v>0</v>
      </c>
      <c r="H27" s="235">
        <f>L27+P27</f>
        <v>0</v>
      </c>
      <c r="I27" s="235">
        <f>M27+Q27</f>
        <v>0</v>
      </c>
      <c r="J27" s="236"/>
      <c r="K27" s="236"/>
      <c r="L27" s="236"/>
      <c r="M27" s="236"/>
      <c r="N27" s="236"/>
      <c r="O27" s="236"/>
      <c r="P27" s="236"/>
      <c r="Q27" s="236"/>
    </row>
    <row r="28" spans="1:17" ht="24.6" customHeight="1">
      <c r="A28" s="231" t="s">
        <v>186</v>
      </c>
      <c r="B28" s="231">
        <v>5</v>
      </c>
      <c r="C28" s="231">
        <v>0</v>
      </c>
      <c r="D28" s="237" t="s">
        <v>432</v>
      </c>
      <c r="E28" s="237" t="s">
        <v>1137</v>
      </c>
      <c r="F28" s="235">
        <f>J28+N28</f>
        <v>0</v>
      </c>
      <c r="G28" s="235">
        <v>50</v>
      </c>
      <c r="H28" s="235">
        <f>L28+P28</f>
        <v>0</v>
      </c>
      <c r="I28" s="235">
        <f>M28+Q28</f>
        <v>0</v>
      </c>
      <c r="J28" s="236">
        <f t="shared" ref="J28:Q28" si="7">J30</f>
        <v>0</v>
      </c>
      <c r="K28" s="236">
        <f t="shared" si="7"/>
        <v>0</v>
      </c>
      <c r="L28" s="236">
        <f t="shared" si="7"/>
        <v>0</v>
      </c>
      <c r="M28" s="236">
        <f t="shared" si="7"/>
        <v>0</v>
      </c>
      <c r="N28" s="236">
        <f t="shared" si="7"/>
        <v>0</v>
      </c>
      <c r="O28" s="244">
        <f t="shared" si="7"/>
        <v>0</v>
      </c>
      <c r="P28" s="236">
        <f t="shared" si="7"/>
        <v>0</v>
      </c>
      <c r="Q28" s="236">
        <f t="shared" si="7"/>
        <v>0</v>
      </c>
    </row>
    <row r="29" spans="1:17">
      <c r="A29" s="231"/>
      <c r="B29" s="231"/>
      <c r="C29" s="231"/>
      <c r="D29" s="233" t="s">
        <v>190</v>
      </c>
      <c r="E29" s="237"/>
      <c r="F29" s="237"/>
      <c r="G29" s="245"/>
      <c r="H29" s="237"/>
      <c r="I29" s="235"/>
      <c r="J29" s="236"/>
      <c r="K29" s="236"/>
      <c r="L29" s="236"/>
      <c r="M29" s="239"/>
      <c r="N29" s="239"/>
      <c r="O29" s="246"/>
      <c r="P29" s="239"/>
      <c r="Q29" s="239"/>
    </row>
    <row r="30" spans="1:17" ht="27.6" customHeight="1">
      <c r="A30" s="231" t="s">
        <v>186</v>
      </c>
      <c r="B30" s="231">
        <v>5</v>
      </c>
      <c r="C30" s="231">
        <v>1</v>
      </c>
      <c r="D30" s="233" t="s">
        <v>433</v>
      </c>
      <c r="E30" s="243" t="s">
        <v>1138</v>
      </c>
      <c r="F30" s="235">
        <f>J30+N30</f>
        <v>0</v>
      </c>
      <c r="G30" s="235">
        <v>0</v>
      </c>
      <c r="H30" s="235">
        <f>L30+P30</f>
        <v>0</v>
      </c>
      <c r="I30" s="235">
        <f>M30+Q30</f>
        <v>0</v>
      </c>
      <c r="J30" s="236"/>
      <c r="K30" s="236"/>
      <c r="L30" s="236"/>
      <c r="M30" s="236"/>
      <c r="N30" s="236">
        <v>0</v>
      </c>
      <c r="O30" s="244">
        <v>0</v>
      </c>
      <c r="P30" s="236">
        <v>0</v>
      </c>
      <c r="Q30" s="236">
        <v>0</v>
      </c>
    </row>
    <row r="31" spans="1:17" ht="24" customHeight="1">
      <c r="A31" s="231" t="s">
        <v>186</v>
      </c>
      <c r="B31" s="231">
        <v>6</v>
      </c>
      <c r="C31" s="231">
        <v>0</v>
      </c>
      <c r="D31" s="237" t="s">
        <v>437</v>
      </c>
      <c r="E31" s="237" t="s">
        <v>1139</v>
      </c>
      <c r="F31" s="235">
        <f>J31+N31</f>
        <v>228046</v>
      </c>
      <c r="G31" s="235">
        <f>K31+O31</f>
        <v>223266.3</v>
      </c>
      <c r="H31" s="235">
        <f>L31+P31</f>
        <v>280796</v>
      </c>
      <c r="I31" s="235">
        <f>M31+Q31</f>
        <v>327214.8</v>
      </c>
      <c r="J31" s="236">
        <f>J33</f>
        <v>20346</v>
      </c>
      <c r="K31" s="236">
        <v>15566.3</v>
      </c>
      <c r="L31" s="236">
        <f t="shared" ref="L31:Q31" si="8">L33</f>
        <v>73096</v>
      </c>
      <c r="M31" s="236">
        <f t="shared" si="8"/>
        <v>119514.8</v>
      </c>
      <c r="N31" s="236">
        <f>N33</f>
        <v>207700</v>
      </c>
      <c r="O31" s="236">
        <f t="shared" si="8"/>
        <v>207700</v>
      </c>
      <c r="P31" s="236">
        <f t="shared" si="8"/>
        <v>207700</v>
      </c>
      <c r="Q31" s="236">
        <f t="shared" si="8"/>
        <v>207700</v>
      </c>
    </row>
    <row r="32" spans="1:17">
      <c r="A32" s="231"/>
      <c r="B32" s="231"/>
      <c r="C32" s="231"/>
      <c r="D32" s="233" t="s">
        <v>190</v>
      </c>
      <c r="E32" s="237"/>
      <c r="F32" s="237"/>
      <c r="G32" s="237"/>
      <c r="H32" s="237"/>
      <c r="I32" s="235"/>
      <c r="J32" s="247"/>
      <c r="K32" s="236"/>
      <c r="L32" s="236"/>
      <c r="M32" s="239"/>
      <c r="N32" s="239"/>
      <c r="O32" s="239"/>
      <c r="P32" s="239"/>
      <c r="Q32" s="239"/>
    </row>
    <row r="33" spans="1:17" s="251" customFormat="1" ht="24.6" customHeight="1">
      <c r="A33" s="248" t="s">
        <v>186</v>
      </c>
      <c r="B33" s="248">
        <v>6</v>
      </c>
      <c r="C33" s="248">
        <v>1</v>
      </c>
      <c r="D33" s="249" t="s">
        <v>438</v>
      </c>
      <c r="E33" s="250" t="s">
        <v>1140</v>
      </c>
      <c r="F33" s="236">
        <f t="shared" ref="F33:I34" si="9">J33+N33</f>
        <v>228046</v>
      </c>
      <c r="G33" s="236">
        <f t="shared" si="9"/>
        <v>253253</v>
      </c>
      <c r="H33" s="236">
        <f t="shared" si="9"/>
        <v>280796</v>
      </c>
      <c r="I33" s="236">
        <f t="shared" si="9"/>
        <v>327214.8</v>
      </c>
      <c r="J33" s="236">
        <v>20346</v>
      </c>
      <c r="K33" s="236">
        <v>45553</v>
      </c>
      <c r="L33" s="236">
        <v>73096</v>
      </c>
      <c r="M33" s="236">
        <v>119514.8</v>
      </c>
      <c r="N33" s="236">
        <v>207700</v>
      </c>
      <c r="O33" s="236">
        <v>207700</v>
      </c>
      <c r="P33" s="236">
        <v>207700</v>
      </c>
      <c r="Q33" s="236">
        <v>207700</v>
      </c>
    </row>
    <row r="34" spans="1:17" ht="22.5">
      <c r="A34" s="231" t="s">
        <v>186</v>
      </c>
      <c r="B34" s="231">
        <v>7</v>
      </c>
      <c r="C34" s="231">
        <v>0</v>
      </c>
      <c r="D34" s="237" t="s">
        <v>439</v>
      </c>
      <c r="E34" s="234"/>
      <c r="F34" s="235">
        <f t="shared" si="9"/>
        <v>0</v>
      </c>
      <c r="G34" s="235">
        <f t="shared" si="9"/>
        <v>0</v>
      </c>
      <c r="H34" s="235">
        <f t="shared" si="9"/>
        <v>0</v>
      </c>
      <c r="I34" s="235">
        <f t="shared" si="9"/>
        <v>0</v>
      </c>
      <c r="J34" s="236">
        <f t="shared" ref="J34:Q34" si="10">J36</f>
        <v>0</v>
      </c>
      <c r="K34" s="236">
        <f t="shared" si="10"/>
        <v>0</v>
      </c>
      <c r="L34" s="236">
        <f t="shared" si="10"/>
        <v>0</v>
      </c>
      <c r="M34" s="236">
        <f t="shared" si="10"/>
        <v>0</v>
      </c>
      <c r="N34" s="236">
        <f t="shared" si="10"/>
        <v>0</v>
      </c>
      <c r="O34" s="236">
        <f t="shared" si="10"/>
        <v>0</v>
      </c>
      <c r="P34" s="236">
        <f t="shared" si="10"/>
        <v>0</v>
      </c>
      <c r="Q34" s="236">
        <f t="shared" si="10"/>
        <v>0</v>
      </c>
    </row>
    <row r="35" spans="1:17">
      <c r="A35" s="231"/>
      <c r="B35" s="231"/>
      <c r="C35" s="231"/>
      <c r="D35" s="233" t="s">
        <v>190</v>
      </c>
      <c r="E35" s="237"/>
      <c r="F35" s="237"/>
      <c r="G35" s="237"/>
      <c r="H35" s="237"/>
      <c r="I35" s="235"/>
      <c r="J35" s="236"/>
      <c r="K35" s="236"/>
      <c r="L35" s="236"/>
      <c r="M35" s="239"/>
      <c r="N35" s="239"/>
      <c r="O35" s="239"/>
      <c r="P35" s="239"/>
      <c r="Q35" s="239"/>
    </row>
    <row r="36" spans="1:17" ht="22.5">
      <c r="A36" s="231" t="s">
        <v>186</v>
      </c>
      <c r="B36" s="231">
        <v>7</v>
      </c>
      <c r="C36" s="231">
        <v>1</v>
      </c>
      <c r="D36" s="233" t="s">
        <v>439</v>
      </c>
      <c r="E36" s="234"/>
      <c r="F36" s="235">
        <f t="shared" ref="F36:I37" si="11">J36+N36</f>
        <v>0</v>
      </c>
      <c r="G36" s="235">
        <f t="shared" si="11"/>
        <v>0</v>
      </c>
      <c r="H36" s="235">
        <f t="shared" si="11"/>
        <v>0</v>
      </c>
      <c r="I36" s="235">
        <f t="shared" si="11"/>
        <v>0</v>
      </c>
      <c r="J36" s="236"/>
      <c r="K36" s="236"/>
      <c r="L36" s="236"/>
      <c r="M36" s="236"/>
      <c r="N36" s="236"/>
      <c r="O36" s="236"/>
      <c r="P36" s="236"/>
      <c r="Q36" s="236"/>
    </row>
    <row r="37" spans="1:17" ht="25.15" customHeight="1">
      <c r="A37" s="231" t="s">
        <v>186</v>
      </c>
      <c r="B37" s="231">
        <v>8</v>
      </c>
      <c r="C37" s="231">
        <v>0</v>
      </c>
      <c r="D37" s="237" t="s">
        <v>442</v>
      </c>
      <c r="E37" s="237" t="s">
        <v>1141</v>
      </c>
      <c r="F37" s="235">
        <f t="shared" si="11"/>
        <v>0</v>
      </c>
      <c r="G37" s="235">
        <f t="shared" si="11"/>
        <v>0</v>
      </c>
      <c r="H37" s="235">
        <f t="shared" si="11"/>
        <v>0</v>
      </c>
      <c r="I37" s="235">
        <f t="shared" si="11"/>
        <v>0</v>
      </c>
      <c r="J37" s="236">
        <f t="shared" ref="J37:Q37" si="12">J39</f>
        <v>0</v>
      </c>
      <c r="K37" s="236">
        <f t="shared" si="12"/>
        <v>0</v>
      </c>
      <c r="L37" s="236">
        <f t="shared" si="12"/>
        <v>0</v>
      </c>
      <c r="M37" s="236">
        <f t="shared" si="12"/>
        <v>0</v>
      </c>
      <c r="N37" s="236">
        <f t="shared" si="12"/>
        <v>0</v>
      </c>
      <c r="O37" s="236">
        <f t="shared" si="12"/>
        <v>0</v>
      </c>
      <c r="P37" s="236">
        <f t="shared" si="12"/>
        <v>0</v>
      </c>
      <c r="Q37" s="236">
        <f t="shared" si="12"/>
        <v>0</v>
      </c>
    </row>
    <row r="38" spans="1:17">
      <c r="A38" s="231"/>
      <c r="B38" s="231"/>
      <c r="C38" s="231"/>
      <c r="D38" s="233" t="s">
        <v>190</v>
      </c>
      <c r="E38" s="237"/>
      <c r="F38" s="237"/>
      <c r="G38" s="237"/>
      <c r="H38" s="237"/>
      <c r="I38" s="235"/>
      <c r="J38" s="236"/>
      <c r="K38" s="236"/>
      <c r="L38" s="236"/>
      <c r="M38" s="239"/>
      <c r="N38" s="239"/>
      <c r="O38" s="239"/>
      <c r="P38" s="239"/>
      <c r="Q38" s="239"/>
    </row>
    <row r="39" spans="1:17" ht="23.45" customHeight="1">
      <c r="A39" s="231" t="s">
        <v>186</v>
      </c>
      <c r="B39" s="231">
        <v>8</v>
      </c>
      <c r="C39" s="231">
        <v>1</v>
      </c>
      <c r="D39" s="233" t="s">
        <v>442</v>
      </c>
      <c r="E39" s="243" t="s">
        <v>1142</v>
      </c>
      <c r="F39" s="235">
        <f>J39+N39</f>
        <v>0</v>
      </c>
      <c r="G39" s="235">
        <f>K39+O39</f>
        <v>0</v>
      </c>
      <c r="H39" s="235">
        <f>L39+P39</f>
        <v>0</v>
      </c>
      <c r="I39" s="235">
        <f>M39+Q39</f>
        <v>0</v>
      </c>
      <c r="J39" s="236">
        <f t="shared" ref="J39:Q39" si="13">J41+J42</f>
        <v>0</v>
      </c>
      <c r="K39" s="236">
        <f t="shared" si="13"/>
        <v>0</v>
      </c>
      <c r="L39" s="236">
        <f t="shared" si="13"/>
        <v>0</v>
      </c>
      <c r="M39" s="236">
        <f t="shared" si="13"/>
        <v>0</v>
      </c>
      <c r="N39" s="236">
        <f t="shared" si="13"/>
        <v>0</v>
      </c>
      <c r="O39" s="236">
        <f t="shared" si="13"/>
        <v>0</v>
      </c>
      <c r="P39" s="236">
        <f t="shared" si="13"/>
        <v>0</v>
      </c>
      <c r="Q39" s="236">
        <f t="shared" si="13"/>
        <v>0</v>
      </c>
    </row>
    <row r="40" spans="1:17">
      <c r="A40" s="231"/>
      <c r="B40" s="231"/>
      <c r="C40" s="231"/>
      <c r="D40" s="233" t="s">
        <v>190</v>
      </c>
      <c r="E40" s="243"/>
      <c r="F40" s="243"/>
      <c r="G40" s="243"/>
      <c r="H40" s="243"/>
      <c r="I40" s="235"/>
      <c r="J40" s="236"/>
      <c r="K40" s="236"/>
      <c r="L40" s="236"/>
      <c r="M40" s="236"/>
      <c r="N40" s="236"/>
      <c r="O40" s="236"/>
      <c r="P40" s="236"/>
      <c r="Q40" s="236"/>
    </row>
    <row r="41" spans="1:17" ht="22.5">
      <c r="A41" s="231" t="s">
        <v>186</v>
      </c>
      <c r="B41" s="231">
        <v>8</v>
      </c>
      <c r="C41" s="231">
        <v>1</v>
      </c>
      <c r="D41" s="233" t="s">
        <v>443</v>
      </c>
      <c r="E41" s="243"/>
      <c r="F41" s="235">
        <f t="shared" ref="F41:I45" si="14">J41+N41</f>
        <v>0</v>
      </c>
      <c r="G41" s="235">
        <f t="shared" si="14"/>
        <v>0</v>
      </c>
      <c r="H41" s="235">
        <f t="shared" si="14"/>
        <v>0</v>
      </c>
      <c r="I41" s="235">
        <f t="shared" si="14"/>
        <v>0</v>
      </c>
      <c r="J41" s="236"/>
      <c r="K41" s="236"/>
      <c r="L41" s="236"/>
      <c r="M41" s="236"/>
      <c r="N41" s="236"/>
      <c r="O41" s="236"/>
      <c r="P41" s="236"/>
      <c r="Q41" s="236"/>
    </row>
    <row r="42" spans="1:17" ht="22.5">
      <c r="A42" s="231" t="s">
        <v>186</v>
      </c>
      <c r="B42" s="231">
        <v>8</v>
      </c>
      <c r="C42" s="231">
        <v>1</v>
      </c>
      <c r="D42" s="233" t="s">
        <v>444</v>
      </c>
      <c r="E42" s="243"/>
      <c r="F42" s="235">
        <f t="shared" si="14"/>
        <v>0</v>
      </c>
      <c r="G42" s="235">
        <f t="shared" si="14"/>
        <v>0</v>
      </c>
      <c r="H42" s="235">
        <f t="shared" si="14"/>
        <v>0</v>
      </c>
      <c r="I42" s="235">
        <f t="shared" si="14"/>
        <v>0</v>
      </c>
      <c r="J42" s="236"/>
      <c r="K42" s="236"/>
      <c r="L42" s="236"/>
      <c r="M42" s="236"/>
      <c r="N42" s="236"/>
      <c r="O42" s="236"/>
      <c r="P42" s="236"/>
      <c r="Q42" s="236"/>
    </row>
    <row r="43" spans="1:17" ht="22.5">
      <c r="A43" s="231" t="s">
        <v>186</v>
      </c>
      <c r="B43" s="231">
        <v>8</v>
      </c>
      <c r="C43" s="231">
        <v>1</v>
      </c>
      <c r="D43" s="233" t="s">
        <v>445</v>
      </c>
      <c r="E43" s="243"/>
      <c r="F43" s="235">
        <f t="shared" si="14"/>
        <v>0</v>
      </c>
      <c r="G43" s="235">
        <f t="shared" si="14"/>
        <v>0</v>
      </c>
      <c r="H43" s="235">
        <f t="shared" si="14"/>
        <v>0</v>
      </c>
      <c r="I43" s="235">
        <f t="shared" si="14"/>
        <v>0</v>
      </c>
      <c r="J43" s="236"/>
      <c r="K43" s="236"/>
      <c r="L43" s="236"/>
      <c r="M43" s="236"/>
      <c r="N43" s="236"/>
      <c r="O43" s="236"/>
      <c r="P43" s="236"/>
      <c r="Q43" s="236"/>
    </row>
    <row r="44" spans="1:17">
      <c r="A44" s="231" t="s">
        <v>186</v>
      </c>
      <c r="B44" s="231">
        <v>8</v>
      </c>
      <c r="C44" s="231">
        <v>1</v>
      </c>
      <c r="D44" s="233"/>
      <c r="E44" s="243"/>
      <c r="F44" s="235">
        <f t="shared" si="14"/>
        <v>0</v>
      </c>
      <c r="G44" s="235">
        <f t="shared" si="14"/>
        <v>0</v>
      </c>
      <c r="H44" s="235">
        <f t="shared" si="14"/>
        <v>0</v>
      </c>
      <c r="I44" s="235">
        <f t="shared" si="14"/>
        <v>0</v>
      </c>
      <c r="J44" s="236"/>
      <c r="K44" s="236"/>
      <c r="L44" s="236"/>
      <c r="M44" s="236"/>
      <c r="N44" s="236"/>
      <c r="O44" s="236"/>
      <c r="P44" s="236"/>
      <c r="Q44" s="236"/>
    </row>
    <row r="45" spans="1:17" ht="33.75">
      <c r="A45" s="231" t="s">
        <v>447</v>
      </c>
      <c r="B45" s="231">
        <v>0</v>
      </c>
      <c r="C45" s="231">
        <v>0</v>
      </c>
      <c r="D45" s="219" t="s">
        <v>448</v>
      </c>
      <c r="E45" s="220" t="s">
        <v>1143</v>
      </c>
      <c r="F45" s="252">
        <f t="shared" si="14"/>
        <v>7750</v>
      </c>
      <c r="G45" s="252">
        <f t="shared" si="14"/>
        <v>13000</v>
      </c>
      <c r="H45" s="252">
        <f t="shared" si="14"/>
        <v>17750</v>
      </c>
      <c r="I45" s="252">
        <f t="shared" si="14"/>
        <v>23000</v>
      </c>
      <c r="J45" s="229">
        <f>J47+J50+J53+J56+J60</f>
        <v>7750</v>
      </c>
      <c r="K45" s="229">
        <f>K47+K50+K53+K56+K60</f>
        <v>13000</v>
      </c>
      <c r="L45" s="229">
        <f>L47+L50+L53+L56+L60</f>
        <v>17750</v>
      </c>
      <c r="M45" s="229">
        <f>M47+M50+M53+M56+M60</f>
        <v>23000</v>
      </c>
      <c r="N45" s="229">
        <f>N47+N50+N53+N56+N60</f>
        <v>0</v>
      </c>
      <c r="O45" s="229">
        <v>0</v>
      </c>
      <c r="P45" s="229">
        <v>0</v>
      </c>
      <c r="Q45" s="229">
        <v>0</v>
      </c>
    </row>
    <row r="46" spans="1:17">
      <c r="A46" s="231"/>
      <c r="B46" s="231"/>
      <c r="C46" s="231"/>
      <c r="D46" s="233" t="s">
        <v>188</v>
      </c>
      <c r="E46" s="234"/>
      <c r="F46" s="234"/>
      <c r="G46" s="234"/>
      <c r="H46" s="234"/>
      <c r="I46" s="235"/>
      <c r="J46" s="236"/>
      <c r="K46" s="236"/>
      <c r="L46" s="236"/>
      <c r="M46" s="236"/>
      <c r="N46" s="236"/>
      <c r="O46" s="236"/>
      <c r="P46" s="236"/>
      <c r="Q46" s="236"/>
    </row>
    <row r="47" spans="1:17" ht="15" customHeight="1">
      <c r="A47" s="231" t="s">
        <v>447</v>
      </c>
      <c r="B47" s="231">
        <v>1</v>
      </c>
      <c r="C47" s="231">
        <v>0</v>
      </c>
      <c r="D47" s="237" t="s">
        <v>449</v>
      </c>
      <c r="E47" s="253" t="s">
        <v>1144</v>
      </c>
      <c r="F47" s="235">
        <f>J47+N47</f>
        <v>0</v>
      </c>
      <c r="G47" s="235">
        <f>K47+O47</f>
        <v>0</v>
      </c>
      <c r="H47" s="235">
        <f>L47+P47</f>
        <v>0</v>
      </c>
      <c r="I47" s="235">
        <f>M47+Q47</f>
        <v>0</v>
      </c>
      <c r="J47" s="236">
        <f t="shared" ref="J47:Q47" si="15">J49</f>
        <v>0</v>
      </c>
      <c r="K47" s="236">
        <f t="shared" si="15"/>
        <v>0</v>
      </c>
      <c r="L47" s="236">
        <f t="shared" si="15"/>
        <v>0</v>
      </c>
      <c r="M47" s="236">
        <f t="shared" si="15"/>
        <v>0</v>
      </c>
      <c r="N47" s="236">
        <f t="shared" si="15"/>
        <v>0</v>
      </c>
      <c r="O47" s="236">
        <f t="shared" si="15"/>
        <v>0</v>
      </c>
      <c r="P47" s="236">
        <f t="shared" si="15"/>
        <v>0</v>
      </c>
      <c r="Q47" s="236">
        <f t="shared" si="15"/>
        <v>0</v>
      </c>
    </row>
    <row r="48" spans="1:17">
      <c r="A48" s="231"/>
      <c r="B48" s="231"/>
      <c r="C48" s="231"/>
      <c r="D48" s="233" t="s">
        <v>190</v>
      </c>
      <c r="E48" s="237"/>
      <c r="F48" s="237"/>
      <c r="G48" s="237"/>
      <c r="H48" s="237"/>
      <c r="I48" s="235"/>
      <c r="J48" s="236"/>
      <c r="K48" s="236"/>
      <c r="L48" s="236"/>
      <c r="M48" s="239"/>
      <c r="N48" s="239"/>
      <c r="O48" s="239"/>
      <c r="P48" s="239"/>
      <c r="Q48" s="239"/>
    </row>
    <row r="49" spans="1:17" ht="14.45" customHeight="1">
      <c r="A49" s="231" t="s">
        <v>447</v>
      </c>
      <c r="B49" s="231">
        <v>1</v>
      </c>
      <c r="C49" s="231">
        <v>1</v>
      </c>
      <c r="D49" s="233" t="s">
        <v>450</v>
      </c>
      <c r="E49" s="243" t="s">
        <v>1145</v>
      </c>
      <c r="F49" s="235">
        <f t="shared" ref="F49:I50" si="16">J49+N49</f>
        <v>0</v>
      </c>
      <c r="G49" s="235">
        <f t="shared" si="16"/>
        <v>0</v>
      </c>
      <c r="H49" s="235">
        <f t="shared" si="16"/>
        <v>0</v>
      </c>
      <c r="I49" s="235">
        <f t="shared" si="16"/>
        <v>0</v>
      </c>
      <c r="J49" s="236"/>
      <c r="K49" s="236"/>
      <c r="L49" s="236"/>
      <c r="M49" s="236"/>
      <c r="N49" s="236"/>
      <c r="O49" s="236"/>
      <c r="P49" s="236"/>
      <c r="Q49" s="236"/>
    </row>
    <row r="50" spans="1:17" ht="14.45" customHeight="1">
      <c r="A50" s="231" t="s">
        <v>447</v>
      </c>
      <c r="B50" s="231">
        <v>2</v>
      </c>
      <c r="C50" s="231">
        <v>0</v>
      </c>
      <c r="D50" s="237" t="s">
        <v>451</v>
      </c>
      <c r="E50" s="253" t="s">
        <v>1146</v>
      </c>
      <c r="F50" s="235">
        <f t="shared" si="16"/>
        <v>7750</v>
      </c>
      <c r="G50" s="235">
        <f t="shared" si="16"/>
        <v>13000</v>
      </c>
      <c r="H50" s="235">
        <f t="shared" si="16"/>
        <v>17750</v>
      </c>
      <c r="I50" s="235">
        <f t="shared" si="16"/>
        <v>23000</v>
      </c>
      <c r="J50" s="236">
        <f>J52</f>
        <v>7750</v>
      </c>
      <c r="K50" s="236">
        <f>K52</f>
        <v>13000</v>
      </c>
      <c r="L50" s="236">
        <f>L52</f>
        <v>17750</v>
      </c>
      <c r="M50" s="236">
        <f>M52</f>
        <v>23000</v>
      </c>
      <c r="N50" s="236">
        <f>N52</f>
        <v>0</v>
      </c>
      <c r="O50" s="236">
        <v>0</v>
      </c>
      <c r="P50" s="236">
        <v>0</v>
      </c>
      <c r="Q50" s="236">
        <v>0</v>
      </c>
    </row>
    <row r="51" spans="1:17">
      <c r="A51" s="231"/>
      <c r="B51" s="231"/>
      <c r="C51" s="231"/>
      <c r="D51" s="233" t="s">
        <v>190</v>
      </c>
      <c r="E51" s="237"/>
      <c r="F51" s="237"/>
      <c r="G51" s="237"/>
      <c r="H51" s="237"/>
      <c r="I51" s="235"/>
      <c r="J51" s="236"/>
      <c r="K51" s="236"/>
      <c r="L51" s="236"/>
      <c r="M51" s="239"/>
      <c r="N51" s="239"/>
      <c r="O51" s="239"/>
      <c r="P51" s="239"/>
      <c r="Q51" s="239"/>
    </row>
    <row r="52" spans="1:17" ht="14.45" customHeight="1">
      <c r="A52" s="231" t="s">
        <v>447</v>
      </c>
      <c r="B52" s="231">
        <v>2</v>
      </c>
      <c r="C52" s="231">
        <v>1</v>
      </c>
      <c r="D52" s="233" t="s">
        <v>452</v>
      </c>
      <c r="E52" s="243" t="s">
        <v>1147</v>
      </c>
      <c r="F52" s="235">
        <f t="shared" ref="F52:I53" si="17">J52+N52</f>
        <v>7750</v>
      </c>
      <c r="G52" s="235">
        <f t="shared" si="17"/>
        <v>13000</v>
      </c>
      <c r="H52" s="235">
        <f t="shared" si="17"/>
        <v>17750</v>
      </c>
      <c r="I52" s="235">
        <f t="shared" si="17"/>
        <v>23000</v>
      </c>
      <c r="J52" s="236">
        <v>7750</v>
      </c>
      <c r="K52" s="236">
        <v>13000</v>
      </c>
      <c r="L52" s="236">
        <v>17750</v>
      </c>
      <c r="M52" s="236">
        <v>23000</v>
      </c>
      <c r="N52" s="236"/>
      <c r="O52" s="236"/>
      <c r="P52" s="236"/>
      <c r="Q52" s="236">
        <v>0</v>
      </c>
    </row>
    <row r="53" spans="1:17" ht="16.149999999999999" customHeight="1">
      <c r="A53" s="231" t="s">
        <v>447</v>
      </c>
      <c r="B53" s="231">
        <v>3</v>
      </c>
      <c r="C53" s="231">
        <v>0</v>
      </c>
      <c r="D53" s="237" t="s">
        <v>453</v>
      </c>
      <c r="E53" s="253" t="s">
        <v>1148</v>
      </c>
      <c r="F53" s="235">
        <f t="shared" si="17"/>
        <v>0</v>
      </c>
      <c r="G53" s="235">
        <f t="shared" si="17"/>
        <v>0</v>
      </c>
      <c r="H53" s="235">
        <f t="shared" si="17"/>
        <v>0</v>
      </c>
      <c r="I53" s="235">
        <f t="shared" si="17"/>
        <v>0</v>
      </c>
      <c r="J53" s="236">
        <f t="shared" ref="J53:Q53" si="18">J55</f>
        <v>0</v>
      </c>
      <c r="K53" s="236">
        <f t="shared" si="18"/>
        <v>0</v>
      </c>
      <c r="L53" s="236">
        <f t="shared" si="18"/>
        <v>0</v>
      </c>
      <c r="M53" s="236">
        <f t="shared" si="18"/>
        <v>0</v>
      </c>
      <c r="N53" s="236">
        <f t="shared" si="18"/>
        <v>0</v>
      </c>
      <c r="O53" s="236">
        <f t="shared" si="18"/>
        <v>0</v>
      </c>
      <c r="P53" s="236">
        <f t="shared" si="18"/>
        <v>0</v>
      </c>
      <c r="Q53" s="236">
        <f t="shared" si="18"/>
        <v>0</v>
      </c>
    </row>
    <row r="54" spans="1:17">
      <c r="A54" s="231"/>
      <c r="B54" s="231"/>
      <c r="C54" s="231"/>
      <c r="D54" s="233" t="s">
        <v>190</v>
      </c>
      <c r="E54" s="237"/>
      <c r="F54" s="237"/>
      <c r="G54" s="237"/>
      <c r="H54" s="237"/>
      <c r="I54" s="235"/>
      <c r="J54" s="236"/>
      <c r="K54" s="236"/>
      <c r="L54" s="236"/>
      <c r="M54" s="239"/>
      <c r="N54" s="239"/>
      <c r="O54" s="239"/>
      <c r="P54" s="239"/>
      <c r="Q54" s="239"/>
    </row>
    <row r="55" spans="1:17" ht="16.149999999999999" customHeight="1">
      <c r="A55" s="231" t="s">
        <v>447</v>
      </c>
      <c r="B55" s="231">
        <v>3</v>
      </c>
      <c r="C55" s="231">
        <v>1</v>
      </c>
      <c r="D55" s="233" t="s">
        <v>454</v>
      </c>
      <c r="E55" s="243" t="s">
        <v>1149</v>
      </c>
      <c r="F55" s="235">
        <f t="shared" ref="F55:I56" si="19">J55+N55</f>
        <v>0</v>
      </c>
      <c r="G55" s="235">
        <f t="shared" si="19"/>
        <v>0</v>
      </c>
      <c r="H55" s="235">
        <f t="shared" si="19"/>
        <v>0</v>
      </c>
      <c r="I55" s="235">
        <f t="shared" si="19"/>
        <v>0</v>
      </c>
      <c r="J55" s="236"/>
      <c r="K55" s="236"/>
      <c r="L55" s="236"/>
      <c r="M55" s="236"/>
      <c r="N55" s="236"/>
      <c r="O55" s="236"/>
      <c r="P55" s="236"/>
      <c r="Q55" s="236"/>
    </row>
    <row r="56" spans="1:17" ht="24" customHeight="1">
      <c r="A56" s="231" t="s">
        <v>447</v>
      </c>
      <c r="B56" s="231">
        <v>4</v>
      </c>
      <c r="C56" s="231">
        <v>0</v>
      </c>
      <c r="D56" s="237" t="s">
        <v>455</v>
      </c>
      <c r="E56" s="237" t="s">
        <v>1150</v>
      </c>
      <c r="F56" s="235">
        <f t="shared" si="19"/>
        <v>0</v>
      </c>
      <c r="G56" s="235">
        <f t="shared" si="19"/>
        <v>0</v>
      </c>
      <c r="H56" s="235">
        <f t="shared" si="19"/>
        <v>0</v>
      </c>
      <c r="I56" s="235">
        <f t="shared" si="19"/>
        <v>0</v>
      </c>
      <c r="J56" s="236">
        <f t="shared" ref="J56:Q56" si="20">J58</f>
        <v>0</v>
      </c>
      <c r="K56" s="236">
        <f t="shared" si="20"/>
        <v>0</v>
      </c>
      <c r="L56" s="236">
        <f t="shared" si="20"/>
        <v>0</v>
      </c>
      <c r="M56" s="236">
        <f t="shared" si="20"/>
        <v>0</v>
      </c>
      <c r="N56" s="236">
        <f t="shared" si="20"/>
        <v>0</v>
      </c>
      <c r="O56" s="236">
        <f t="shared" si="20"/>
        <v>0</v>
      </c>
      <c r="P56" s="236">
        <f t="shared" si="20"/>
        <v>0</v>
      </c>
      <c r="Q56" s="236">
        <f t="shared" si="20"/>
        <v>0</v>
      </c>
    </row>
    <row r="57" spans="1:17">
      <c r="A57" s="231"/>
      <c r="B57" s="231"/>
      <c r="C57" s="231"/>
      <c r="D57" s="233" t="s">
        <v>190</v>
      </c>
      <c r="E57" s="237"/>
      <c r="F57" s="237"/>
      <c r="G57" s="237"/>
      <c r="H57" s="237"/>
      <c r="I57" s="235"/>
      <c r="J57" s="236"/>
      <c r="K57" s="236"/>
      <c r="L57" s="236"/>
      <c r="M57" s="239"/>
      <c r="N57" s="239"/>
      <c r="O57" s="239"/>
      <c r="P57" s="239"/>
      <c r="Q57" s="239"/>
    </row>
    <row r="58" spans="1:17" ht="21.6" customHeight="1">
      <c r="A58" s="231" t="s">
        <v>447</v>
      </c>
      <c r="B58" s="231">
        <v>4</v>
      </c>
      <c r="C58" s="231">
        <v>1</v>
      </c>
      <c r="D58" s="233" t="s">
        <v>455</v>
      </c>
      <c r="E58" s="243" t="s">
        <v>1150</v>
      </c>
      <c r="F58" s="235">
        <f>J58+N58</f>
        <v>0</v>
      </c>
      <c r="G58" s="235">
        <f>K58+O58</f>
        <v>0</v>
      </c>
      <c r="H58" s="235">
        <f>L58+P58</f>
        <v>0</v>
      </c>
      <c r="I58" s="235">
        <f>M58+Q58</f>
        <v>0</v>
      </c>
      <c r="J58" s="236"/>
      <c r="K58" s="236"/>
      <c r="L58" s="236"/>
      <c r="M58" s="236"/>
      <c r="N58" s="236"/>
      <c r="O58" s="236"/>
      <c r="P58" s="236"/>
      <c r="Q58" s="236"/>
    </row>
    <row r="59" spans="1:17">
      <c r="A59" s="231"/>
      <c r="B59" s="231"/>
      <c r="C59" s="231"/>
      <c r="D59" s="233" t="s">
        <v>190</v>
      </c>
      <c r="E59" s="237"/>
      <c r="F59" s="237"/>
      <c r="G59" s="237"/>
      <c r="H59" s="237"/>
      <c r="I59" s="235"/>
      <c r="J59" s="236"/>
      <c r="K59" s="236"/>
      <c r="L59" s="236"/>
      <c r="M59" s="239"/>
      <c r="N59" s="239"/>
      <c r="O59" s="239"/>
      <c r="P59" s="239"/>
      <c r="Q59" s="239"/>
    </row>
    <row r="60" spans="1:17" ht="19.149999999999999" customHeight="1">
      <c r="A60" s="231" t="s">
        <v>447</v>
      </c>
      <c r="B60" s="231">
        <v>5</v>
      </c>
      <c r="C60" s="231">
        <v>0</v>
      </c>
      <c r="D60" s="237" t="s">
        <v>456</v>
      </c>
      <c r="E60" s="237" t="s">
        <v>1151</v>
      </c>
      <c r="F60" s="235">
        <f>J60+N60</f>
        <v>0</v>
      </c>
      <c r="G60" s="235">
        <f>K60+O60</f>
        <v>0</v>
      </c>
      <c r="H60" s="235">
        <f>L60+P60</f>
        <v>0</v>
      </c>
      <c r="I60" s="235">
        <f>M60+Q60</f>
        <v>0</v>
      </c>
      <c r="J60" s="236">
        <f t="shared" ref="J60:Q60" si="21">J62</f>
        <v>0</v>
      </c>
      <c r="K60" s="236">
        <f t="shared" si="21"/>
        <v>0</v>
      </c>
      <c r="L60" s="236">
        <f t="shared" si="21"/>
        <v>0</v>
      </c>
      <c r="M60" s="236">
        <f t="shared" si="21"/>
        <v>0</v>
      </c>
      <c r="N60" s="236">
        <f t="shared" si="21"/>
        <v>0</v>
      </c>
      <c r="O60" s="236">
        <f t="shared" si="21"/>
        <v>0</v>
      </c>
      <c r="P60" s="236">
        <f t="shared" si="21"/>
        <v>0</v>
      </c>
      <c r="Q60" s="236">
        <f t="shared" si="21"/>
        <v>0</v>
      </c>
    </row>
    <row r="61" spans="1:17">
      <c r="A61" s="231"/>
      <c r="B61" s="231"/>
      <c r="C61" s="231"/>
      <c r="D61" s="233" t="s">
        <v>190</v>
      </c>
      <c r="E61" s="237"/>
      <c r="F61" s="237"/>
      <c r="G61" s="237"/>
      <c r="H61" s="237"/>
      <c r="I61" s="235"/>
      <c r="J61" s="236"/>
      <c r="K61" s="236"/>
      <c r="L61" s="236"/>
      <c r="M61" s="239"/>
      <c r="N61" s="239"/>
      <c r="O61" s="239"/>
      <c r="P61" s="239"/>
      <c r="Q61" s="239"/>
    </row>
    <row r="62" spans="1:17" ht="18.600000000000001" customHeight="1">
      <c r="A62" s="231" t="s">
        <v>447</v>
      </c>
      <c r="B62" s="231">
        <v>5</v>
      </c>
      <c r="C62" s="231">
        <v>1</v>
      </c>
      <c r="D62" s="233" t="s">
        <v>456</v>
      </c>
      <c r="E62" s="243" t="s">
        <v>1152</v>
      </c>
      <c r="F62" s="235">
        <f t="shared" ref="F62:I63" si="22">J62+N62</f>
        <v>0</v>
      </c>
      <c r="G62" s="235">
        <f t="shared" si="22"/>
        <v>0</v>
      </c>
      <c r="H62" s="235">
        <f t="shared" si="22"/>
        <v>0</v>
      </c>
      <c r="I62" s="235">
        <f t="shared" si="22"/>
        <v>0</v>
      </c>
      <c r="J62" s="236"/>
      <c r="K62" s="236"/>
      <c r="L62" s="236"/>
      <c r="M62" s="236"/>
      <c r="N62" s="236"/>
      <c r="O62" s="236"/>
      <c r="P62" s="236"/>
      <c r="Q62" s="236"/>
    </row>
    <row r="63" spans="1:17" ht="46.9" customHeight="1">
      <c r="A63" s="231" t="s">
        <v>457</v>
      </c>
      <c r="B63" s="231">
        <v>0</v>
      </c>
      <c r="C63" s="231">
        <v>0</v>
      </c>
      <c r="D63" s="219" t="s">
        <v>458</v>
      </c>
      <c r="E63" s="220" t="s">
        <v>1153</v>
      </c>
      <c r="F63" s="235">
        <f t="shared" si="22"/>
        <v>0</v>
      </c>
      <c r="G63" s="235">
        <f t="shared" si="22"/>
        <v>0</v>
      </c>
      <c r="H63" s="235">
        <f t="shared" si="22"/>
        <v>0</v>
      </c>
      <c r="I63" s="235">
        <f t="shared" si="22"/>
        <v>0</v>
      </c>
      <c r="J63" s="229">
        <f t="shared" ref="J63:Q63" si="23">J65+J70+J73+J77+J80+J83+J86</f>
        <v>0</v>
      </c>
      <c r="K63" s="229">
        <f t="shared" si="23"/>
        <v>0</v>
      </c>
      <c r="L63" s="229">
        <f t="shared" si="23"/>
        <v>0</v>
      </c>
      <c r="M63" s="229">
        <f t="shared" si="23"/>
        <v>0</v>
      </c>
      <c r="N63" s="229">
        <f t="shared" si="23"/>
        <v>0</v>
      </c>
      <c r="O63" s="229">
        <f t="shared" si="23"/>
        <v>0</v>
      </c>
      <c r="P63" s="229">
        <f t="shared" si="23"/>
        <v>0</v>
      </c>
      <c r="Q63" s="229">
        <f t="shared" si="23"/>
        <v>0</v>
      </c>
    </row>
    <row r="64" spans="1:17">
      <c r="A64" s="231"/>
      <c r="B64" s="231"/>
      <c r="C64" s="231"/>
      <c r="D64" s="233" t="s">
        <v>188</v>
      </c>
      <c r="E64" s="234"/>
      <c r="F64" s="234"/>
      <c r="G64" s="234"/>
      <c r="H64" s="234"/>
      <c r="I64" s="235"/>
      <c r="J64" s="236"/>
      <c r="K64" s="236"/>
      <c r="L64" s="236"/>
      <c r="M64" s="236"/>
      <c r="N64" s="236"/>
      <c r="O64" s="236"/>
      <c r="P64" s="236"/>
      <c r="Q64" s="236"/>
    </row>
    <row r="65" spans="1:17" ht="13.9" customHeight="1">
      <c r="A65" s="231" t="s">
        <v>457</v>
      </c>
      <c r="B65" s="231">
        <v>1</v>
      </c>
      <c r="C65" s="231">
        <v>0</v>
      </c>
      <c r="D65" s="237" t="s">
        <v>459</v>
      </c>
      <c r="E65" s="237" t="s">
        <v>1154</v>
      </c>
      <c r="F65" s="235">
        <f>J65+N65</f>
        <v>0</v>
      </c>
      <c r="G65" s="235">
        <f>K65+O65</f>
        <v>0</v>
      </c>
      <c r="H65" s="235">
        <f>L65+P65</f>
        <v>0</v>
      </c>
      <c r="I65" s="235">
        <f>M65+Q65</f>
        <v>0</v>
      </c>
      <c r="J65" s="236">
        <f t="shared" ref="J65:Q65" si="24">J67+J68+J69</f>
        <v>0</v>
      </c>
      <c r="K65" s="236">
        <f t="shared" si="24"/>
        <v>0</v>
      </c>
      <c r="L65" s="236">
        <f t="shared" si="24"/>
        <v>0</v>
      </c>
      <c r="M65" s="236">
        <f t="shared" si="24"/>
        <v>0</v>
      </c>
      <c r="N65" s="236">
        <f t="shared" si="24"/>
        <v>0</v>
      </c>
      <c r="O65" s="236">
        <f t="shared" si="24"/>
        <v>0</v>
      </c>
      <c r="P65" s="236">
        <f t="shared" si="24"/>
        <v>0</v>
      </c>
      <c r="Q65" s="236">
        <f t="shared" si="24"/>
        <v>0</v>
      </c>
    </row>
    <row r="66" spans="1:17">
      <c r="A66" s="231"/>
      <c r="B66" s="231"/>
      <c r="C66" s="231"/>
      <c r="D66" s="233" t="s">
        <v>190</v>
      </c>
      <c r="E66" s="237"/>
      <c r="F66" s="237"/>
      <c r="G66" s="237"/>
      <c r="H66" s="237"/>
      <c r="I66" s="235"/>
      <c r="J66" s="236"/>
      <c r="K66" s="236"/>
      <c r="L66" s="236"/>
      <c r="M66" s="239"/>
      <c r="N66" s="239"/>
      <c r="O66" s="239"/>
      <c r="P66" s="239"/>
      <c r="Q66" s="239"/>
    </row>
    <row r="67" spans="1:17" ht="15" customHeight="1">
      <c r="A67" s="231" t="s">
        <v>457</v>
      </c>
      <c r="B67" s="231">
        <v>1</v>
      </c>
      <c r="C67" s="231">
        <v>1</v>
      </c>
      <c r="D67" s="233" t="s">
        <v>460</v>
      </c>
      <c r="E67" s="243" t="s">
        <v>1155</v>
      </c>
      <c r="F67" s="235">
        <f t="shared" ref="F67:I70" si="25">J67+N67</f>
        <v>0</v>
      </c>
      <c r="G67" s="235">
        <f t="shared" si="25"/>
        <v>0</v>
      </c>
      <c r="H67" s="235">
        <f t="shared" si="25"/>
        <v>0</v>
      </c>
      <c r="I67" s="235">
        <f t="shared" si="25"/>
        <v>0</v>
      </c>
      <c r="J67" s="236"/>
      <c r="K67" s="236"/>
      <c r="L67" s="236"/>
      <c r="M67" s="236"/>
      <c r="N67" s="236"/>
      <c r="O67" s="236"/>
      <c r="P67" s="236"/>
      <c r="Q67" s="236"/>
    </row>
    <row r="68" spans="1:17">
      <c r="A68" s="231" t="s">
        <v>457</v>
      </c>
      <c r="B68" s="231">
        <v>1</v>
      </c>
      <c r="C68" s="231">
        <v>2</v>
      </c>
      <c r="D68" s="233" t="s">
        <v>461</v>
      </c>
      <c r="E68" s="243"/>
      <c r="F68" s="235">
        <f t="shared" si="25"/>
        <v>0</v>
      </c>
      <c r="G68" s="235">
        <f t="shared" si="25"/>
        <v>0</v>
      </c>
      <c r="H68" s="235">
        <f t="shared" si="25"/>
        <v>0</v>
      </c>
      <c r="I68" s="235">
        <f t="shared" si="25"/>
        <v>0</v>
      </c>
      <c r="J68" s="236"/>
      <c r="K68" s="236"/>
      <c r="L68" s="236"/>
      <c r="M68" s="236"/>
      <c r="N68" s="236"/>
      <c r="O68" s="236"/>
      <c r="P68" s="236"/>
      <c r="Q68" s="236"/>
    </row>
    <row r="69" spans="1:17">
      <c r="A69" s="231" t="s">
        <v>457</v>
      </c>
      <c r="B69" s="231">
        <v>1</v>
      </c>
      <c r="C69" s="231">
        <v>3</v>
      </c>
      <c r="D69" s="233" t="s">
        <v>462</v>
      </c>
      <c r="E69" s="243"/>
      <c r="F69" s="235">
        <f t="shared" si="25"/>
        <v>0</v>
      </c>
      <c r="G69" s="235">
        <f t="shared" si="25"/>
        <v>0</v>
      </c>
      <c r="H69" s="235">
        <f t="shared" si="25"/>
        <v>0</v>
      </c>
      <c r="I69" s="235">
        <f t="shared" si="25"/>
        <v>0</v>
      </c>
      <c r="J69" s="236"/>
      <c r="K69" s="236"/>
      <c r="L69" s="236"/>
      <c r="M69" s="236"/>
      <c r="N69" s="236"/>
      <c r="O69" s="236"/>
      <c r="P69" s="236"/>
      <c r="Q69" s="236"/>
    </row>
    <row r="70" spans="1:17" ht="14.25" customHeight="1">
      <c r="A70" s="231" t="s">
        <v>457</v>
      </c>
      <c r="B70" s="231">
        <v>2</v>
      </c>
      <c r="C70" s="231">
        <v>0</v>
      </c>
      <c r="D70" s="237" t="s">
        <v>464</v>
      </c>
      <c r="E70" s="237" t="s">
        <v>1156</v>
      </c>
      <c r="F70" s="235">
        <f t="shared" si="25"/>
        <v>0</v>
      </c>
      <c r="G70" s="235">
        <f t="shared" si="25"/>
        <v>0</v>
      </c>
      <c r="H70" s="235">
        <f t="shared" si="25"/>
        <v>0</v>
      </c>
      <c r="I70" s="235">
        <f t="shared" si="25"/>
        <v>0</v>
      </c>
      <c r="J70" s="236">
        <f t="shared" ref="J70:Q70" si="26">J72</f>
        <v>0</v>
      </c>
      <c r="K70" s="236">
        <f t="shared" si="26"/>
        <v>0</v>
      </c>
      <c r="L70" s="236">
        <f t="shared" si="26"/>
        <v>0</v>
      </c>
      <c r="M70" s="236">
        <f t="shared" si="26"/>
        <v>0</v>
      </c>
      <c r="N70" s="236">
        <f t="shared" si="26"/>
        <v>0</v>
      </c>
      <c r="O70" s="236">
        <f t="shared" si="26"/>
        <v>0</v>
      </c>
      <c r="P70" s="236">
        <f t="shared" si="26"/>
        <v>0</v>
      </c>
      <c r="Q70" s="236">
        <f t="shared" si="26"/>
        <v>0</v>
      </c>
    </row>
    <row r="71" spans="1:17">
      <c r="A71" s="231"/>
      <c r="B71" s="231"/>
      <c r="C71" s="231"/>
      <c r="D71" s="233" t="s">
        <v>190</v>
      </c>
      <c r="E71" s="237"/>
      <c r="F71" s="237"/>
      <c r="G71" s="237"/>
      <c r="H71" s="237"/>
      <c r="I71" s="235"/>
      <c r="J71" s="236"/>
      <c r="K71" s="236"/>
      <c r="L71" s="236"/>
      <c r="M71" s="239"/>
      <c r="N71" s="239"/>
      <c r="O71" s="239"/>
      <c r="P71" s="239"/>
      <c r="Q71" s="239"/>
    </row>
    <row r="72" spans="1:17" ht="15" customHeight="1">
      <c r="A72" s="231" t="s">
        <v>457</v>
      </c>
      <c r="B72" s="231">
        <v>2</v>
      </c>
      <c r="C72" s="231">
        <v>1</v>
      </c>
      <c r="D72" s="233" t="s">
        <v>465</v>
      </c>
      <c r="E72" s="243" t="s">
        <v>1157</v>
      </c>
      <c r="F72" s="235">
        <f t="shared" ref="F72:I73" si="27">J72+N72</f>
        <v>0</v>
      </c>
      <c r="G72" s="235">
        <f t="shared" si="27"/>
        <v>0</v>
      </c>
      <c r="H72" s="235">
        <f t="shared" si="27"/>
        <v>0</v>
      </c>
      <c r="I72" s="235">
        <f t="shared" si="27"/>
        <v>0</v>
      </c>
      <c r="J72" s="236"/>
      <c r="K72" s="236"/>
      <c r="L72" s="236"/>
      <c r="M72" s="236"/>
      <c r="N72" s="236"/>
      <c r="O72" s="236"/>
      <c r="P72" s="236"/>
      <c r="Q72" s="236"/>
    </row>
    <row r="73" spans="1:17" ht="0.6" customHeight="1">
      <c r="A73" s="231" t="s">
        <v>457</v>
      </c>
      <c r="B73" s="231">
        <v>3</v>
      </c>
      <c r="C73" s="231">
        <v>0</v>
      </c>
      <c r="D73" s="237" t="s">
        <v>466</v>
      </c>
      <c r="E73" s="237" t="s">
        <v>1158</v>
      </c>
      <c r="F73" s="235">
        <f t="shared" si="27"/>
        <v>0</v>
      </c>
      <c r="G73" s="235">
        <f t="shared" si="27"/>
        <v>0</v>
      </c>
      <c r="H73" s="235">
        <f t="shared" si="27"/>
        <v>0</v>
      </c>
      <c r="I73" s="235">
        <f t="shared" si="27"/>
        <v>0</v>
      </c>
      <c r="J73" s="236">
        <f t="shared" ref="J73:Q73" si="28">J75+J76</f>
        <v>0</v>
      </c>
      <c r="K73" s="236">
        <f t="shared" si="28"/>
        <v>0</v>
      </c>
      <c r="L73" s="236">
        <f t="shared" si="28"/>
        <v>0</v>
      </c>
      <c r="M73" s="236">
        <f t="shared" si="28"/>
        <v>0</v>
      </c>
      <c r="N73" s="236">
        <f t="shared" si="28"/>
        <v>0</v>
      </c>
      <c r="O73" s="236">
        <f t="shared" si="28"/>
        <v>0</v>
      </c>
      <c r="P73" s="236">
        <f t="shared" si="28"/>
        <v>0</v>
      </c>
      <c r="Q73" s="236">
        <f t="shared" si="28"/>
        <v>0</v>
      </c>
    </row>
    <row r="74" spans="1:17" hidden="1">
      <c r="A74" s="231"/>
      <c r="B74" s="231"/>
      <c r="C74" s="231"/>
      <c r="D74" s="233" t="s">
        <v>190</v>
      </c>
      <c r="E74" s="237"/>
      <c r="F74" s="237"/>
      <c r="G74" s="237"/>
      <c r="H74" s="237"/>
      <c r="I74" s="235"/>
      <c r="J74" s="236"/>
      <c r="K74" s="236"/>
      <c r="L74" s="236"/>
      <c r="M74" s="239"/>
      <c r="N74" s="239"/>
      <c r="O74" s="239"/>
      <c r="P74" s="239"/>
      <c r="Q74" s="239"/>
    </row>
    <row r="75" spans="1:17" ht="15" hidden="1" customHeight="1">
      <c r="A75" s="231" t="s">
        <v>457</v>
      </c>
      <c r="B75" s="231">
        <v>3</v>
      </c>
      <c r="C75" s="231">
        <v>1</v>
      </c>
      <c r="D75" s="233" t="s">
        <v>467</v>
      </c>
      <c r="E75" s="243" t="s">
        <v>1159</v>
      </c>
      <c r="F75" s="235">
        <f t="shared" ref="F75:I77" si="29">J75+N75</f>
        <v>0</v>
      </c>
      <c r="G75" s="235">
        <f t="shared" si="29"/>
        <v>0</v>
      </c>
      <c r="H75" s="235">
        <f t="shared" si="29"/>
        <v>0</v>
      </c>
      <c r="I75" s="235">
        <f t="shared" si="29"/>
        <v>0</v>
      </c>
      <c r="J75" s="236"/>
      <c r="K75" s="236"/>
      <c r="L75" s="236"/>
      <c r="M75" s="236"/>
      <c r="N75" s="236"/>
      <c r="O75" s="236"/>
      <c r="P75" s="236"/>
      <c r="Q75" s="236"/>
    </row>
    <row r="76" spans="1:17" hidden="1">
      <c r="A76" s="231" t="s">
        <v>457</v>
      </c>
      <c r="B76" s="231">
        <v>3</v>
      </c>
      <c r="C76" s="231">
        <v>2</v>
      </c>
      <c r="D76" s="233" t="s">
        <v>468</v>
      </c>
      <c r="E76" s="243"/>
      <c r="F76" s="235">
        <f t="shared" si="29"/>
        <v>0</v>
      </c>
      <c r="G76" s="235">
        <f t="shared" si="29"/>
        <v>0</v>
      </c>
      <c r="H76" s="235">
        <f t="shared" si="29"/>
        <v>0</v>
      </c>
      <c r="I76" s="235">
        <f t="shared" si="29"/>
        <v>0</v>
      </c>
      <c r="J76" s="236"/>
      <c r="K76" s="236"/>
      <c r="L76" s="236"/>
      <c r="M76" s="236"/>
      <c r="N76" s="236"/>
      <c r="O76" s="236"/>
      <c r="P76" s="236"/>
      <c r="Q76" s="236"/>
    </row>
    <row r="77" spans="1:17" hidden="1">
      <c r="A77" s="231" t="s">
        <v>457</v>
      </c>
      <c r="B77" s="231">
        <v>4</v>
      </c>
      <c r="C77" s="231">
        <v>0</v>
      </c>
      <c r="D77" s="237" t="s">
        <v>469</v>
      </c>
      <c r="E77" s="243"/>
      <c r="F77" s="235">
        <f t="shared" si="29"/>
        <v>0</v>
      </c>
      <c r="G77" s="235">
        <f t="shared" si="29"/>
        <v>0</v>
      </c>
      <c r="H77" s="235">
        <f t="shared" si="29"/>
        <v>0</v>
      </c>
      <c r="I77" s="235">
        <f t="shared" si="29"/>
        <v>0</v>
      </c>
      <c r="J77" s="236">
        <f t="shared" ref="J77:Q77" si="30">J79</f>
        <v>0</v>
      </c>
      <c r="K77" s="236">
        <f t="shared" si="30"/>
        <v>0</v>
      </c>
      <c r="L77" s="236">
        <f t="shared" si="30"/>
        <v>0</v>
      </c>
      <c r="M77" s="236">
        <f t="shared" si="30"/>
        <v>0</v>
      </c>
      <c r="N77" s="236">
        <f t="shared" si="30"/>
        <v>0</v>
      </c>
      <c r="O77" s="236">
        <f t="shared" si="30"/>
        <v>0</v>
      </c>
      <c r="P77" s="236">
        <f t="shared" si="30"/>
        <v>0</v>
      </c>
      <c r="Q77" s="236">
        <f t="shared" si="30"/>
        <v>0</v>
      </c>
    </row>
    <row r="78" spans="1:17" hidden="1">
      <c r="A78" s="231"/>
      <c r="B78" s="231"/>
      <c r="C78" s="231"/>
      <c r="D78" s="233" t="s">
        <v>190</v>
      </c>
      <c r="E78" s="237"/>
      <c r="F78" s="237"/>
      <c r="G78" s="237"/>
      <c r="H78" s="237"/>
      <c r="I78" s="235"/>
      <c r="J78" s="236"/>
      <c r="K78" s="236"/>
      <c r="L78" s="236"/>
      <c r="M78" s="239"/>
      <c r="N78" s="239"/>
      <c r="O78" s="239"/>
      <c r="P78" s="239"/>
      <c r="Q78" s="239"/>
    </row>
    <row r="79" spans="1:17" hidden="1">
      <c r="A79" s="231" t="s">
        <v>457</v>
      </c>
      <c r="B79" s="231">
        <v>4</v>
      </c>
      <c r="C79" s="231">
        <v>1</v>
      </c>
      <c r="D79" s="233" t="s">
        <v>469</v>
      </c>
      <c r="E79" s="243"/>
      <c r="F79" s="235">
        <f t="shared" ref="F79:I80" si="31">J79+N79</f>
        <v>0</v>
      </c>
      <c r="G79" s="235">
        <f t="shared" si="31"/>
        <v>0</v>
      </c>
      <c r="H79" s="235">
        <f t="shared" si="31"/>
        <v>0</v>
      </c>
      <c r="I79" s="235">
        <f t="shared" si="31"/>
        <v>0</v>
      </c>
      <c r="J79" s="236"/>
      <c r="K79" s="236"/>
      <c r="L79" s="236"/>
      <c r="M79" s="236"/>
      <c r="N79" s="236"/>
      <c r="O79" s="236"/>
      <c r="P79" s="236"/>
      <c r="Q79" s="236"/>
    </row>
    <row r="80" spans="1:17" ht="12" hidden="1" customHeight="1">
      <c r="A80" s="231" t="s">
        <v>457</v>
      </c>
      <c r="B80" s="231">
        <v>5</v>
      </c>
      <c r="C80" s="231">
        <v>0</v>
      </c>
      <c r="D80" s="237" t="s">
        <v>470</v>
      </c>
      <c r="E80" s="237" t="s">
        <v>1160</v>
      </c>
      <c r="F80" s="235">
        <f t="shared" si="31"/>
        <v>0</v>
      </c>
      <c r="G80" s="235">
        <f t="shared" si="31"/>
        <v>0</v>
      </c>
      <c r="H80" s="235">
        <f t="shared" si="31"/>
        <v>0</v>
      </c>
      <c r="I80" s="235">
        <f t="shared" si="31"/>
        <v>0</v>
      </c>
      <c r="J80" s="236">
        <f t="shared" ref="J80:Q80" si="32">J82</f>
        <v>0</v>
      </c>
      <c r="K80" s="236">
        <f t="shared" si="32"/>
        <v>0</v>
      </c>
      <c r="L80" s="236">
        <f t="shared" si="32"/>
        <v>0</v>
      </c>
      <c r="M80" s="236">
        <f t="shared" si="32"/>
        <v>0</v>
      </c>
      <c r="N80" s="236">
        <f t="shared" si="32"/>
        <v>0</v>
      </c>
      <c r="O80" s="236">
        <f t="shared" si="32"/>
        <v>0</v>
      </c>
      <c r="P80" s="236">
        <f t="shared" si="32"/>
        <v>0</v>
      </c>
      <c r="Q80" s="236">
        <f t="shared" si="32"/>
        <v>0</v>
      </c>
    </row>
    <row r="81" spans="1:17" hidden="1">
      <c r="A81" s="231"/>
      <c r="B81" s="231"/>
      <c r="C81" s="231"/>
      <c r="D81" s="233" t="s">
        <v>190</v>
      </c>
      <c r="E81" s="237"/>
      <c r="F81" s="237"/>
      <c r="G81" s="237"/>
      <c r="H81" s="237"/>
      <c r="I81" s="235"/>
      <c r="J81" s="236"/>
      <c r="K81" s="236"/>
      <c r="L81" s="236"/>
      <c r="M81" s="239"/>
      <c r="N81" s="239"/>
      <c r="O81" s="239"/>
      <c r="P81" s="239"/>
      <c r="Q81" s="239"/>
    </row>
    <row r="82" spans="1:17" ht="15.75" hidden="1" customHeight="1">
      <c r="A82" s="231" t="s">
        <v>457</v>
      </c>
      <c r="B82" s="231">
        <v>5</v>
      </c>
      <c r="C82" s="231">
        <v>1</v>
      </c>
      <c r="D82" s="233" t="s">
        <v>471</v>
      </c>
      <c r="E82" s="243" t="s">
        <v>1160</v>
      </c>
      <c r="F82" s="235">
        <f t="shared" ref="F82:I83" si="33">J82+N82</f>
        <v>0</v>
      </c>
      <c r="G82" s="235">
        <f t="shared" si="33"/>
        <v>0</v>
      </c>
      <c r="H82" s="235">
        <f t="shared" si="33"/>
        <v>0</v>
      </c>
      <c r="I82" s="235">
        <f t="shared" si="33"/>
        <v>0</v>
      </c>
      <c r="J82" s="236"/>
      <c r="K82" s="236"/>
      <c r="L82" s="236"/>
      <c r="M82" s="236"/>
      <c r="N82" s="236"/>
      <c r="O82" s="236"/>
      <c r="P82" s="236"/>
      <c r="Q82" s="236"/>
    </row>
    <row r="83" spans="1:17" ht="23.25" hidden="1" customHeight="1">
      <c r="A83" s="231" t="s">
        <v>457</v>
      </c>
      <c r="B83" s="231">
        <v>6</v>
      </c>
      <c r="C83" s="231">
        <v>0</v>
      </c>
      <c r="D83" s="237" t="s">
        <v>472</v>
      </c>
      <c r="E83" s="237" t="s">
        <v>1161</v>
      </c>
      <c r="F83" s="235">
        <f t="shared" si="33"/>
        <v>0</v>
      </c>
      <c r="G83" s="235">
        <f t="shared" si="33"/>
        <v>0</v>
      </c>
      <c r="H83" s="235">
        <f t="shared" si="33"/>
        <v>0</v>
      </c>
      <c r="I83" s="235">
        <f t="shared" si="33"/>
        <v>0</v>
      </c>
      <c r="J83" s="236">
        <f t="shared" ref="J83:Q83" si="34">J85</f>
        <v>0</v>
      </c>
      <c r="K83" s="236">
        <f t="shared" si="34"/>
        <v>0</v>
      </c>
      <c r="L83" s="236">
        <f t="shared" si="34"/>
        <v>0</v>
      </c>
      <c r="M83" s="236">
        <f t="shared" si="34"/>
        <v>0</v>
      </c>
      <c r="N83" s="236">
        <f t="shared" si="34"/>
        <v>0</v>
      </c>
      <c r="O83" s="236">
        <f t="shared" si="34"/>
        <v>0</v>
      </c>
      <c r="P83" s="236">
        <f t="shared" si="34"/>
        <v>0</v>
      </c>
      <c r="Q83" s="236">
        <f t="shared" si="34"/>
        <v>0</v>
      </c>
    </row>
    <row r="84" spans="1:17" hidden="1">
      <c r="A84" s="231"/>
      <c r="B84" s="231"/>
      <c r="C84" s="231"/>
      <c r="D84" s="233" t="s">
        <v>190</v>
      </c>
      <c r="E84" s="237"/>
      <c r="F84" s="237"/>
      <c r="G84" s="237"/>
      <c r="H84" s="237"/>
      <c r="I84" s="235"/>
      <c r="J84" s="236"/>
      <c r="K84" s="236"/>
      <c r="L84" s="236"/>
      <c r="M84" s="239"/>
      <c r="N84" s="239"/>
      <c r="O84" s="239"/>
      <c r="P84" s="239"/>
      <c r="Q84" s="239"/>
    </row>
    <row r="85" spans="1:17" ht="24" hidden="1" customHeight="1">
      <c r="A85" s="231" t="s">
        <v>457</v>
      </c>
      <c r="B85" s="231">
        <v>6</v>
      </c>
      <c r="C85" s="231">
        <v>1</v>
      </c>
      <c r="D85" s="233" t="s">
        <v>472</v>
      </c>
      <c r="E85" s="243" t="s">
        <v>1162</v>
      </c>
      <c r="F85" s="235">
        <f t="shared" ref="F85:I86" si="35">J85+N85</f>
        <v>0</v>
      </c>
      <c r="G85" s="235">
        <f t="shared" si="35"/>
        <v>0</v>
      </c>
      <c r="H85" s="235">
        <f t="shared" si="35"/>
        <v>0</v>
      </c>
      <c r="I85" s="235">
        <f t="shared" si="35"/>
        <v>0</v>
      </c>
      <c r="J85" s="236"/>
      <c r="K85" s="236"/>
      <c r="L85" s="236"/>
      <c r="M85" s="236"/>
      <c r="N85" s="236"/>
      <c r="O85" s="236"/>
      <c r="P85" s="236"/>
      <c r="Q85" s="236"/>
    </row>
    <row r="86" spans="1:17" ht="25.5" hidden="1" customHeight="1">
      <c r="A86" s="231" t="s">
        <v>457</v>
      </c>
      <c r="B86" s="231">
        <v>7</v>
      </c>
      <c r="C86" s="231">
        <v>0</v>
      </c>
      <c r="D86" s="237" t="s">
        <v>1163</v>
      </c>
      <c r="E86" s="237" t="s">
        <v>1164</v>
      </c>
      <c r="F86" s="235">
        <f t="shared" si="35"/>
        <v>0</v>
      </c>
      <c r="G86" s="235">
        <f t="shared" si="35"/>
        <v>0</v>
      </c>
      <c r="H86" s="235">
        <f t="shared" si="35"/>
        <v>0</v>
      </c>
      <c r="I86" s="235">
        <f t="shared" si="35"/>
        <v>0</v>
      </c>
      <c r="J86" s="236">
        <f t="shared" ref="J86:Q86" si="36">J88</f>
        <v>0</v>
      </c>
      <c r="K86" s="236">
        <f t="shared" si="36"/>
        <v>0</v>
      </c>
      <c r="L86" s="236">
        <f t="shared" si="36"/>
        <v>0</v>
      </c>
      <c r="M86" s="236">
        <f t="shared" si="36"/>
        <v>0</v>
      </c>
      <c r="N86" s="236">
        <f t="shared" si="36"/>
        <v>0</v>
      </c>
      <c r="O86" s="236">
        <f t="shared" si="36"/>
        <v>0</v>
      </c>
      <c r="P86" s="236">
        <f t="shared" si="36"/>
        <v>0</v>
      </c>
      <c r="Q86" s="236">
        <f t="shared" si="36"/>
        <v>0</v>
      </c>
    </row>
    <row r="87" spans="1:17" hidden="1">
      <c r="A87" s="231"/>
      <c r="B87" s="231"/>
      <c r="C87" s="231"/>
      <c r="D87" s="233" t="s">
        <v>190</v>
      </c>
      <c r="E87" s="237"/>
      <c r="F87" s="237"/>
      <c r="G87" s="237"/>
      <c r="H87" s="237"/>
      <c r="I87" s="235"/>
      <c r="J87" s="236"/>
      <c r="K87" s="236"/>
      <c r="L87" s="236"/>
      <c r="M87" s="239"/>
      <c r="N87" s="239"/>
      <c r="O87" s="239"/>
      <c r="P87" s="239"/>
      <c r="Q87" s="239"/>
    </row>
    <row r="88" spans="1:17" ht="24" hidden="1" customHeight="1">
      <c r="A88" s="231" t="s">
        <v>457</v>
      </c>
      <c r="B88" s="231">
        <v>7</v>
      </c>
      <c r="C88" s="231">
        <v>1</v>
      </c>
      <c r="D88" s="233" t="s">
        <v>473</v>
      </c>
      <c r="E88" s="243" t="s">
        <v>1165</v>
      </c>
      <c r="F88" s="235">
        <f t="shared" ref="F88:I89" si="37">J88+N88</f>
        <v>0</v>
      </c>
      <c r="G88" s="235">
        <f t="shared" si="37"/>
        <v>0</v>
      </c>
      <c r="H88" s="235">
        <f t="shared" si="37"/>
        <v>0</v>
      </c>
      <c r="I88" s="235">
        <f t="shared" si="37"/>
        <v>0</v>
      </c>
      <c r="J88" s="236"/>
      <c r="K88" s="236"/>
      <c r="L88" s="236"/>
      <c r="M88" s="236"/>
      <c r="N88" s="236"/>
      <c r="O88" s="236"/>
      <c r="P88" s="236"/>
      <c r="Q88" s="236"/>
    </row>
    <row r="89" spans="1:17" ht="45" customHeight="1">
      <c r="A89" s="231" t="s">
        <v>476</v>
      </c>
      <c r="B89" s="231">
        <v>0</v>
      </c>
      <c r="C89" s="231">
        <v>0</v>
      </c>
      <c r="D89" s="219" t="s">
        <v>477</v>
      </c>
      <c r="E89" s="220" t="s">
        <v>1166</v>
      </c>
      <c r="F89" s="252">
        <f t="shared" si="37"/>
        <v>776495.60000000009</v>
      </c>
      <c r="G89" s="252">
        <f t="shared" si="37"/>
        <v>1127789.6000000001</v>
      </c>
      <c r="H89" s="252">
        <f t="shared" si="37"/>
        <v>1179671.6000000001</v>
      </c>
      <c r="I89" s="252">
        <f t="shared" si="37"/>
        <v>1238437.9000000001</v>
      </c>
      <c r="J89" s="229">
        <f>J95+J116+J143</f>
        <v>40048</v>
      </c>
      <c r="K89" s="229">
        <f>K95+K116+K143</f>
        <v>91342</v>
      </c>
      <c r="L89" s="229">
        <f>L95+L116+L143</f>
        <v>143224</v>
      </c>
      <c r="M89" s="229">
        <f>M97+M100+M115+M118</f>
        <v>201990.3</v>
      </c>
      <c r="N89" s="229">
        <f>N100+N114+N116</f>
        <v>736447.60000000009</v>
      </c>
      <c r="O89" s="229">
        <f>O100+O114+O116</f>
        <v>1036447.6000000001</v>
      </c>
      <c r="P89" s="229">
        <f>P100+P114+P116</f>
        <v>1036447.6000000001</v>
      </c>
      <c r="Q89" s="229">
        <f>Q100+Q114+Q116</f>
        <v>1036447.6000000001</v>
      </c>
    </row>
    <row r="90" spans="1:17">
      <c r="A90" s="231"/>
      <c r="B90" s="231"/>
      <c r="C90" s="231"/>
      <c r="D90" s="233" t="s">
        <v>188</v>
      </c>
      <c r="E90" s="234"/>
      <c r="F90" s="234"/>
      <c r="G90" s="234"/>
      <c r="H90" s="234"/>
      <c r="I90" s="235"/>
      <c r="J90" s="236"/>
      <c r="K90" s="236"/>
      <c r="L90" s="236"/>
      <c r="M90" s="236"/>
      <c r="N90" s="236"/>
      <c r="O90" s="236"/>
      <c r="P90" s="236"/>
      <c r="Q90" s="236"/>
    </row>
    <row r="91" spans="1:17" ht="0.75" customHeight="1">
      <c r="A91" s="231" t="s">
        <v>476</v>
      </c>
      <c r="B91" s="231">
        <v>1</v>
      </c>
      <c r="C91" s="231">
        <v>0</v>
      </c>
      <c r="D91" s="237" t="s">
        <v>478</v>
      </c>
      <c r="E91" s="237" t="s">
        <v>1167</v>
      </c>
      <c r="F91" s="235">
        <f>J91+N91</f>
        <v>0</v>
      </c>
      <c r="G91" s="235">
        <f>K91+O91</f>
        <v>0</v>
      </c>
      <c r="H91" s="235">
        <f>L91+P91</f>
        <v>0</v>
      </c>
      <c r="I91" s="235">
        <f>M91+Q91</f>
        <v>0</v>
      </c>
      <c r="J91" s="236">
        <f t="shared" ref="J91:Q91" si="38">J93+J94</f>
        <v>0</v>
      </c>
      <c r="K91" s="236">
        <f t="shared" si="38"/>
        <v>0</v>
      </c>
      <c r="L91" s="236">
        <f t="shared" si="38"/>
        <v>0</v>
      </c>
      <c r="M91" s="236">
        <f t="shared" si="38"/>
        <v>0</v>
      </c>
      <c r="N91" s="236">
        <f t="shared" si="38"/>
        <v>0</v>
      </c>
      <c r="O91" s="236">
        <f t="shared" si="38"/>
        <v>0</v>
      </c>
      <c r="P91" s="236">
        <f t="shared" si="38"/>
        <v>0</v>
      </c>
      <c r="Q91" s="236">
        <f t="shared" si="38"/>
        <v>0</v>
      </c>
    </row>
    <row r="92" spans="1:17" hidden="1">
      <c r="A92" s="231"/>
      <c r="B92" s="231"/>
      <c r="C92" s="231"/>
      <c r="D92" s="233" t="s">
        <v>190</v>
      </c>
      <c r="E92" s="237"/>
      <c r="F92" s="237"/>
      <c r="G92" s="237"/>
      <c r="H92" s="237"/>
      <c r="I92" s="235"/>
      <c r="J92" s="236"/>
      <c r="K92" s="236"/>
      <c r="L92" s="236"/>
      <c r="M92" s="239"/>
      <c r="N92" s="239"/>
      <c r="O92" s="239"/>
      <c r="P92" s="239"/>
      <c r="Q92" s="239"/>
    </row>
    <row r="93" spans="1:17" ht="23.25" hidden="1" customHeight="1">
      <c r="A93" s="231" t="s">
        <v>476</v>
      </c>
      <c r="B93" s="231">
        <v>1</v>
      </c>
      <c r="C93" s="231">
        <v>1</v>
      </c>
      <c r="D93" s="233" t="s">
        <v>479</v>
      </c>
      <c r="E93" s="234" t="s">
        <v>1168</v>
      </c>
      <c r="F93" s="235">
        <f t="shared" ref="F93:I95" si="39">J93+N93</f>
        <v>0</v>
      </c>
      <c r="G93" s="235">
        <f t="shared" si="39"/>
        <v>0</v>
      </c>
      <c r="H93" s="235">
        <f t="shared" si="39"/>
        <v>0</v>
      </c>
      <c r="I93" s="235">
        <f t="shared" si="39"/>
        <v>0</v>
      </c>
      <c r="J93" s="236"/>
      <c r="K93" s="236"/>
      <c r="L93" s="236"/>
      <c r="M93" s="236"/>
      <c r="N93" s="236"/>
      <c r="O93" s="236"/>
      <c r="P93" s="236"/>
      <c r="Q93" s="236"/>
    </row>
    <row r="94" spans="1:17" ht="25.5" hidden="1" customHeight="1">
      <c r="A94" s="231" t="s">
        <v>476</v>
      </c>
      <c r="B94" s="231">
        <v>1</v>
      </c>
      <c r="C94" s="231">
        <v>2</v>
      </c>
      <c r="D94" s="233" t="s">
        <v>480</v>
      </c>
      <c r="E94" s="243" t="s">
        <v>1169</v>
      </c>
      <c r="F94" s="235">
        <f t="shared" si="39"/>
        <v>0</v>
      </c>
      <c r="G94" s="235">
        <f t="shared" si="39"/>
        <v>0</v>
      </c>
      <c r="H94" s="235">
        <f t="shared" si="39"/>
        <v>0</v>
      </c>
      <c r="I94" s="235">
        <f t="shared" si="39"/>
        <v>0</v>
      </c>
      <c r="J94" s="236"/>
      <c r="K94" s="236"/>
      <c r="L94" s="236"/>
      <c r="M94" s="236"/>
      <c r="N94" s="236"/>
      <c r="O94" s="236"/>
      <c r="P94" s="236"/>
      <c r="Q94" s="236"/>
    </row>
    <row r="95" spans="1:17" s="251" customFormat="1" ht="24" customHeight="1">
      <c r="A95" s="248" t="s">
        <v>476</v>
      </c>
      <c r="B95" s="248">
        <v>2</v>
      </c>
      <c r="C95" s="248">
        <v>0</v>
      </c>
      <c r="D95" s="254" t="s">
        <v>481</v>
      </c>
      <c r="E95" s="254" t="s">
        <v>1170</v>
      </c>
      <c r="F95" s="236">
        <f t="shared" si="39"/>
        <v>100993.7</v>
      </c>
      <c r="G95" s="236">
        <f t="shared" si="39"/>
        <v>128967.7</v>
      </c>
      <c r="H95" s="236">
        <f t="shared" si="39"/>
        <v>157379.70000000001</v>
      </c>
      <c r="I95" s="236">
        <f t="shared" si="39"/>
        <v>292896</v>
      </c>
      <c r="J95" s="236">
        <f>SUM(J97:J100)</f>
        <v>10088</v>
      </c>
      <c r="K95" s="236">
        <f>SUM(K97:K100)</f>
        <v>38062</v>
      </c>
      <c r="L95" s="236">
        <f>SUM(L97:L100)</f>
        <v>66474</v>
      </c>
      <c r="M95" s="236">
        <f>M97+M100+M115+M118</f>
        <v>201990.3</v>
      </c>
      <c r="N95" s="236">
        <f>N97+N98+N99+N100</f>
        <v>90905.7</v>
      </c>
      <c r="O95" s="236">
        <f>O97+O98+O99+O100</f>
        <v>90905.7</v>
      </c>
      <c r="P95" s="236">
        <f>P97+P98+P99+P100</f>
        <v>90905.7</v>
      </c>
      <c r="Q95" s="236">
        <f>Q97+Q98+Q99+Q100</f>
        <v>90905.7</v>
      </c>
    </row>
    <row r="96" spans="1:17">
      <c r="A96" s="231"/>
      <c r="B96" s="231"/>
      <c r="C96" s="231"/>
      <c r="D96" s="233" t="s">
        <v>190</v>
      </c>
      <c r="E96" s="237"/>
      <c r="F96" s="237"/>
      <c r="G96" s="237"/>
      <c r="H96" s="237"/>
      <c r="I96" s="235"/>
      <c r="J96" s="236"/>
      <c r="K96" s="236"/>
      <c r="L96" s="236"/>
      <c r="M96" s="239"/>
      <c r="N96" s="239"/>
      <c r="O96" s="239"/>
      <c r="P96" s="239"/>
      <c r="Q96" s="239"/>
    </row>
    <row r="97" spans="1:17" ht="22.5">
      <c r="A97" s="231" t="s">
        <v>476</v>
      </c>
      <c r="B97" s="231">
        <v>2</v>
      </c>
      <c r="C97" s="231">
        <v>1</v>
      </c>
      <c r="D97" s="233" t="s">
        <v>482</v>
      </c>
      <c r="E97" s="243" t="s">
        <v>1171</v>
      </c>
      <c r="F97" s="235">
        <f t="shared" ref="F97:I101" si="40">J97+N97</f>
        <v>10088</v>
      </c>
      <c r="G97" s="235">
        <f t="shared" si="40"/>
        <v>17262</v>
      </c>
      <c r="H97" s="235">
        <f t="shared" si="40"/>
        <v>24874</v>
      </c>
      <c r="I97" s="235">
        <f t="shared" si="40"/>
        <v>37644</v>
      </c>
      <c r="J97" s="236">
        <v>10088</v>
      </c>
      <c r="K97" s="236">
        <v>17262</v>
      </c>
      <c r="L97" s="236">
        <v>24874</v>
      </c>
      <c r="M97" s="236">
        <v>37644</v>
      </c>
      <c r="N97" s="236"/>
      <c r="O97" s="236"/>
      <c r="P97" s="236"/>
      <c r="Q97" s="236"/>
    </row>
    <row r="98" spans="1:17" ht="22.5">
      <c r="A98" s="231" t="s">
        <v>476</v>
      </c>
      <c r="B98" s="231">
        <v>2</v>
      </c>
      <c r="C98" s="231">
        <v>2</v>
      </c>
      <c r="D98" s="233" t="s">
        <v>1172</v>
      </c>
      <c r="E98" s="243" t="s">
        <v>1173</v>
      </c>
      <c r="F98" s="235">
        <f t="shared" si="40"/>
        <v>0</v>
      </c>
      <c r="G98" s="235">
        <f t="shared" si="40"/>
        <v>0</v>
      </c>
      <c r="H98" s="235">
        <f t="shared" si="40"/>
        <v>0</v>
      </c>
      <c r="I98" s="235">
        <f t="shared" si="40"/>
        <v>0</v>
      </c>
      <c r="J98" s="236"/>
      <c r="K98" s="236"/>
      <c r="L98" s="236"/>
      <c r="M98" s="236"/>
      <c r="N98" s="236"/>
      <c r="O98" s="236"/>
      <c r="P98" s="236"/>
      <c r="Q98" s="236"/>
    </row>
    <row r="99" spans="1:17" ht="13.15" customHeight="1">
      <c r="A99" s="231" t="s">
        <v>476</v>
      </c>
      <c r="B99" s="231">
        <v>2</v>
      </c>
      <c r="C99" s="231">
        <v>3</v>
      </c>
      <c r="D99" s="233" t="s">
        <v>483</v>
      </c>
      <c r="E99" s="243" t="s">
        <v>1174</v>
      </c>
      <c r="F99" s="235">
        <f t="shared" si="40"/>
        <v>0</v>
      </c>
      <c r="G99" s="235">
        <f t="shared" si="40"/>
        <v>0</v>
      </c>
      <c r="H99" s="235">
        <f t="shared" si="40"/>
        <v>0</v>
      </c>
      <c r="I99" s="235">
        <f t="shared" si="40"/>
        <v>0</v>
      </c>
      <c r="J99" s="236"/>
      <c r="K99" s="236"/>
      <c r="L99" s="236"/>
      <c r="M99" s="236"/>
      <c r="N99" s="236"/>
      <c r="O99" s="236"/>
      <c r="P99" s="236"/>
      <c r="Q99" s="236"/>
    </row>
    <row r="100" spans="1:17" s="251" customFormat="1">
      <c r="A100" s="248" t="s">
        <v>476</v>
      </c>
      <c r="B100" s="248">
        <v>2</v>
      </c>
      <c r="C100" s="248">
        <v>4</v>
      </c>
      <c r="D100" s="249" t="s">
        <v>485</v>
      </c>
      <c r="E100" s="255"/>
      <c r="F100" s="236">
        <f t="shared" si="40"/>
        <v>90905.7</v>
      </c>
      <c r="G100" s="236">
        <f t="shared" si="40"/>
        <v>111705.7</v>
      </c>
      <c r="H100" s="236">
        <f t="shared" si="40"/>
        <v>132505.70000000001</v>
      </c>
      <c r="I100" s="236">
        <f t="shared" si="40"/>
        <v>153405.70000000001</v>
      </c>
      <c r="J100" s="236"/>
      <c r="K100" s="236">
        <v>20800</v>
      </c>
      <c r="L100" s="236">
        <v>41600</v>
      </c>
      <c r="M100" s="236">
        <v>62500</v>
      </c>
      <c r="N100" s="236">
        <v>90905.7</v>
      </c>
      <c r="O100" s="236">
        <v>90905.7</v>
      </c>
      <c r="P100" s="236">
        <v>90905.7</v>
      </c>
      <c r="Q100" s="236">
        <v>90905.7</v>
      </c>
    </row>
    <row r="101" spans="1:17" ht="12.75" hidden="1" customHeight="1">
      <c r="A101" s="231" t="s">
        <v>476</v>
      </c>
      <c r="B101" s="231">
        <v>3</v>
      </c>
      <c r="C101" s="231">
        <v>0</v>
      </c>
      <c r="D101" s="237" t="s">
        <v>1175</v>
      </c>
      <c r="E101" s="237" t="s">
        <v>1176</v>
      </c>
      <c r="F101" s="235">
        <f t="shared" si="40"/>
        <v>0</v>
      </c>
      <c r="G101" s="235">
        <f t="shared" si="40"/>
        <v>0</v>
      </c>
      <c r="H101" s="235">
        <f t="shared" si="40"/>
        <v>0</v>
      </c>
      <c r="I101" s="235">
        <f t="shared" si="40"/>
        <v>0</v>
      </c>
      <c r="J101" s="236">
        <f t="shared" ref="J101:Q101" si="41">SUM(J103:J108)</f>
        <v>0</v>
      </c>
      <c r="K101" s="236">
        <f t="shared" si="41"/>
        <v>0</v>
      </c>
      <c r="L101" s="236">
        <f t="shared" si="41"/>
        <v>0</v>
      </c>
      <c r="M101" s="236">
        <f t="shared" si="41"/>
        <v>0</v>
      </c>
      <c r="N101" s="236">
        <f t="shared" si="41"/>
        <v>0</v>
      </c>
      <c r="O101" s="236">
        <f t="shared" si="41"/>
        <v>0</v>
      </c>
      <c r="P101" s="236">
        <f t="shared" si="41"/>
        <v>0</v>
      </c>
      <c r="Q101" s="236">
        <f t="shared" si="41"/>
        <v>0</v>
      </c>
    </row>
    <row r="102" spans="1:17" hidden="1">
      <c r="A102" s="231"/>
      <c r="B102" s="231"/>
      <c r="C102" s="231"/>
      <c r="D102" s="233" t="s">
        <v>190</v>
      </c>
      <c r="E102" s="237"/>
      <c r="F102" s="237"/>
      <c r="G102" s="237"/>
      <c r="H102" s="237"/>
      <c r="I102" s="235"/>
      <c r="J102" s="236"/>
      <c r="K102" s="236"/>
      <c r="L102" s="236"/>
      <c r="M102" s="239"/>
      <c r="N102" s="239"/>
      <c r="O102" s="239"/>
      <c r="P102" s="239"/>
      <c r="Q102" s="239"/>
    </row>
    <row r="103" spans="1:17" ht="14.25" hidden="1" customHeight="1">
      <c r="A103" s="231" t="s">
        <v>476</v>
      </c>
      <c r="B103" s="231">
        <v>3</v>
      </c>
      <c r="C103" s="231">
        <v>1</v>
      </c>
      <c r="D103" s="233" t="s">
        <v>1177</v>
      </c>
      <c r="E103" s="243" t="s">
        <v>1178</v>
      </c>
      <c r="F103" s="235">
        <f t="shared" ref="F103:I109" si="42">J103+N103</f>
        <v>0</v>
      </c>
      <c r="G103" s="235">
        <f t="shared" si="42"/>
        <v>0</v>
      </c>
      <c r="H103" s="235">
        <f t="shared" si="42"/>
        <v>0</v>
      </c>
      <c r="I103" s="235">
        <f t="shared" si="42"/>
        <v>0</v>
      </c>
      <c r="J103" s="236"/>
      <c r="K103" s="236"/>
      <c r="L103" s="236"/>
      <c r="M103" s="236"/>
      <c r="N103" s="236"/>
      <c r="O103" s="236"/>
      <c r="P103" s="236"/>
      <c r="Q103" s="236"/>
    </row>
    <row r="104" spans="1:17" ht="14.25" hidden="1" customHeight="1">
      <c r="A104" s="231" t="s">
        <v>476</v>
      </c>
      <c r="B104" s="231">
        <v>3</v>
      </c>
      <c r="C104" s="231">
        <v>2</v>
      </c>
      <c r="D104" s="233" t="s">
        <v>1179</v>
      </c>
      <c r="E104" s="243" t="s">
        <v>1180</v>
      </c>
      <c r="F104" s="235">
        <f t="shared" si="42"/>
        <v>0</v>
      </c>
      <c r="G104" s="235">
        <f t="shared" si="42"/>
        <v>0</v>
      </c>
      <c r="H104" s="235">
        <f t="shared" si="42"/>
        <v>0</v>
      </c>
      <c r="I104" s="235">
        <f t="shared" si="42"/>
        <v>0</v>
      </c>
      <c r="J104" s="236"/>
      <c r="K104" s="236"/>
      <c r="L104" s="236"/>
      <c r="M104" s="236"/>
      <c r="N104" s="236"/>
      <c r="O104" s="236"/>
      <c r="P104" s="236"/>
      <c r="Q104" s="236"/>
    </row>
    <row r="105" spans="1:17" ht="33.75" hidden="1">
      <c r="A105" s="231" t="s">
        <v>476</v>
      </c>
      <c r="B105" s="231">
        <v>3</v>
      </c>
      <c r="C105" s="231">
        <v>3</v>
      </c>
      <c r="D105" s="233" t="s">
        <v>1181</v>
      </c>
      <c r="E105" s="243" t="s">
        <v>1182</v>
      </c>
      <c r="F105" s="235">
        <f t="shared" si="42"/>
        <v>0</v>
      </c>
      <c r="G105" s="235">
        <f t="shared" si="42"/>
        <v>0</v>
      </c>
      <c r="H105" s="235">
        <f t="shared" si="42"/>
        <v>0</v>
      </c>
      <c r="I105" s="235">
        <f t="shared" si="42"/>
        <v>0</v>
      </c>
      <c r="J105" s="236"/>
      <c r="K105" s="236"/>
      <c r="L105" s="236"/>
      <c r="M105" s="236"/>
      <c r="N105" s="236"/>
      <c r="O105" s="236"/>
      <c r="P105" s="236"/>
      <c r="Q105" s="236"/>
    </row>
    <row r="106" spans="1:17" ht="22.5" hidden="1">
      <c r="A106" s="231" t="s">
        <v>476</v>
      </c>
      <c r="B106" s="231">
        <v>3</v>
      </c>
      <c r="C106" s="231">
        <v>4</v>
      </c>
      <c r="D106" s="233" t="s">
        <v>1183</v>
      </c>
      <c r="E106" s="243" t="s">
        <v>1184</v>
      </c>
      <c r="F106" s="235">
        <f t="shared" si="42"/>
        <v>0</v>
      </c>
      <c r="G106" s="235">
        <f t="shared" si="42"/>
        <v>0</v>
      </c>
      <c r="H106" s="235">
        <f t="shared" si="42"/>
        <v>0</v>
      </c>
      <c r="I106" s="235">
        <f t="shared" si="42"/>
        <v>0</v>
      </c>
      <c r="J106" s="236"/>
      <c r="K106" s="236"/>
      <c r="L106" s="236"/>
      <c r="M106" s="236"/>
      <c r="N106" s="236"/>
      <c r="O106" s="236"/>
      <c r="P106" s="236"/>
      <c r="Q106" s="236"/>
    </row>
    <row r="107" spans="1:17" ht="22.5" hidden="1">
      <c r="A107" s="231" t="s">
        <v>476</v>
      </c>
      <c r="B107" s="231">
        <v>3</v>
      </c>
      <c r="C107" s="231">
        <v>5</v>
      </c>
      <c r="D107" s="233" t="s">
        <v>1185</v>
      </c>
      <c r="E107" s="243" t="s">
        <v>1186</v>
      </c>
      <c r="F107" s="235">
        <f t="shared" si="42"/>
        <v>0</v>
      </c>
      <c r="G107" s="235">
        <f t="shared" si="42"/>
        <v>0</v>
      </c>
      <c r="H107" s="235">
        <f t="shared" si="42"/>
        <v>0</v>
      </c>
      <c r="I107" s="235">
        <f t="shared" si="42"/>
        <v>0</v>
      </c>
      <c r="J107" s="236"/>
      <c r="K107" s="236"/>
      <c r="L107" s="236"/>
      <c r="M107" s="236"/>
      <c r="N107" s="236"/>
      <c r="O107" s="236"/>
      <c r="P107" s="236"/>
      <c r="Q107" s="236"/>
    </row>
    <row r="108" spans="1:17" ht="15.75" hidden="1" customHeight="1">
      <c r="A108" s="231" t="s">
        <v>476</v>
      </c>
      <c r="B108" s="231">
        <v>3</v>
      </c>
      <c r="C108" s="231">
        <v>6</v>
      </c>
      <c r="D108" s="233" t="s">
        <v>1187</v>
      </c>
      <c r="E108" s="243" t="s">
        <v>1188</v>
      </c>
      <c r="F108" s="235">
        <f t="shared" si="42"/>
        <v>0</v>
      </c>
      <c r="G108" s="235">
        <f t="shared" si="42"/>
        <v>0</v>
      </c>
      <c r="H108" s="235">
        <f t="shared" si="42"/>
        <v>0</v>
      </c>
      <c r="I108" s="235">
        <f t="shared" si="42"/>
        <v>0</v>
      </c>
      <c r="J108" s="236"/>
      <c r="K108" s="236"/>
      <c r="L108" s="236"/>
      <c r="M108" s="236"/>
      <c r="N108" s="236"/>
      <c r="O108" s="236"/>
      <c r="P108" s="236"/>
      <c r="Q108" s="236"/>
    </row>
    <row r="109" spans="1:17" ht="25.5" hidden="1" customHeight="1">
      <c r="A109" s="231" t="s">
        <v>476</v>
      </c>
      <c r="B109" s="231">
        <v>4</v>
      </c>
      <c r="C109" s="231">
        <v>0</v>
      </c>
      <c r="D109" s="237" t="s">
        <v>1189</v>
      </c>
      <c r="E109" s="237" t="s">
        <v>1190</v>
      </c>
      <c r="F109" s="235">
        <f t="shared" si="42"/>
        <v>0</v>
      </c>
      <c r="G109" s="235">
        <f t="shared" si="42"/>
        <v>0</v>
      </c>
      <c r="H109" s="235">
        <f t="shared" si="42"/>
        <v>0</v>
      </c>
      <c r="I109" s="235">
        <f t="shared" si="42"/>
        <v>0</v>
      </c>
      <c r="J109" s="236">
        <f t="shared" ref="J109:Q109" si="43">SUM(J111:J113)</f>
        <v>0</v>
      </c>
      <c r="K109" s="236">
        <f t="shared" si="43"/>
        <v>0</v>
      </c>
      <c r="L109" s="236">
        <f t="shared" si="43"/>
        <v>0</v>
      </c>
      <c r="M109" s="236">
        <f t="shared" si="43"/>
        <v>0</v>
      </c>
      <c r="N109" s="236">
        <f t="shared" si="43"/>
        <v>0</v>
      </c>
      <c r="O109" s="236">
        <f t="shared" si="43"/>
        <v>0</v>
      </c>
      <c r="P109" s="236">
        <f t="shared" si="43"/>
        <v>0</v>
      </c>
      <c r="Q109" s="236">
        <f t="shared" si="43"/>
        <v>0</v>
      </c>
    </row>
    <row r="110" spans="1:17" hidden="1">
      <c r="A110" s="231"/>
      <c r="B110" s="231"/>
      <c r="C110" s="231"/>
      <c r="D110" s="233" t="s">
        <v>190</v>
      </c>
      <c r="E110" s="237"/>
      <c r="F110" s="237"/>
      <c r="G110" s="237"/>
      <c r="H110" s="237"/>
      <c r="I110" s="235"/>
      <c r="J110" s="236"/>
      <c r="K110" s="236"/>
      <c r="L110" s="236"/>
      <c r="M110" s="239"/>
      <c r="N110" s="239"/>
      <c r="O110" s="239"/>
      <c r="P110" s="239"/>
      <c r="Q110" s="239"/>
    </row>
    <row r="111" spans="1:17" ht="25.5" hidden="1" customHeight="1">
      <c r="A111" s="231" t="s">
        <v>476</v>
      </c>
      <c r="B111" s="231">
        <v>4</v>
      </c>
      <c r="C111" s="231">
        <v>1</v>
      </c>
      <c r="D111" s="233" t="s">
        <v>487</v>
      </c>
      <c r="E111" s="243" t="s">
        <v>1191</v>
      </c>
      <c r="F111" s="235">
        <f t="shared" ref="F111:I116" si="44">J111+N111</f>
        <v>0</v>
      </c>
      <c r="G111" s="235">
        <f t="shared" si="44"/>
        <v>0</v>
      </c>
      <c r="H111" s="235">
        <f t="shared" si="44"/>
        <v>0</v>
      </c>
      <c r="I111" s="235">
        <f t="shared" si="44"/>
        <v>0</v>
      </c>
      <c r="J111" s="236"/>
      <c r="K111" s="236"/>
      <c r="L111" s="236"/>
      <c r="M111" s="236"/>
      <c r="N111" s="236"/>
      <c r="O111" s="236"/>
      <c r="P111" s="236"/>
      <c r="Q111" s="236"/>
    </row>
    <row r="112" spans="1:17" ht="17.25" hidden="1" customHeight="1">
      <c r="A112" s="231" t="s">
        <v>476</v>
      </c>
      <c r="B112" s="231">
        <v>4</v>
      </c>
      <c r="C112" s="231">
        <v>2</v>
      </c>
      <c r="D112" s="233" t="s">
        <v>488</v>
      </c>
      <c r="E112" s="243" t="s">
        <v>1192</v>
      </c>
      <c r="F112" s="235">
        <f t="shared" si="44"/>
        <v>0</v>
      </c>
      <c r="G112" s="235">
        <f t="shared" si="44"/>
        <v>0</v>
      </c>
      <c r="H112" s="235">
        <f t="shared" si="44"/>
        <v>0</v>
      </c>
      <c r="I112" s="235">
        <f t="shared" si="44"/>
        <v>0</v>
      </c>
      <c r="J112" s="236"/>
      <c r="K112" s="236"/>
      <c r="L112" s="236"/>
      <c r="M112" s="236"/>
      <c r="N112" s="236"/>
      <c r="O112" s="236"/>
      <c r="P112" s="236"/>
      <c r="Q112" s="236"/>
    </row>
    <row r="113" spans="1:17" ht="14.25" hidden="1" customHeight="1">
      <c r="A113" s="231" t="s">
        <v>476</v>
      </c>
      <c r="B113" s="231">
        <v>4</v>
      </c>
      <c r="C113" s="231">
        <v>3</v>
      </c>
      <c r="D113" s="233" t="s">
        <v>489</v>
      </c>
      <c r="E113" s="243" t="s">
        <v>1193</v>
      </c>
      <c r="F113" s="235">
        <f t="shared" si="44"/>
        <v>0</v>
      </c>
      <c r="G113" s="235">
        <f t="shared" si="44"/>
        <v>0</v>
      </c>
      <c r="H113" s="235">
        <f t="shared" si="44"/>
        <v>0</v>
      </c>
      <c r="I113" s="235">
        <f t="shared" si="44"/>
        <v>0</v>
      </c>
      <c r="J113" s="236"/>
      <c r="K113" s="236"/>
      <c r="L113" s="236"/>
      <c r="M113" s="236"/>
      <c r="N113" s="236"/>
      <c r="O113" s="236"/>
      <c r="P113" s="236"/>
      <c r="Q113" s="236"/>
    </row>
    <row r="114" spans="1:17" ht="14.25" customHeight="1">
      <c r="A114" s="231" t="s">
        <v>476</v>
      </c>
      <c r="B114" s="231" t="s">
        <v>638</v>
      </c>
      <c r="C114" s="231" t="s">
        <v>631</v>
      </c>
      <c r="D114" s="233"/>
      <c r="E114" s="243"/>
      <c r="F114" s="235">
        <f t="shared" si="44"/>
        <v>84003</v>
      </c>
      <c r="G114" s="235">
        <f t="shared" si="44"/>
        <v>84473</v>
      </c>
      <c r="H114" s="235">
        <f t="shared" si="44"/>
        <v>84943</v>
      </c>
      <c r="I114" s="235">
        <f>M114+Q114</f>
        <v>85403</v>
      </c>
      <c r="J114" s="236">
        <v>503</v>
      </c>
      <c r="K114" s="236">
        <v>973</v>
      </c>
      <c r="L114" s="236">
        <v>1443</v>
      </c>
      <c r="M114" s="236">
        <v>1903</v>
      </c>
      <c r="N114" s="236">
        <v>83500</v>
      </c>
      <c r="O114" s="236">
        <v>83500</v>
      </c>
      <c r="P114" s="236">
        <v>83500</v>
      </c>
      <c r="Q114" s="236">
        <v>83500</v>
      </c>
    </row>
    <row r="115" spans="1:17" ht="14.25" customHeight="1">
      <c r="A115" s="231" t="s">
        <v>476</v>
      </c>
      <c r="B115" s="231" t="s">
        <v>638</v>
      </c>
      <c r="C115" s="231" t="s">
        <v>653</v>
      </c>
      <c r="D115" s="233"/>
      <c r="E115" s="243"/>
      <c r="F115" s="235">
        <f>J115+N115</f>
        <v>84003</v>
      </c>
      <c r="G115" s="235">
        <f>K115+O115</f>
        <v>84473</v>
      </c>
      <c r="H115" s="235">
        <f>L115+P115</f>
        <v>84943</v>
      </c>
      <c r="I115" s="235">
        <f t="shared" si="44"/>
        <v>85403</v>
      </c>
      <c r="J115" s="236">
        <v>503</v>
      </c>
      <c r="K115" s="236">
        <v>973</v>
      </c>
      <c r="L115" s="236">
        <v>1443</v>
      </c>
      <c r="M115" s="236">
        <v>1903</v>
      </c>
      <c r="N115" s="236">
        <v>83500</v>
      </c>
      <c r="O115" s="236">
        <v>83500</v>
      </c>
      <c r="P115" s="236">
        <v>83500</v>
      </c>
      <c r="Q115" s="236">
        <v>83500</v>
      </c>
    </row>
    <row r="116" spans="1:17" ht="13.15" customHeight="1">
      <c r="A116" s="231" t="s">
        <v>476</v>
      </c>
      <c r="B116" s="231">
        <v>5</v>
      </c>
      <c r="C116" s="231">
        <v>0</v>
      </c>
      <c r="D116" s="237" t="s">
        <v>490</v>
      </c>
      <c r="E116" s="253" t="s">
        <v>1194</v>
      </c>
      <c r="F116" s="235">
        <f t="shared" si="44"/>
        <v>592001.9</v>
      </c>
      <c r="G116" s="235">
        <f t="shared" si="44"/>
        <v>915321.9</v>
      </c>
      <c r="H116" s="235">
        <f t="shared" si="44"/>
        <v>938791.9</v>
      </c>
      <c r="I116" s="235">
        <f t="shared" si="44"/>
        <v>961985.20000000007</v>
      </c>
      <c r="J116" s="236">
        <f>J118</f>
        <v>29960</v>
      </c>
      <c r="K116" s="236">
        <f>K118</f>
        <v>53280</v>
      </c>
      <c r="L116" s="236">
        <f>L118</f>
        <v>76750</v>
      </c>
      <c r="M116" s="236">
        <f>M118</f>
        <v>99943.3</v>
      </c>
      <c r="N116" s="236">
        <f>SUM(N118:N122)</f>
        <v>562041.9</v>
      </c>
      <c r="O116" s="236">
        <f>SUM(O118:O122)</f>
        <v>862041.9</v>
      </c>
      <c r="P116" s="236">
        <f>SUM(P118:P122)</f>
        <v>862041.9</v>
      </c>
      <c r="Q116" s="236">
        <f>SUM(Q118:Q122)</f>
        <v>862041.9</v>
      </c>
    </row>
    <row r="117" spans="1:17">
      <c r="A117" s="231"/>
      <c r="B117" s="231"/>
      <c r="C117" s="231"/>
      <c r="D117" s="233" t="s">
        <v>190</v>
      </c>
      <c r="E117" s="237"/>
      <c r="F117" s="237"/>
      <c r="G117" s="237"/>
      <c r="H117" s="237"/>
      <c r="I117" s="235"/>
      <c r="J117" s="236"/>
      <c r="K117" s="236"/>
      <c r="L117" s="236"/>
      <c r="M117" s="239"/>
      <c r="N117" s="239"/>
      <c r="O117" s="239"/>
      <c r="P117" s="239"/>
      <c r="Q117" s="239"/>
    </row>
    <row r="118" spans="1:17" ht="13.9" customHeight="1">
      <c r="A118" s="231" t="s">
        <v>476</v>
      </c>
      <c r="B118" s="231">
        <v>5</v>
      </c>
      <c r="C118" s="231">
        <v>1</v>
      </c>
      <c r="D118" s="233" t="s">
        <v>491</v>
      </c>
      <c r="E118" s="243" t="s">
        <v>1195</v>
      </c>
      <c r="F118" s="235">
        <f t="shared" ref="F118:I123" si="45">J118+N118</f>
        <v>592001.9</v>
      </c>
      <c r="G118" s="235">
        <f t="shared" si="45"/>
        <v>915321.9</v>
      </c>
      <c r="H118" s="235">
        <f t="shared" si="45"/>
        <v>938791.9</v>
      </c>
      <c r="I118" s="235">
        <f t="shared" si="45"/>
        <v>961985.20000000007</v>
      </c>
      <c r="J118" s="236">
        <v>29960</v>
      </c>
      <c r="K118" s="236">
        <v>53280</v>
      </c>
      <c r="L118" s="236">
        <v>76750</v>
      </c>
      <c r="M118" s="236">
        <v>99943.3</v>
      </c>
      <c r="N118" s="236">
        <v>562041.9</v>
      </c>
      <c r="O118" s="236">
        <v>862041.9</v>
      </c>
      <c r="P118" s="236">
        <v>862041.9</v>
      </c>
      <c r="Q118" s="236">
        <v>862041.9</v>
      </c>
    </row>
    <row r="119" spans="1:17" ht="0.75" customHeight="1">
      <c r="A119" s="231" t="s">
        <v>476</v>
      </c>
      <c r="B119" s="231">
        <v>5</v>
      </c>
      <c r="C119" s="231">
        <v>2</v>
      </c>
      <c r="D119" s="233" t="s">
        <v>492</v>
      </c>
      <c r="E119" s="243" t="s">
        <v>1196</v>
      </c>
      <c r="F119" s="235">
        <f t="shared" si="45"/>
        <v>0</v>
      </c>
      <c r="G119" s="235">
        <f t="shared" si="45"/>
        <v>0</v>
      </c>
      <c r="H119" s="235">
        <f t="shared" si="45"/>
        <v>0</v>
      </c>
      <c r="I119" s="235">
        <f t="shared" si="45"/>
        <v>0</v>
      </c>
      <c r="J119" s="236"/>
      <c r="K119" s="236"/>
      <c r="L119" s="236"/>
      <c r="M119" s="236"/>
      <c r="N119" s="236"/>
      <c r="O119" s="236"/>
      <c r="P119" s="236"/>
      <c r="Q119" s="236"/>
    </row>
    <row r="120" spans="1:17" ht="15" hidden="1" customHeight="1">
      <c r="A120" s="231" t="s">
        <v>476</v>
      </c>
      <c r="B120" s="231">
        <v>5</v>
      </c>
      <c r="C120" s="231">
        <v>3</v>
      </c>
      <c r="D120" s="233" t="s">
        <v>493</v>
      </c>
      <c r="E120" s="243" t="s">
        <v>1197</v>
      </c>
      <c r="F120" s="235">
        <f t="shared" si="45"/>
        <v>0</v>
      </c>
      <c r="G120" s="235">
        <f t="shared" si="45"/>
        <v>0</v>
      </c>
      <c r="H120" s="235">
        <f t="shared" si="45"/>
        <v>0</v>
      </c>
      <c r="I120" s="235">
        <f t="shared" si="45"/>
        <v>0</v>
      </c>
      <c r="J120" s="236"/>
      <c r="K120" s="236"/>
      <c r="L120" s="236"/>
      <c r="M120" s="236"/>
      <c r="N120" s="236"/>
      <c r="O120" s="236"/>
      <c r="P120" s="236"/>
      <c r="Q120" s="236"/>
    </row>
    <row r="121" spans="1:17" ht="14.25" hidden="1" customHeight="1">
      <c r="A121" s="231" t="s">
        <v>476</v>
      </c>
      <c r="B121" s="231">
        <v>5</v>
      </c>
      <c r="C121" s="231">
        <v>4</v>
      </c>
      <c r="D121" s="233" t="s">
        <v>494</v>
      </c>
      <c r="E121" s="243" t="s">
        <v>1198</v>
      </c>
      <c r="F121" s="235">
        <f t="shared" si="45"/>
        <v>0</v>
      </c>
      <c r="G121" s="235">
        <f t="shared" si="45"/>
        <v>0</v>
      </c>
      <c r="H121" s="235">
        <f t="shared" si="45"/>
        <v>0</v>
      </c>
      <c r="I121" s="235">
        <f t="shared" si="45"/>
        <v>0</v>
      </c>
      <c r="J121" s="236"/>
      <c r="K121" s="236"/>
      <c r="L121" s="236"/>
      <c r="M121" s="236"/>
      <c r="N121" s="236"/>
      <c r="O121" s="236"/>
      <c r="P121" s="236"/>
      <c r="Q121" s="236"/>
    </row>
    <row r="122" spans="1:17" ht="17.25" hidden="1" customHeight="1">
      <c r="A122" s="231" t="s">
        <v>476</v>
      </c>
      <c r="B122" s="231">
        <v>5</v>
      </c>
      <c r="C122" s="231">
        <v>5</v>
      </c>
      <c r="D122" s="233" t="s">
        <v>495</v>
      </c>
      <c r="E122" s="243" t="s">
        <v>1199</v>
      </c>
      <c r="F122" s="235">
        <f t="shared" si="45"/>
        <v>0</v>
      </c>
      <c r="G122" s="235">
        <f t="shared" si="45"/>
        <v>0</v>
      </c>
      <c r="H122" s="235">
        <f t="shared" si="45"/>
        <v>0</v>
      </c>
      <c r="I122" s="235">
        <f t="shared" si="45"/>
        <v>0</v>
      </c>
      <c r="J122" s="236"/>
      <c r="K122" s="236"/>
      <c r="L122" s="236"/>
      <c r="M122" s="236"/>
      <c r="N122" s="236"/>
      <c r="O122" s="236"/>
      <c r="P122" s="236"/>
      <c r="Q122" s="236"/>
    </row>
    <row r="123" spans="1:17" ht="15.75" hidden="1" customHeight="1">
      <c r="A123" s="231" t="s">
        <v>476</v>
      </c>
      <c r="B123" s="231">
        <v>6</v>
      </c>
      <c r="C123" s="231">
        <v>0</v>
      </c>
      <c r="D123" s="237" t="s">
        <v>496</v>
      </c>
      <c r="E123" s="237" t="s">
        <v>1200</v>
      </c>
      <c r="F123" s="235">
        <f t="shared" si="45"/>
        <v>0</v>
      </c>
      <c r="G123" s="235">
        <f t="shared" si="45"/>
        <v>0</v>
      </c>
      <c r="H123" s="235">
        <f t="shared" si="45"/>
        <v>0</v>
      </c>
      <c r="I123" s="235">
        <f t="shared" si="45"/>
        <v>0</v>
      </c>
      <c r="J123" s="236">
        <f t="shared" ref="J123:Q123" si="46">J125</f>
        <v>0</v>
      </c>
      <c r="K123" s="236">
        <f t="shared" si="46"/>
        <v>0</v>
      </c>
      <c r="L123" s="236">
        <f t="shared" si="46"/>
        <v>0</v>
      </c>
      <c r="M123" s="236">
        <f t="shared" si="46"/>
        <v>0</v>
      </c>
      <c r="N123" s="236">
        <f t="shared" si="46"/>
        <v>0</v>
      </c>
      <c r="O123" s="236">
        <f t="shared" si="46"/>
        <v>0</v>
      </c>
      <c r="P123" s="236">
        <f t="shared" si="46"/>
        <v>0</v>
      </c>
      <c r="Q123" s="236">
        <f t="shared" si="46"/>
        <v>0</v>
      </c>
    </row>
    <row r="124" spans="1:17" hidden="1">
      <c r="A124" s="231"/>
      <c r="B124" s="231"/>
      <c r="C124" s="231"/>
      <c r="D124" s="233" t="s">
        <v>190</v>
      </c>
      <c r="E124" s="237"/>
      <c r="F124" s="237"/>
      <c r="G124" s="237"/>
      <c r="H124" s="237"/>
      <c r="I124" s="235"/>
      <c r="J124" s="236"/>
      <c r="K124" s="236"/>
      <c r="L124" s="236"/>
      <c r="M124" s="239"/>
      <c r="N124" s="239"/>
      <c r="O124" s="239"/>
      <c r="P124" s="239"/>
      <c r="Q124" s="239"/>
    </row>
    <row r="125" spans="1:17" ht="15" hidden="1" customHeight="1">
      <c r="A125" s="231" t="s">
        <v>476</v>
      </c>
      <c r="B125" s="231">
        <v>6</v>
      </c>
      <c r="C125" s="231">
        <v>1</v>
      </c>
      <c r="D125" s="233" t="s">
        <v>497</v>
      </c>
      <c r="E125" s="243" t="s">
        <v>1200</v>
      </c>
      <c r="F125" s="235">
        <f t="shared" ref="F125:I126" si="47">J125+N125</f>
        <v>0</v>
      </c>
      <c r="G125" s="235">
        <f t="shared" si="47"/>
        <v>0</v>
      </c>
      <c r="H125" s="235">
        <f t="shared" si="47"/>
        <v>0</v>
      </c>
      <c r="I125" s="235">
        <f t="shared" si="47"/>
        <v>0</v>
      </c>
      <c r="J125" s="236"/>
      <c r="K125" s="236"/>
      <c r="L125" s="236"/>
      <c r="M125" s="236"/>
      <c r="N125" s="236"/>
      <c r="O125" s="236"/>
      <c r="P125" s="236"/>
      <c r="Q125" s="236"/>
    </row>
    <row r="126" spans="1:17" ht="14.25" hidden="1" customHeight="1">
      <c r="A126" s="231" t="s">
        <v>476</v>
      </c>
      <c r="B126" s="231">
        <v>7</v>
      </c>
      <c r="C126" s="231">
        <v>0</v>
      </c>
      <c r="D126" s="237" t="s">
        <v>498</v>
      </c>
      <c r="E126" s="253" t="s">
        <v>1201</v>
      </c>
      <c r="F126" s="235">
        <f t="shared" si="47"/>
        <v>0</v>
      </c>
      <c r="G126" s="235">
        <f t="shared" si="47"/>
        <v>0</v>
      </c>
      <c r="H126" s="235">
        <f t="shared" si="47"/>
        <v>0</v>
      </c>
      <c r="I126" s="235">
        <f t="shared" si="47"/>
        <v>0</v>
      </c>
      <c r="J126" s="236">
        <f t="shared" ref="J126:Q126" si="48">SUM(J128:J131)</f>
        <v>0</v>
      </c>
      <c r="K126" s="236">
        <f t="shared" si="48"/>
        <v>0</v>
      </c>
      <c r="L126" s="236">
        <f t="shared" si="48"/>
        <v>0</v>
      </c>
      <c r="M126" s="236">
        <f t="shared" si="48"/>
        <v>0</v>
      </c>
      <c r="N126" s="236">
        <f t="shared" si="48"/>
        <v>0</v>
      </c>
      <c r="O126" s="236">
        <f t="shared" si="48"/>
        <v>0</v>
      </c>
      <c r="P126" s="236">
        <f t="shared" si="48"/>
        <v>0</v>
      </c>
      <c r="Q126" s="236">
        <f t="shared" si="48"/>
        <v>0</v>
      </c>
    </row>
    <row r="127" spans="1:17" hidden="1">
      <c r="A127" s="231"/>
      <c r="B127" s="231"/>
      <c r="C127" s="231"/>
      <c r="D127" s="233" t="s">
        <v>190</v>
      </c>
      <c r="E127" s="237"/>
      <c r="F127" s="237"/>
      <c r="G127" s="237"/>
      <c r="H127" s="237"/>
      <c r="I127" s="235"/>
      <c r="J127" s="236"/>
      <c r="K127" s="236"/>
      <c r="L127" s="236"/>
      <c r="M127" s="239"/>
      <c r="N127" s="239"/>
      <c r="O127" s="239"/>
      <c r="P127" s="239"/>
      <c r="Q127" s="239"/>
    </row>
    <row r="128" spans="1:17" ht="25.5" hidden="1" customHeight="1">
      <c r="A128" s="231" t="s">
        <v>476</v>
      </c>
      <c r="B128" s="231">
        <v>7</v>
      </c>
      <c r="C128" s="231">
        <v>1</v>
      </c>
      <c r="D128" s="233" t="s">
        <v>499</v>
      </c>
      <c r="E128" s="243" t="s">
        <v>1202</v>
      </c>
      <c r="F128" s="235">
        <f t="shared" ref="F128:I132" si="49">J128+N128</f>
        <v>0</v>
      </c>
      <c r="G128" s="235">
        <f t="shared" si="49"/>
        <v>0</v>
      </c>
      <c r="H128" s="235">
        <f t="shared" si="49"/>
        <v>0</v>
      </c>
      <c r="I128" s="235">
        <f t="shared" si="49"/>
        <v>0</v>
      </c>
      <c r="J128" s="236"/>
      <c r="K128" s="236"/>
      <c r="L128" s="236"/>
      <c r="M128" s="236"/>
      <c r="N128" s="236"/>
      <c r="O128" s="236"/>
      <c r="P128" s="236"/>
      <c r="Q128" s="236"/>
    </row>
    <row r="129" spans="1:18" ht="15.75" hidden="1" customHeight="1">
      <c r="A129" s="231" t="s">
        <v>476</v>
      </c>
      <c r="B129" s="231">
        <v>7</v>
      </c>
      <c r="C129" s="231">
        <v>2</v>
      </c>
      <c r="D129" s="233" t="s">
        <v>500</v>
      </c>
      <c r="E129" s="256" t="s">
        <v>1203</v>
      </c>
      <c r="F129" s="235">
        <f t="shared" si="49"/>
        <v>0</v>
      </c>
      <c r="G129" s="235">
        <f t="shared" si="49"/>
        <v>0</v>
      </c>
      <c r="H129" s="235">
        <f t="shared" si="49"/>
        <v>0</v>
      </c>
      <c r="I129" s="235">
        <f t="shared" si="49"/>
        <v>0</v>
      </c>
      <c r="J129" s="236"/>
      <c r="K129" s="236"/>
      <c r="L129" s="236"/>
      <c r="M129" s="236"/>
      <c r="N129" s="236"/>
      <c r="O129" s="236"/>
      <c r="P129" s="236"/>
      <c r="Q129" s="236"/>
    </row>
    <row r="130" spans="1:18" ht="12" hidden="1" customHeight="1">
      <c r="A130" s="231" t="s">
        <v>476</v>
      </c>
      <c r="B130" s="231">
        <v>7</v>
      </c>
      <c r="C130" s="231">
        <v>3</v>
      </c>
      <c r="D130" s="233" t="s">
        <v>501</v>
      </c>
      <c r="E130" s="243" t="s">
        <v>1204</v>
      </c>
      <c r="F130" s="235">
        <f t="shared" si="49"/>
        <v>0</v>
      </c>
      <c r="G130" s="235">
        <f t="shared" si="49"/>
        <v>0</v>
      </c>
      <c r="H130" s="235">
        <f t="shared" si="49"/>
        <v>0</v>
      </c>
      <c r="I130" s="235">
        <f t="shared" si="49"/>
        <v>0</v>
      </c>
      <c r="J130" s="236"/>
      <c r="K130" s="236"/>
      <c r="L130" s="236"/>
      <c r="M130" s="236"/>
      <c r="N130" s="236"/>
      <c r="O130" s="236"/>
      <c r="P130" s="236"/>
      <c r="Q130" s="236"/>
    </row>
    <row r="131" spans="1:18" ht="2.25" hidden="1" customHeight="1">
      <c r="A131" s="231" t="s">
        <v>476</v>
      </c>
      <c r="B131" s="231">
        <v>7</v>
      </c>
      <c r="C131" s="231">
        <v>4</v>
      </c>
      <c r="D131" s="233" t="s">
        <v>503</v>
      </c>
      <c r="E131" s="234" t="s">
        <v>1205</v>
      </c>
      <c r="F131" s="235">
        <f t="shared" si="49"/>
        <v>0</v>
      </c>
      <c r="G131" s="235">
        <f t="shared" si="49"/>
        <v>0</v>
      </c>
      <c r="H131" s="235">
        <f t="shared" si="49"/>
        <v>0</v>
      </c>
      <c r="I131" s="235">
        <f t="shared" si="49"/>
        <v>0</v>
      </c>
      <c r="J131" s="236"/>
      <c r="K131" s="236"/>
      <c r="L131" s="236"/>
      <c r="M131" s="236"/>
      <c r="N131" s="236"/>
      <c r="O131" s="236"/>
      <c r="P131" s="236"/>
      <c r="Q131" s="236"/>
    </row>
    <row r="132" spans="1:18" ht="24" hidden="1" customHeight="1">
      <c r="A132" s="231" t="s">
        <v>476</v>
      </c>
      <c r="B132" s="231">
        <v>8</v>
      </c>
      <c r="C132" s="231">
        <v>0</v>
      </c>
      <c r="D132" s="237" t="s">
        <v>504</v>
      </c>
      <c r="E132" s="237" t="s">
        <v>1206</v>
      </c>
      <c r="F132" s="235">
        <f t="shared" si="49"/>
        <v>0</v>
      </c>
      <c r="G132" s="235">
        <f t="shared" si="49"/>
        <v>0</v>
      </c>
      <c r="H132" s="235">
        <f t="shared" si="49"/>
        <v>0</v>
      </c>
      <c r="I132" s="235">
        <f t="shared" si="49"/>
        <v>0</v>
      </c>
      <c r="J132" s="236">
        <f>SUM(J134:J140)</f>
        <v>0</v>
      </c>
      <c r="K132" s="236">
        <f>SUM(K134:K140)</f>
        <v>0</v>
      </c>
      <c r="L132" s="236">
        <f>SUM(L134:L140)</f>
        <v>0</v>
      </c>
      <c r="M132" s="247"/>
      <c r="N132" s="239">
        <v>0</v>
      </c>
      <c r="O132" s="239">
        <v>0</v>
      </c>
      <c r="P132" s="239">
        <v>0</v>
      </c>
      <c r="Q132" s="239">
        <v>0</v>
      </c>
      <c r="R132" s="209">
        <v>0</v>
      </c>
    </row>
    <row r="133" spans="1:18" hidden="1">
      <c r="A133" s="231"/>
      <c r="B133" s="231"/>
      <c r="C133" s="231"/>
      <c r="D133" s="233" t="s">
        <v>190</v>
      </c>
      <c r="E133" s="237"/>
      <c r="F133" s="237"/>
      <c r="G133" s="237"/>
      <c r="H133" s="237"/>
      <c r="I133" s="235"/>
      <c r="J133" s="236"/>
      <c r="K133" s="236"/>
      <c r="L133" s="236"/>
      <c r="M133" s="239"/>
      <c r="N133" s="239"/>
      <c r="O133" s="239"/>
      <c r="P133" s="247"/>
      <c r="Q133" s="239"/>
    </row>
    <row r="134" spans="1:18" ht="33.75" hidden="1" customHeight="1">
      <c r="A134" s="231" t="s">
        <v>476</v>
      </c>
      <c r="B134" s="231">
        <v>8</v>
      </c>
      <c r="C134" s="231">
        <v>1</v>
      </c>
      <c r="D134" s="233" t="s">
        <v>505</v>
      </c>
      <c r="E134" s="243" t="s">
        <v>1207</v>
      </c>
      <c r="F134" s="235">
        <f t="shared" ref="F134:I141" si="50">J134+N134</f>
        <v>0</v>
      </c>
      <c r="G134" s="235">
        <f t="shared" si="50"/>
        <v>0</v>
      </c>
      <c r="H134" s="235">
        <f t="shared" si="50"/>
        <v>0</v>
      </c>
      <c r="I134" s="235">
        <f t="shared" si="50"/>
        <v>0</v>
      </c>
      <c r="J134" s="236"/>
      <c r="K134" s="236"/>
      <c r="L134" s="236"/>
      <c r="M134" s="236"/>
      <c r="N134" s="236"/>
      <c r="O134" s="236"/>
      <c r="P134" s="236"/>
      <c r="Q134" s="236"/>
    </row>
    <row r="135" spans="1:18" ht="33" hidden="1" customHeight="1">
      <c r="A135" s="231" t="s">
        <v>476</v>
      </c>
      <c r="B135" s="231">
        <v>8</v>
      </c>
      <c r="C135" s="231">
        <v>2</v>
      </c>
      <c r="D135" s="233" t="s">
        <v>506</v>
      </c>
      <c r="E135" s="243" t="s">
        <v>1208</v>
      </c>
      <c r="F135" s="235">
        <f t="shared" si="50"/>
        <v>0</v>
      </c>
      <c r="G135" s="235">
        <f t="shared" si="50"/>
        <v>0</v>
      </c>
      <c r="H135" s="235">
        <f t="shared" si="50"/>
        <v>0</v>
      </c>
      <c r="I135" s="235">
        <f t="shared" si="50"/>
        <v>0</v>
      </c>
      <c r="J135" s="236"/>
      <c r="K135" s="236"/>
      <c r="L135" s="236"/>
      <c r="M135" s="236"/>
      <c r="N135" s="236">
        <v>0</v>
      </c>
      <c r="O135" s="236">
        <v>0</v>
      </c>
      <c r="P135" s="236">
        <v>0</v>
      </c>
      <c r="Q135" s="236">
        <v>0</v>
      </c>
    </row>
    <row r="136" spans="1:18" ht="24" hidden="1" customHeight="1">
      <c r="A136" s="231" t="s">
        <v>476</v>
      </c>
      <c r="B136" s="231">
        <v>8</v>
      </c>
      <c r="C136" s="231">
        <v>3</v>
      </c>
      <c r="D136" s="233" t="s">
        <v>508</v>
      </c>
      <c r="E136" s="243" t="s">
        <v>1209</v>
      </c>
      <c r="F136" s="235">
        <f t="shared" si="50"/>
        <v>0</v>
      </c>
      <c r="G136" s="235">
        <f t="shared" si="50"/>
        <v>0</v>
      </c>
      <c r="H136" s="235">
        <f t="shared" si="50"/>
        <v>0</v>
      </c>
      <c r="I136" s="235">
        <f t="shared" si="50"/>
        <v>0</v>
      </c>
      <c r="J136" s="236"/>
      <c r="K136" s="236"/>
      <c r="L136" s="236"/>
      <c r="M136" s="236"/>
      <c r="N136" s="236"/>
      <c r="O136" s="236"/>
      <c r="P136" s="236"/>
      <c r="Q136" s="236"/>
    </row>
    <row r="137" spans="1:18" ht="32.25" hidden="1" customHeight="1">
      <c r="A137" s="231" t="s">
        <v>476</v>
      </c>
      <c r="B137" s="231">
        <v>8</v>
      </c>
      <c r="C137" s="231">
        <v>4</v>
      </c>
      <c r="D137" s="233" t="s">
        <v>509</v>
      </c>
      <c r="E137" s="243" t="s">
        <v>1210</v>
      </c>
      <c r="F137" s="235">
        <f t="shared" si="50"/>
        <v>0</v>
      </c>
      <c r="G137" s="235">
        <f t="shared" si="50"/>
        <v>0</v>
      </c>
      <c r="H137" s="235">
        <f t="shared" si="50"/>
        <v>0</v>
      </c>
      <c r="I137" s="235">
        <f t="shared" si="50"/>
        <v>0</v>
      </c>
      <c r="J137" s="236"/>
      <c r="K137" s="236"/>
      <c r="L137" s="236"/>
      <c r="M137" s="236"/>
      <c r="N137" s="236"/>
      <c r="O137" s="236"/>
      <c r="P137" s="236"/>
      <c r="Q137" s="236"/>
    </row>
    <row r="138" spans="1:18" ht="18" customHeight="1">
      <c r="A138" s="231" t="s">
        <v>476</v>
      </c>
      <c r="B138" s="231">
        <v>8</v>
      </c>
      <c r="C138" s="231">
        <v>5</v>
      </c>
      <c r="D138" s="233" t="s">
        <v>1211</v>
      </c>
      <c r="E138" s="243" t="s">
        <v>1212</v>
      </c>
      <c r="F138" s="235">
        <f t="shared" si="50"/>
        <v>0</v>
      </c>
      <c r="G138" s="235">
        <f t="shared" si="50"/>
        <v>0</v>
      </c>
      <c r="H138" s="235">
        <f t="shared" si="50"/>
        <v>0</v>
      </c>
      <c r="I138" s="235">
        <f t="shared" si="50"/>
        <v>0</v>
      </c>
      <c r="J138" s="236"/>
      <c r="K138" s="236"/>
      <c r="L138" s="236"/>
      <c r="M138" s="236"/>
      <c r="N138" s="236">
        <v>0</v>
      </c>
      <c r="O138" s="236">
        <v>0</v>
      </c>
      <c r="P138" s="236">
        <v>0</v>
      </c>
      <c r="Q138" s="236">
        <v>0</v>
      </c>
    </row>
    <row r="139" spans="1:18" ht="15.75" hidden="1" customHeight="1">
      <c r="A139" s="231" t="s">
        <v>476</v>
      </c>
      <c r="B139" s="231">
        <v>8</v>
      </c>
      <c r="C139" s="231">
        <v>6</v>
      </c>
      <c r="D139" s="233" t="s">
        <v>1213</v>
      </c>
      <c r="E139" s="243" t="s">
        <v>1214</v>
      </c>
      <c r="F139" s="235">
        <f t="shared" si="50"/>
        <v>0</v>
      </c>
      <c r="G139" s="235">
        <f t="shared" si="50"/>
        <v>0</v>
      </c>
      <c r="H139" s="235">
        <f t="shared" si="50"/>
        <v>0</v>
      </c>
      <c r="I139" s="235">
        <f t="shared" si="50"/>
        <v>0</v>
      </c>
      <c r="J139" s="236"/>
      <c r="K139" s="236"/>
      <c r="L139" s="236"/>
      <c r="M139" s="236"/>
      <c r="N139" s="236"/>
      <c r="O139" s="236"/>
      <c r="P139" s="236"/>
      <c r="Q139" s="236"/>
    </row>
    <row r="140" spans="1:18" ht="21" hidden="1" customHeight="1">
      <c r="A140" s="231" t="s">
        <v>476</v>
      </c>
      <c r="B140" s="231">
        <v>8</v>
      </c>
      <c r="C140" s="231">
        <v>7</v>
      </c>
      <c r="D140" s="233" t="s">
        <v>1215</v>
      </c>
      <c r="E140" s="243" t="s">
        <v>1216</v>
      </c>
      <c r="F140" s="235">
        <f t="shared" si="50"/>
        <v>0</v>
      </c>
      <c r="G140" s="235">
        <f t="shared" si="50"/>
        <v>0</v>
      </c>
      <c r="H140" s="235">
        <f t="shared" si="50"/>
        <v>0</v>
      </c>
      <c r="I140" s="235">
        <f t="shared" si="50"/>
        <v>0</v>
      </c>
      <c r="J140" s="236"/>
      <c r="K140" s="236"/>
      <c r="L140" s="236"/>
      <c r="M140" s="236"/>
      <c r="N140" s="236"/>
      <c r="O140" s="236"/>
      <c r="P140" s="236"/>
      <c r="Q140" s="236"/>
    </row>
    <row r="141" spans="1:18" ht="21.75" hidden="1" customHeight="1">
      <c r="A141" s="231" t="s">
        <v>476</v>
      </c>
      <c r="B141" s="231">
        <v>9</v>
      </c>
      <c r="C141" s="231">
        <v>0</v>
      </c>
      <c r="D141" s="237" t="s">
        <v>512</v>
      </c>
      <c r="E141" s="237" t="s">
        <v>1217</v>
      </c>
      <c r="F141" s="235">
        <f t="shared" si="50"/>
        <v>0</v>
      </c>
      <c r="G141" s="235">
        <f t="shared" si="50"/>
        <v>0</v>
      </c>
      <c r="H141" s="235">
        <f t="shared" si="50"/>
        <v>0</v>
      </c>
      <c r="I141" s="235">
        <f t="shared" si="50"/>
        <v>0</v>
      </c>
      <c r="J141" s="236">
        <f>J143</f>
        <v>0</v>
      </c>
      <c r="K141" s="236">
        <f>K143</f>
        <v>0</v>
      </c>
      <c r="L141" s="236">
        <f>L143</f>
        <v>0</v>
      </c>
      <c r="M141" s="236">
        <f>M143</f>
        <v>0</v>
      </c>
      <c r="N141" s="236">
        <v>0</v>
      </c>
      <c r="O141" s="236">
        <v>0</v>
      </c>
      <c r="P141" s="236">
        <v>0</v>
      </c>
      <c r="Q141" s="236">
        <v>0</v>
      </c>
    </row>
    <row r="142" spans="1:18" ht="15" customHeight="1">
      <c r="A142" s="231"/>
      <c r="B142" s="231"/>
      <c r="C142" s="231"/>
      <c r="D142" s="233" t="s">
        <v>190</v>
      </c>
      <c r="E142" s="237"/>
      <c r="F142" s="237"/>
      <c r="G142" s="237"/>
      <c r="H142" s="237"/>
      <c r="I142" s="235"/>
      <c r="J142" s="236"/>
      <c r="K142" s="236"/>
      <c r="L142" s="236"/>
      <c r="M142" s="239"/>
      <c r="N142" s="239"/>
      <c r="O142" s="239"/>
      <c r="P142" s="239"/>
      <c r="Q142" s="239"/>
    </row>
    <row r="143" spans="1:18" ht="15.6" customHeight="1">
      <c r="A143" s="231" t="s">
        <v>476</v>
      </c>
      <c r="B143" s="231">
        <v>9</v>
      </c>
      <c r="C143" s="231">
        <v>1</v>
      </c>
      <c r="D143" s="233" t="s">
        <v>512</v>
      </c>
      <c r="E143" s="243" t="s">
        <v>1218</v>
      </c>
      <c r="F143" s="235">
        <f t="shared" ref="F143:I144" si="51">J143+N143</f>
        <v>0</v>
      </c>
      <c r="G143" s="235">
        <f t="shared" si="51"/>
        <v>0</v>
      </c>
      <c r="H143" s="235">
        <f t="shared" si="51"/>
        <v>0</v>
      </c>
      <c r="I143" s="235">
        <f t="shared" si="51"/>
        <v>0</v>
      </c>
      <c r="J143" s="236"/>
      <c r="K143" s="236"/>
      <c r="L143" s="236"/>
      <c r="M143" s="236"/>
      <c r="N143" s="236">
        <v>0</v>
      </c>
      <c r="O143" s="236">
        <v>0</v>
      </c>
      <c r="P143" s="236">
        <v>0</v>
      </c>
      <c r="Q143" s="236">
        <v>0</v>
      </c>
    </row>
    <row r="144" spans="1:18" s="251" customFormat="1" ht="28.9" customHeight="1">
      <c r="A144" s="248" t="s">
        <v>517</v>
      </c>
      <c r="B144" s="248">
        <v>0</v>
      </c>
      <c r="C144" s="248">
        <v>0</v>
      </c>
      <c r="D144" s="257" t="s">
        <v>518</v>
      </c>
      <c r="E144" s="223" t="s">
        <v>1219</v>
      </c>
      <c r="F144" s="258">
        <f t="shared" si="51"/>
        <v>135509</v>
      </c>
      <c r="G144" s="258">
        <f t="shared" si="51"/>
        <v>199573</v>
      </c>
      <c r="H144" s="258">
        <f t="shared" si="51"/>
        <v>263638</v>
      </c>
      <c r="I144" s="258">
        <f t="shared" si="51"/>
        <v>318094.7</v>
      </c>
      <c r="J144" s="229">
        <f>J146+J149+J155+J161</f>
        <v>75509</v>
      </c>
      <c r="K144" s="229">
        <f>K146+K149+K155+K161</f>
        <v>139573</v>
      </c>
      <c r="L144" s="229">
        <f>L146+L149+L155+L161</f>
        <v>203638</v>
      </c>
      <c r="M144" s="229">
        <f>M146+M149+M155+M161</f>
        <v>258094.7</v>
      </c>
      <c r="N144" s="229">
        <f>N146+N149+N152+N155+N158+N161</f>
        <v>60000</v>
      </c>
      <c r="O144" s="229">
        <f>O146+O149+O152+O155+O158+O161</f>
        <v>60000</v>
      </c>
      <c r="P144" s="229">
        <f>P146+P149+P152+P155+P158+P161</f>
        <v>60000</v>
      </c>
      <c r="Q144" s="229">
        <f>Q146+Q149+Q152+Q155+Q158+Q161</f>
        <v>60000</v>
      </c>
    </row>
    <row r="145" spans="1:17">
      <c r="A145" s="231"/>
      <c r="B145" s="231"/>
      <c r="C145" s="231"/>
      <c r="D145" s="233" t="s">
        <v>188</v>
      </c>
      <c r="E145" s="234"/>
      <c r="F145" s="234"/>
      <c r="G145" s="234"/>
      <c r="H145" s="234"/>
      <c r="I145" s="235"/>
      <c r="J145" s="236"/>
      <c r="K145" s="236"/>
      <c r="L145" s="236"/>
      <c r="M145" s="236"/>
      <c r="N145" s="236"/>
      <c r="O145" s="236"/>
      <c r="P145" s="236"/>
      <c r="Q145" s="236"/>
    </row>
    <row r="146" spans="1:17" ht="15.6" customHeight="1">
      <c r="A146" s="231" t="s">
        <v>517</v>
      </c>
      <c r="B146" s="231">
        <v>1</v>
      </c>
      <c r="C146" s="231">
        <v>0</v>
      </c>
      <c r="D146" s="237" t="s">
        <v>519</v>
      </c>
      <c r="E146" s="237" t="s">
        <v>1220</v>
      </c>
      <c r="F146" s="235">
        <f>J146+N146</f>
        <v>60000</v>
      </c>
      <c r="G146" s="235">
        <f>K146+O146</f>
        <v>110235</v>
      </c>
      <c r="H146" s="235">
        <f>L146+P146</f>
        <v>162395</v>
      </c>
      <c r="I146" s="235">
        <f t="shared" ref="I146:I209" si="52">M146+Q146</f>
        <v>205785.60000000001</v>
      </c>
      <c r="J146" s="236">
        <f t="shared" ref="J146:Q146" si="53">J148</f>
        <v>60000</v>
      </c>
      <c r="K146" s="236">
        <f t="shared" si="53"/>
        <v>110235</v>
      </c>
      <c r="L146" s="236">
        <f t="shared" si="53"/>
        <v>162395</v>
      </c>
      <c r="M146" s="236">
        <f t="shared" si="53"/>
        <v>205785.60000000001</v>
      </c>
      <c r="N146" s="236">
        <v>0</v>
      </c>
      <c r="O146" s="236">
        <v>0</v>
      </c>
      <c r="P146" s="236">
        <v>0</v>
      </c>
      <c r="Q146" s="236">
        <f t="shared" si="53"/>
        <v>0</v>
      </c>
    </row>
    <row r="147" spans="1:17">
      <c r="A147" s="231"/>
      <c r="B147" s="231"/>
      <c r="C147" s="231"/>
      <c r="D147" s="233" t="s">
        <v>190</v>
      </c>
      <c r="E147" s="237"/>
      <c r="F147" s="237"/>
      <c r="G147" s="237"/>
      <c r="H147" s="237"/>
      <c r="I147" s="235"/>
      <c r="J147" s="236"/>
      <c r="K147" s="236"/>
      <c r="L147" s="236"/>
      <c r="M147" s="239"/>
      <c r="N147" s="239"/>
      <c r="O147" s="239"/>
      <c r="P147" s="239"/>
      <c r="Q147" s="239"/>
    </row>
    <row r="148" spans="1:17" ht="13.15" customHeight="1">
      <c r="A148" s="231" t="s">
        <v>517</v>
      </c>
      <c r="B148" s="231">
        <v>1</v>
      </c>
      <c r="C148" s="231">
        <v>1</v>
      </c>
      <c r="D148" s="233" t="s">
        <v>519</v>
      </c>
      <c r="E148" s="243" t="s">
        <v>1221</v>
      </c>
      <c r="F148" s="235">
        <f t="shared" ref="F148:H149" si="54">J148+N148</f>
        <v>60000</v>
      </c>
      <c r="G148" s="235">
        <f t="shared" si="54"/>
        <v>110235</v>
      </c>
      <c r="H148" s="235">
        <f t="shared" si="54"/>
        <v>162395</v>
      </c>
      <c r="I148" s="235">
        <f t="shared" si="52"/>
        <v>205785.60000000001</v>
      </c>
      <c r="J148" s="236">
        <v>60000</v>
      </c>
      <c r="K148" s="236">
        <v>110235</v>
      </c>
      <c r="L148" s="236">
        <v>162395</v>
      </c>
      <c r="M148" s="236">
        <v>205785.60000000001</v>
      </c>
      <c r="N148" s="236">
        <v>0</v>
      </c>
      <c r="O148" s="236">
        <v>0</v>
      </c>
      <c r="P148" s="236">
        <v>0</v>
      </c>
      <c r="Q148" s="236">
        <v>0</v>
      </c>
    </row>
    <row r="149" spans="1:17" ht="12" customHeight="1">
      <c r="A149" s="231" t="s">
        <v>517</v>
      </c>
      <c r="B149" s="231">
        <v>2</v>
      </c>
      <c r="C149" s="231">
        <v>0</v>
      </c>
      <c r="D149" s="237" t="s">
        <v>520</v>
      </c>
      <c r="E149" s="237" t="s">
        <v>1222</v>
      </c>
      <c r="F149" s="235">
        <f t="shared" si="54"/>
        <v>0</v>
      </c>
      <c r="G149" s="235">
        <f t="shared" si="54"/>
        <v>0</v>
      </c>
      <c r="H149" s="235">
        <f t="shared" si="54"/>
        <v>0</v>
      </c>
      <c r="I149" s="235">
        <f t="shared" si="52"/>
        <v>0</v>
      </c>
      <c r="J149" s="236">
        <f t="shared" ref="J149:Q149" si="55">J151</f>
        <v>0</v>
      </c>
      <c r="K149" s="236">
        <f t="shared" si="55"/>
        <v>0</v>
      </c>
      <c r="L149" s="236">
        <f t="shared" si="55"/>
        <v>0</v>
      </c>
      <c r="M149" s="236">
        <f t="shared" si="55"/>
        <v>0</v>
      </c>
      <c r="N149" s="236">
        <f t="shared" si="55"/>
        <v>0</v>
      </c>
      <c r="O149" s="236">
        <f t="shared" si="55"/>
        <v>0</v>
      </c>
      <c r="P149" s="236">
        <f t="shared" si="55"/>
        <v>0</v>
      </c>
      <c r="Q149" s="236">
        <f t="shared" si="55"/>
        <v>0</v>
      </c>
    </row>
    <row r="150" spans="1:17">
      <c r="A150" s="231"/>
      <c r="B150" s="231"/>
      <c r="C150" s="231"/>
      <c r="D150" s="233" t="s">
        <v>190</v>
      </c>
      <c r="E150" s="237"/>
      <c r="F150" s="237"/>
      <c r="G150" s="237"/>
      <c r="H150" s="237"/>
      <c r="I150" s="235"/>
      <c r="J150" s="236"/>
      <c r="K150" s="236"/>
      <c r="L150" s="236"/>
      <c r="M150" s="239"/>
      <c r="N150" s="239"/>
      <c r="O150" s="239"/>
      <c r="P150" s="239"/>
      <c r="Q150" s="239"/>
    </row>
    <row r="151" spans="1:17" ht="1.5" customHeight="1">
      <c r="A151" s="231" t="s">
        <v>517</v>
      </c>
      <c r="B151" s="231">
        <v>2</v>
      </c>
      <c r="C151" s="231">
        <v>1</v>
      </c>
      <c r="D151" s="233" t="s">
        <v>521</v>
      </c>
      <c r="E151" s="243" t="s">
        <v>1223</v>
      </c>
      <c r="F151" s="235">
        <f t="shared" ref="F151:H152" si="56">J151+N151</f>
        <v>0</v>
      </c>
      <c r="G151" s="235">
        <f t="shared" si="56"/>
        <v>0</v>
      </c>
      <c r="H151" s="235">
        <f t="shared" si="56"/>
        <v>0</v>
      </c>
      <c r="I151" s="235">
        <f t="shared" si="52"/>
        <v>0</v>
      </c>
      <c r="J151" s="236"/>
      <c r="K151" s="236"/>
      <c r="L151" s="236"/>
      <c r="M151" s="236"/>
      <c r="N151" s="236"/>
      <c r="O151" s="236"/>
      <c r="P151" s="236"/>
      <c r="Q151" s="236"/>
    </row>
    <row r="152" spans="1:17" ht="14.25" hidden="1" customHeight="1">
      <c r="A152" s="231" t="s">
        <v>517</v>
      </c>
      <c r="B152" s="231">
        <v>3</v>
      </c>
      <c r="C152" s="231">
        <v>0</v>
      </c>
      <c r="D152" s="237" t="s">
        <v>522</v>
      </c>
      <c r="E152" s="237" t="s">
        <v>1224</v>
      </c>
      <c r="F152" s="235">
        <f t="shared" si="56"/>
        <v>0</v>
      </c>
      <c r="G152" s="235">
        <f t="shared" si="56"/>
        <v>0</v>
      </c>
      <c r="H152" s="235">
        <f t="shared" si="56"/>
        <v>0</v>
      </c>
      <c r="I152" s="235">
        <f t="shared" si="52"/>
        <v>0</v>
      </c>
      <c r="J152" s="236">
        <f t="shared" ref="J152:Q152" si="57">J154</f>
        <v>0</v>
      </c>
      <c r="K152" s="236">
        <f t="shared" si="57"/>
        <v>0</v>
      </c>
      <c r="L152" s="236">
        <f t="shared" si="57"/>
        <v>0</v>
      </c>
      <c r="M152" s="236">
        <f t="shared" si="57"/>
        <v>0</v>
      </c>
      <c r="N152" s="236">
        <f t="shared" si="57"/>
        <v>0</v>
      </c>
      <c r="O152" s="236">
        <f t="shared" si="57"/>
        <v>0</v>
      </c>
      <c r="P152" s="236">
        <f t="shared" si="57"/>
        <v>0</v>
      </c>
      <c r="Q152" s="236">
        <f t="shared" si="57"/>
        <v>0</v>
      </c>
    </row>
    <row r="153" spans="1:17" hidden="1">
      <c r="A153" s="231"/>
      <c r="B153" s="231"/>
      <c r="C153" s="231"/>
      <c r="D153" s="233" t="s">
        <v>190</v>
      </c>
      <c r="E153" s="237"/>
      <c r="F153" s="237"/>
      <c r="G153" s="237"/>
      <c r="H153" s="237"/>
      <c r="I153" s="235"/>
      <c r="J153" s="236"/>
      <c r="K153" s="236"/>
      <c r="L153" s="236"/>
      <c r="M153" s="239"/>
      <c r="N153" s="239"/>
      <c r="O153" s="239"/>
      <c r="P153" s="239"/>
      <c r="Q153" s="239"/>
    </row>
    <row r="154" spans="1:17" ht="15" hidden="1" customHeight="1">
      <c r="A154" s="231" t="s">
        <v>517</v>
      </c>
      <c r="B154" s="231">
        <v>3</v>
      </c>
      <c r="C154" s="231">
        <v>1</v>
      </c>
      <c r="D154" s="233" t="s">
        <v>522</v>
      </c>
      <c r="E154" s="243" t="s">
        <v>1225</v>
      </c>
      <c r="F154" s="235">
        <f t="shared" ref="F154:H155" si="58">J154+N154</f>
        <v>0</v>
      </c>
      <c r="G154" s="235">
        <f t="shared" si="58"/>
        <v>0</v>
      </c>
      <c r="H154" s="235">
        <f t="shared" si="58"/>
        <v>0</v>
      </c>
      <c r="I154" s="235">
        <f t="shared" si="52"/>
        <v>0</v>
      </c>
      <c r="J154" s="236"/>
      <c r="K154" s="236"/>
      <c r="L154" s="236"/>
      <c r="M154" s="236"/>
      <c r="N154" s="236"/>
      <c r="O154" s="236"/>
      <c r="P154" s="236"/>
      <c r="Q154" s="236"/>
    </row>
    <row r="155" spans="1:17" s="251" customFormat="1" ht="15.6" customHeight="1">
      <c r="A155" s="248" t="s">
        <v>517</v>
      </c>
      <c r="B155" s="248">
        <v>4</v>
      </c>
      <c r="C155" s="248">
        <v>0</v>
      </c>
      <c r="D155" s="254" t="s">
        <v>523</v>
      </c>
      <c r="E155" s="254" t="s">
        <v>1226</v>
      </c>
      <c r="F155" s="236">
        <f t="shared" si="58"/>
        <v>71509</v>
      </c>
      <c r="G155" s="236">
        <f t="shared" si="58"/>
        <v>83338</v>
      </c>
      <c r="H155" s="236">
        <f t="shared" si="58"/>
        <v>94243</v>
      </c>
      <c r="I155" s="236">
        <f t="shared" si="52"/>
        <v>104309.1</v>
      </c>
      <c r="J155" s="236">
        <f t="shared" ref="J155:Q155" si="59">J157</f>
        <v>11509</v>
      </c>
      <c r="K155" s="236">
        <f t="shared" si="59"/>
        <v>23338</v>
      </c>
      <c r="L155" s="236">
        <f t="shared" si="59"/>
        <v>34243</v>
      </c>
      <c r="M155" s="236">
        <f t="shared" si="59"/>
        <v>44309.1</v>
      </c>
      <c r="N155" s="236">
        <f t="shared" si="59"/>
        <v>60000</v>
      </c>
      <c r="O155" s="236">
        <f t="shared" si="59"/>
        <v>60000</v>
      </c>
      <c r="P155" s="236">
        <f t="shared" si="59"/>
        <v>60000</v>
      </c>
      <c r="Q155" s="236">
        <f t="shared" si="59"/>
        <v>60000</v>
      </c>
    </row>
    <row r="156" spans="1:17">
      <c r="A156" s="231"/>
      <c r="B156" s="231"/>
      <c r="C156" s="231"/>
      <c r="D156" s="233" t="s">
        <v>190</v>
      </c>
      <c r="E156" s="237"/>
      <c r="F156" s="237"/>
      <c r="G156" s="237"/>
      <c r="H156" s="237"/>
      <c r="I156" s="235"/>
      <c r="J156" s="236"/>
      <c r="K156" s="236"/>
      <c r="L156" s="236"/>
      <c r="M156" s="239"/>
      <c r="N156" s="239"/>
      <c r="O156" s="239"/>
      <c r="P156" s="239"/>
      <c r="Q156" s="239"/>
    </row>
    <row r="157" spans="1:17" ht="12.6" customHeight="1">
      <c r="A157" s="231" t="s">
        <v>517</v>
      </c>
      <c r="B157" s="231">
        <v>4</v>
      </c>
      <c r="C157" s="231">
        <v>1</v>
      </c>
      <c r="D157" s="233" t="s">
        <v>523</v>
      </c>
      <c r="E157" s="243" t="s">
        <v>1227</v>
      </c>
      <c r="F157" s="235">
        <f t="shared" ref="F157:H158" si="60">J157+N157</f>
        <v>71509</v>
      </c>
      <c r="G157" s="235">
        <f t="shared" si="60"/>
        <v>83338</v>
      </c>
      <c r="H157" s="235">
        <f t="shared" si="60"/>
        <v>94243</v>
      </c>
      <c r="I157" s="235">
        <f t="shared" si="52"/>
        <v>104309.1</v>
      </c>
      <c r="J157" s="236">
        <v>11509</v>
      </c>
      <c r="K157" s="236">
        <v>23338</v>
      </c>
      <c r="L157" s="236">
        <v>34243</v>
      </c>
      <c r="M157" s="236">
        <v>44309.1</v>
      </c>
      <c r="N157" s="236">
        <v>60000</v>
      </c>
      <c r="O157" s="236">
        <v>60000</v>
      </c>
      <c r="P157" s="236">
        <v>60000</v>
      </c>
      <c r="Q157" s="236">
        <v>60000</v>
      </c>
    </row>
    <row r="158" spans="1:17" ht="23.45" customHeight="1">
      <c r="A158" s="231" t="s">
        <v>517</v>
      </c>
      <c r="B158" s="231">
        <v>5</v>
      </c>
      <c r="C158" s="231">
        <v>0</v>
      </c>
      <c r="D158" s="237" t="s">
        <v>524</v>
      </c>
      <c r="E158" s="237" t="s">
        <v>1228</v>
      </c>
      <c r="F158" s="235">
        <f t="shared" si="60"/>
        <v>0</v>
      </c>
      <c r="G158" s="235">
        <f t="shared" si="60"/>
        <v>0</v>
      </c>
      <c r="H158" s="235">
        <f t="shared" si="60"/>
        <v>0</v>
      </c>
      <c r="I158" s="235">
        <f t="shared" si="52"/>
        <v>0</v>
      </c>
      <c r="J158" s="236">
        <f>J160</f>
        <v>0</v>
      </c>
      <c r="K158" s="236">
        <f>K160</f>
        <v>0</v>
      </c>
      <c r="L158" s="236"/>
      <c r="M158" s="236">
        <f>M160</f>
        <v>0</v>
      </c>
      <c r="N158" s="236">
        <v>0</v>
      </c>
      <c r="O158" s="236">
        <v>0</v>
      </c>
      <c r="P158" s="236">
        <v>0</v>
      </c>
      <c r="Q158" s="236">
        <v>0</v>
      </c>
    </row>
    <row r="159" spans="1:17">
      <c r="A159" s="231"/>
      <c r="B159" s="231"/>
      <c r="C159" s="231"/>
      <c r="D159" s="233" t="s">
        <v>190</v>
      </c>
      <c r="E159" s="237"/>
      <c r="F159" s="237"/>
      <c r="G159" s="237"/>
      <c r="H159" s="237"/>
      <c r="I159" s="235"/>
      <c r="J159" s="236"/>
      <c r="K159" s="236"/>
      <c r="L159" s="236"/>
      <c r="M159" s="239"/>
      <c r="N159" s="239"/>
      <c r="O159" s="239"/>
      <c r="P159" s="239"/>
      <c r="Q159" s="239"/>
    </row>
    <row r="160" spans="1:17" ht="23.45" customHeight="1">
      <c r="A160" s="231" t="s">
        <v>517</v>
      </c>
      <c r="B160" s="231">
        <v>5</v>
      </c>
      <c r="C160" s="231">
        <v>1</v>
      </c>
      <c r="D160" s="233" t="s">
        <v>524</v>
      </c>
      <c r="E160" s="243" t="s">
        <v>1229</v>
      </c>
      <c r="F160" s="235">
        <f t="shared" ref="F160:H161" si="61">J160+N160</f>
        <v>0</v>
      </c>
      <c r="G160" s="235">
        <f t="shared" si="61"/>
        <v>0</v>
      </c>
      <c r="H160" s="235">
        <f t="shared" si="61"/>
        <v>0</v>
      </c>
      <c r="I160" s="235">
        <f t="shared" si="52"/>
        <v>0</v>
      </c>
      <c r="J160" s="236"/>
      <c r="K160" s="236"/>
      <c r="L160" s="236"/>
      <c r="M160" s="236"/>
      <c r="N160" s="236">
        <v>0</v>
      </c>
      <c r="O160" s="236">
        <v>0</v>
      </c>
      <c r="P160" s="236">
        <v>0</v>
      </c>
      <c r="Q160" s="236">
        <v>0</v>
      </c>
    </row>
    <row r="161" spans="1:17" ht="24" customHeight="1">
      <c r="A161" s="231" t="s">
        <v>517</v>
      </c>
      <c r="B161" s="231">
        <v>6</v>
      </c>
      <c r="C161" s="231">
        <v>0</v>
      </c>
      <c r="D161" s="237" t="s">
        <v>526</v>
      </c>
      <c r="E161" s="237" t="s">
        <v>1230</v>
      </c>
      <c r="F161" s="235">
        <f t="shared" si="61"/>
        <v>4000</v>
      </c>
      <c r="G161" s="235">
        <f t="shared" si="61"/>
        <v>6000</v>
      </c>
      <c r="H161" s="235">
        <f t="shared" si="61"/>
        <v>7000</v>
      </c>
      <c r="I161" s="235">
        <f t="shared" si="52"/>
        <v>8000</v>
      </c>
      <c r="J161" s="236">
        <v>4000</v>
      </c>
      <c r="K161" s="236">
        <v>6000</v>
      </c>
      <c r="L161" s="236">
        <v>7000</v>
      </c>
      <c r="M161" s="236">
        <f t="shared" ref="M161:Q161" si="62">M163</f>
        <v>8000</v>
      </c>
      <c r="N161" s="236">
        <f t="shared" si="62"/>
        <v>0</v>
      </c>
      <c r="O161" s="236">
        <f t="shared" si="62"/>
        <v>0</v>
      </c>
      <c r="P161" s="236">
        <f t="shared" si="62"/>
        <v>0</v>
      </c>
      <c r="Q161" s="236">
        <f t="shared" si="62"/>
        <v>0</v>
      </c>
    </row>
    <row r="162" spans="1:17">
      <c r="A162" s="231"/>
      <c r="B162" s="231"/>
      <c r="C162" s="231"/>
      <c r="D162" s="233" t="s">
        <v>190</v>
      </c>
      <c r="E162" s="237"/>
      <c r="F162" s="237"/>
      <c r="G162" s="237"/>
      <c r="H162" s="237"/>
      <c r="I162" s="235"/>
      <c r="J162" s="236"/>
      <c r="K162" s="236"/>
      <c r="L162" s="236"/>
      <c r="M162" s="239"/>
      <c r="N162" s="239"/>
      <c r="O162" s="239"/>
      <c r="P162" s="239"/>
      <c r="Q162" s="239"/>
    </row>
    <row r="163" spans="1:17" ht="25.9" customHeight="1">
      <c r="A163" s="231" t="s">
        <v>517</v>
      </c>
      <c r="B163" s="231">
        <v>6</v>
      </c>
      <c r="C163" s="231">
        <v>1</v>
      </c>
      <c r="D163" s="233" t="s">
        <v>526</v>
      </c>
      <c r="E163" s="243" t="s">
        <v>1231</v>
      </c>
      <c r="F163" s="235">
        <f t="shared" ref="F163:H164" si="63">J163+N163</f>
        <v>1000</v>
      </c>
      <c r="G163" s="235">
        <f t="shared" si="63"/>
        <v>3000</v>
      </c>
      <c r="H163" s="235">
        <f t="shared" si="63"/>
        <v>5000</v>
      </c>
      <c r="I163" s="235">
        <f t="shared" si="52"/>
        <v>8000</v>
      </c>
      <c r="J163" s="236">
        <v>1000</v>
      </c>
      <c r="K163" s="236">
        <f>'[3]05-6-1'!H52</f>
        <v>3000</v>
      </c>
      <c r="L163" s="236">
        <v>5000</v>
      </c>
      <c r="M163" s="236">
        <v>8000</v>
      </c>
      <c r="N163" s="236">
        <v>0</v>
      </c>
      <c r="O163" s="236">
        <v>0</v>
      </c>
      <c r="P163" s="236">
        <v>0</v>
      </c>
      <c r="Q163" s="236">
        <v>0</v>
      </c>
    </row>
    <row r="164" spans="1:17" ht="36" customHeight="1">
      <c r="A164" s="231" t="s">
        <v>446</v>
      </c>
      <c r="B164" s="231">
        <v>0</v>
      </c>
      <c r="C164" s="231">
        <v>0</v>
      </c>
      <c r="D164" s="219" t="s">
        <v>527</v>
      </c>
      <c r="E164" s="220" t="s">
        <v>1232</v>
      </c>
      <c r="F164" s="252">
        <f t="shared" si="63"/>
        <v>321114.5</v>
      </c>
      <c r="G164" s="252">
        <f t="shared" si="63"/>
        <v>352189</v>
      </c>
      <c r="H164" s="252">
        <f t="shared" si="63"/>
        <v>392570.5</v>
      </c>
      <c r="I164" s="252">
        <f>M164+Q164</f>
        <v>409002.4</v>
      </c>
      <c r="J164" s="229">
        <f>J166+J169+J172+J175+J178+J181</f>
        <v>28814.5</v>
      </c>
      <c r="K164" s="229">
        <f>K166+K169+K172+K175+K178+K181</f>
        <v>59889</v>
      </c>
      <c r="L164" s="229">
        <f>L166+L169+L172+L175+L178+L181</f>
        <v>100270.5</v>
      </c>
      <c r="M164" s="229">
        <f>M166+M169+M172+M175+M178+M181</f>
        <v>116702.39999999999</v>
      </c>
      <c r="N164" s="229">
        <f>N166+N169+N172+N175+N178+N181+N180</f>
        <v>292300</v>
      </c>
      <c r="O164" s="229">
        <f>O166+O169+O172+O175+O178+O181+O180</f>
        <v>292300</v>
      </c>
      <c r="P164" s="229">
        <f>P166+P169+P172+P175+P178+P181+P180</f>
        <v>292300</v>
      </c>
      <c r="Q164" s="229">
        <f>Q166+Q169+Q172+Q175+Q178+Q181+Q180</f>
        <v>292300</v>
      </c>
    </row>
    <row r="165" spans="1:17">
      <c r="A165" s="231"/>
      <c r="B165" s="231"/>
      <c r="C165" s="231"/>
      <c r="D165" s="233" t="s">
        <v>188</v>
      </c>
      <c r="E165" s="234"/>
      <c r="F165" s="234"/>
      <c r="G165" s="234"/>
      <c r="H165" s="234"/>
      <c r="I165" s="235"/>
      <c r="J165" s="236"/>
      <c r="K165" s="236"/>
      <c r="L165" s="236"/>
      <c r="M165" s="236"/>
      <c r="N165" s="236"/>
      <c r="O165" s="236"/>
      <c r="P165" s="236"/>
      <c r="Q165" s="236"/>
    </row>
    <row r="166" spans="1:17" ht="15" customHeight="1">
      <c r="A166" s="231" t="s">
        <v>446</v>
      </c>
      <c r="B166" s="231">
        <v>1</v>
      </c>
      <c r="C166" s="231">
        <v>0</v>
      </c>
      <c r="D166" s="237" t="s">
        <v>528</v>
      </c>
      <c r="E166" s="237" t="s">
        <v>1233</v>
      </c>
      <c r="F166" s="235">
        <f>J166+N166</f>
        <v>129000</v>
      </c>
      <c r="G166" s="235">
        <f>K166+O166</f>
        <v>129000</v>
      </c>
      <c r="H166" s="235">
        <f>L166+P166</f>
        <v>129000</v>
      </c>
      <c r="I166" s="235">
        <f t="shared" si="52"/>
        <v>129000</v>
      </c>
      <c r="J166" s="236">
        <f t="shared" ref="J166:Q166" si="64">J168</f>
        <v>5000</v>
      </c>
      <c r="K166" s="236">
        <f t="shared" si="64"/>
        <v>5000</v>
      </c>
      <c r="L166" s="236">
        <f t="shared" si="64"/>
        <v>5000</v>
      </c>
      <c r="M166" s="236">
        <f t="shared" si="64"/>
        <v>5000</v>
      </c>
      <c r="N166" s="236">
        <f t="shared" si="64"/>
        <v>124000</v>
      </c>
      <c r="O166" s="236">
        <f t="shared" si="64"/>
        <v>124000</v>
      </c>
      <c r="P166" s="236">
        <f t="shared" si="64"/>
        <v>124000</v>
      </c>
      <c r="Q166" s="236">
        <f t="shared" si="64"/>
        <v>124000</v>
      </c>
    </row>
    <row r="167" spans="1:17" ht="7.5" customHeight="1">
      <c r="A167" s="231"/>
      <c r="B167" s="231"/>
      <c r="C167" s="231"/>
      <c r="D167" s="233" t="s">
        <v>190</v>
      </c>
      <c r="E167" s="237"/>
      <c r="F167" s="237"/>
      <c r="G167" s="237"/>
      <c r="H167" s="237"/>
      <c r="I167" s="235"/>
      <c r="J167" s="236"/>
      <c r="K167" s="236"/>
      <c r="L167" s="236"/>
      <c r="M167" s="239"/>
      <c r="N167" s="239"/>
      <c r="O167" s="239"/>
      <c r="P167" s="239"/>
      <c r="Q167" s="239"/>
    </row>
    <row r="168" spans="1:17" ht="13.15" customHeight="1">
      <c r="A168" s="231" t="s">
        <v>446</v>
      </c>
      <c r="B168" s="231">
        <v>1</v>
      </c>
      <c r="C168" s="231">
        <v>1</v>
      </c>
      <c r="D168" s="233" t="s">
        <v>529</v>
      </c>
      <c r="E168" s="243" t="s">
        <v>1234</v>
      </c>
      <c r="F168" s="235">
        <f t="shared" ref="F168:H169" si="65">J168+N168</f>
        <v>129000</v>
      </c>
      <c r="G168" s="235">
        <f t="shared" si="65"/>
        <v>129000</v>
      </c>
      <c r="H168" s="235">
        <f t="shared" si="65"/>
        <v>129000</v>
      </c>
      <c r="I168" s="235">
        <f t="shared" si="52"/>
        <v>129000</v>
      </c>
      <c r="J168" s="236">
        <v>5000</v>
      </c>
      <c r="K168" s="236">
        <v>5000</v>
      </c>
      <c r="L168" s="236">
        <v>5000</v>
      </c>
      <c r="M168" s="236">
        <v>5000</v>
      </c>
      <c r="N168" s="236">
        <v>124000</v>
      </c>
      <c r="O168" s="236">
        <v>124000</v>
      </c>
      <c r="P168" s="236">
        <v>124000</v>
      </c>
      <c r="Q168" s="236">
        <v>124000</v>
      </c>
    </row>
    <row r="169" spans="1:17" ht="16.149999999999999" customHeight="1">
      <c r="A169" s="231" t="s">
        <v>446</v>
      </c>
      <c r="B169" s="231">
        <v>2</v>
      </c>
      <c r="C169" s="231">
        <v>0</v>
      </c>
      <c r="D169" s="237" t="s">
        <v>530</v>
      </c>
      <c r="E169" s="237" t="s">
        <v>1235</v>
      </c>
      <c r="F169" s="235">
        <f t="shared" si="65"/>
        <v>0</v>
      </c>
      <c r="G169" s="235">
        <f t="shared" si="65"/>
        <v>0</v>
      </c>
      <c r="H169" s="235">
        <f t="shared" si="65"/>
        <v>0</v>
      </c>
      <c r="I169" s="235">
        <f t="shared" si="52"/>
        <v>0</v>
      </c>
      <c r="J169" s="236">
        <f t="shared" ref="J169:Q169" si="66">J171</f>
        <v>0</v>
      </c>
      <c r="K169" s="236">
        <f t="shared" si="66"/>
        <v>0</v>
      </c>
      <c r="L169" s="236">
        <f t="shared" si="66"/>
        <v>0</v>
      </c>
      <c r="M169" s="236">
        <f t="shared" si="66"/>
        <v>0</v>
      </c>
      <c r="N169" s="236">
        <f t="shared" si="66"/>
        <v>0</v>
      </c>
      <c r="O169" s="236">
        <f t="shared" si="66"/>
        <v>0</v>
      </c>
      <c r="P169" s="236">
        <f t="shared" si="66"/>
        <v>0</v>
      </c>
      <c r="Q169" s="236">
        <f t="shared" si="66"/>
        <v>0</v>
      </c>
    </row>
    <row r="170" spans="1:17" ht="8.25" customHeight="1">
      <c r="A170" s="231"/>
      <c r="B170" s="231"/>
      <c r="C170" s="231"/>
      <c r="D170" s="233" t="s">
        <v>190</v>
      </c>
      <c r="E170" s="237"/>
      <c r="F170" s="237"/>
      <c r="G170" s="237"/>
      <c r="H170" s="237"/>
      <c r="I170" s="235"/>
      <c r="J170" s="236"/>
      <c r="K170" s="236"/>
      <c r="L170" s="236"/>
      <c r="M170" s="239"/>
      <c r="N170" s="239"/>
      <c r="O170" s="239"/>
      <c r="P170" s="239"/>
      <c r="Q170" s="239"/>
    </row>
    <row r="171" spans="1:17" ht="15.6" customHeight="1">
      <c r="A171" s="231" t="s">
        <v>446</v>
      </c>
      <c r="B171" s="231">
        <v>2</v>
      </c>
      <c r="C171" s="231">
        <v>1</v>
      </c>
      <c r="D171" s="233" t="s">
        <v>530</v>
      </c>
      <c r="E171" s="243" t="s">
        <v>1236</v>
      </c>
      <c r="F171" s="235">
        <f t="shared" ref="F171:H172" si="67">J171+N171</f>
        <v>0</v>
      </c>
      <c r="G171" s="235">
        <f t="shared" si="67"/>
        <v>0</v>
      </c>
      <c r="H171" s="235">
        <f t="shared" si="67"/>
        <v>0</v>
      </c>
      <c r="I171" s="235">
        <f t="shared" si="52"/>
        <v>0</v>
      </c>
      <c r="J171" s="236"/>
      <c r="K171" s="236"/>
      <c r="L171" s="236"/>
      <c r="M171" s="236"/>
      <c r="N171" s="236"/>
      <c r="O171" s="236"/>
      <c r="P171" s="236"/>
      <c r="Q171" s="236"/>
    </row>
    <row r="172" spans="1:17" ht="13.9" customHeight="1">
      <c r="A172" s="231" t="s">
        <v>446</v>
      </c>
      <c r="B172" s="231">
        <v>3</v>
      </c>
      <c r="C172" s="231">
        <v>0</v>
      </c>
      <c r="D172" s="237" t="s">
        <v>531</v>
      </c>
      <c r="E172" s="237" t="s">
        <v>1237</v>
      </c>
      <c r="F172" s="235">
        <f t="shared" si="67"/>
        <v>57800</v>
      </c>
      <c r="G172" s="235">
        <f t="shared" si="67"/>
        <v>70920</v>
      </c>
      <c r="H172" s="235">
        <f t="shared" si="67"/>
        <v>99230</v>
      </c>
      <c r="I172" s="235">
        <f t="shared" si="52"/>
        <v>103360.5</v>
      </c>
      <c r="J172" s="236">
        <f t="shared" ref="J172:Q172" si="68">J174</f>
        <v>16500</v>
      </c>
      <c r="K172" s="236">
        <f t="shared" si="68"/>
        <v>29620</v>
      </c>
      <c r="L172" s="236">
        <f t="shared" si="68"/>
        <v>57930</v>
      </c>
      <c r="M172" s="236">
        <f t="shared" si="68"/>
        <v>62060.5</v>
      </c>
      <c r="N172" s="236">
        <f t="shared" si="68"/>
        <v>41300</v>
      </c>
      <c r="O172" s="236">
        <f t="shared" si="68"/>
        <v>41300</v>
      </c>
      <c r="P172" s="236">
        <f t="shared" si="68"/>
        <v>41300</v>
      </c>
      <c r="Q172" s="236">
        <f t="shared" si="68"/>
        <v>41300</v>
      </c>
    </row>
    <row r="173" spans="1:17" ht="9.75" customHeight="1">
      <c r="A173" s="231"/>
      <c r="B173" s="231"/>
      <c r="C173" s="231"/>
      <c r="D173" s="233" t="s">
        <v>190</v>
      </c>
      <c r="E173" s="237"/>
      <c r="F173" s="237"/>
      <c r="G173" s="237"/>
      <c r="H173" s="237"/>
      <c r="I173" s="235"/>
      <c r="J173" s="236"/>
      <c r="K173" s="236"/>
      <c r="L173" s="236"/>
      <c r="M173" s="239"/>
      <c r="N173" s="239"/>
      <c r="O173" s="239"/>
      <c r="P173" s="239"/>
      <c r="Q173" s="239"/>
    </row>
    <row r="174" spans="1:17" ht="15" customHeight="1">
      <c r="A174" s="231" t="s">
        <v>446</v>
      </c>
      <c r="B174" s="231">
        <v>3</v>
      </c>
      <c r="C174" s="231">
        <v>1</v>
      </c>
      <c r="D174" s="233" t="s">
        <v>532</v>
      </c>
      <c r="E174" s="237" t="s">
        <v>1238</v>
      </c>
      <c r="F174" s="235">
        <f>J174+N174</f>
        <v>57800</v>
      </c>
      <c r="G174" s="235">
        <f>K174+O174</f>
        <v>70920</v>
      </c>
      <c r="H174" s="235">
        <f>L174+P174</f>
        <v>99230</v>
      </c>
      <c r="I174" s="235">
        <f t="shared" si="52"/>
        <v>103360.5</v>
      </c>
      <c r="J174" s="236">
        <f>'[3]06-3-1'!G28</f>
        <v>16500</v>
      </c>
      <c r="K174" s="236">
        <f>'[3]06-3-1'!H28</f>
        <v>29620</v>
      </c>
      <c r="L174" s="236">
        <v>57930</v>
      </c>
      <c r="M174" s="236">
        <v>62060.5</v>
      </c>
      <c r="N174" s="236">
        <v>41300</v>
      </c>
      <c r="O174" s="236">
        <v>41300</v>
      </c>
      <c r="P174" s="236">
        <v>41300</v>
      </c>
      <c r="Q174" s="236">
        <v>41300</v>
      </c>
    </row>
    <row r="175" spans="1:17" s="251" customFormat="1" ht="16.899999999999999" customHeight="1">
      <c r="A175" s="248" t="s">
        <v>446</v>
      </c>
      <c r="B175" s="248">
        <v>4</v>
      </c>
      <c r="C175" s="248">
        <v>0</v>
      </c>
      <c r="D175" s="254" t="s">
        <v>1239</v>
      </c>
      <c r="E175" s="254" t="s">
        <v>1240</v>
      </c>
      <c r="F175" s="236">
        <f>F177</f>
        <v>134314.5</v>
      </c>
      <c r="G175" s="236">
        <f>K175+O175</f>
        <v>152269</v>
      </c>
      <c r="H175" s="236">
        <f>L175+P175</f>
        <v>164340.5</v>
      </c>
      <c r="I175" s="236">
        <f t="shared" si="52"/>
        <v>176641.9</v>
      </c>
      <c r="J175" s="236">
        <f t="shared" ref="J175:Q175" si="69">J177</f>
        <v>7314.5</v>
      </c>
      <c r="K175" s="236">
        <f t="shared" si="69"/>
        <v>25269</v>
      </c>
      <c r="L175" s="236">
        <f t="shared" si="69"/>
        <v>37340.5</v>
      </c>
      <c r="M175" s="236">
        <f t="shared" si="69"/>
        <v>49641.9</v>
      </c>
      <c r="N175" s="236">
        <f t="shared" si="69"/>
        <v>127000</v>
      </c>
      <c r="O175" s="236">
        <f t="shared" si="69"/>
        <v>127000</v>
      </c>
      <c r="P175" s="236">
        <f t="shared" si="69"/>
        <v>127000</v>
      </c>
      <c r="Q175" s="236">
        <f t="shared" si="69"/>
        <v>127000</v>
      </c>
    </row>
    <row r="176" spans="1:17" ht="8.25" customHeight="1">
      <c r="A176" s="231"/>
      <c r="B176" s="231"/>
      <c r="C176" s="231"/>
      <c r="D176" s="233" t="s">
        <v>190</v>
      </c>
      <c r="E176" s="237"/>
      <c r="F176" s="237"/>
      <c r="G176" s="237"/>
      <c r="H176" s="237"/>
      <c r="I176" s="235"/>
      <c r="J176" s="236"/>
      <c r="K176" s="236"/>
      <c r="L176" s="236"/>
      <c r="M176" s="239"/>
      <c r="N176" s="239"/>
      <c r="O176" s="239"/>
      <c r="P176" s="239"/>
      <c r="Q176" s="239"/>
    </row>
    <row r="177" spans="1:17" s="251" customFormat="1" ht="15.6" customHeight="1">
      <c r="A177" s="248" t="s">
        <v>446</v>
      </c>
      <c r="B177" s="248">
        <v>4</v>
      </c>
      <c r="C177" s="248">
        <v>1</v>
      </c>
      <c r="D177" s="249" t="s">
        <v>533</v>
      </c>
      <c r="E177" s="255" t="s">
        <v>1241</v>
      </c>
      <c r="F177" s="236">
        <f>J177+N177</f>
        <v>134314.5</v>
      </c>
      <c r="G177" s="236">
        <f>K177+O177</f>
        <v>152269</v>
      </c>
      <c r="H177" s="236">
        <f>L177+P177</f>
        <v>164340.5</v>
      </c>
      <c r="I177" s="236">
        <f>M177+Q177</f>
        <v>176641.9</v>
      </c>
      <c r="J177" s="236">
        <v>7314.5</v>
      </c>
      <c r="K177" s="236">
        <v>25269</v>
      </c>
      <c r="L177" s="236">
        <v>37340.5</v>
      </c>
      <c r="M177" s="236">
        <v>49641.9</v>
      </c>
      <c r="N177" s="236">
        <v>127000</v>
      </c>
      <c r="O177" s="236">
        <v>127000</v>
      </c>
      <c r="P177" s="236">
        <v>127000</v>
      </c>
      <c r="Q177" s="236">
        <v>127000</v>
      </c>
    </row>
    <row r="178" spans="1:17" ht="30.75" customHeight="1">
      <c r="A178" s="231" t="s">
        <v>446</v>
      </c>
      <c r="B178" s="231">
        <v>5</v>
      </c>
      <c r="C178" s="231">
        <v>0</v>
      </c>
      <c r="D178" s="237" t="s">
        <v>534</v>
      </c>
      <c r="E178" s="237" t="s">
        <v>1242</v>
      </c>
      <c r="F178" s="235">
        <f>J178+N178</f>
        <v>0</v>
      </c>
      <c r="G178" s="235">
        <f>K178+O178</f>
        <v>0</v>
      </c>
      <c r="H178" s="235">
        <f>L178+P178</f>
        <v>0</v>
      </c>
      <c r="I178" s="235">
        <f t="shared" si="52"/>
        <v>0</v>
      </c>
      <c r="J178" s="236">
        <f>J180</f>
        <v>0</v>
      </c>
      <c r="K178" s="236">
        <f>K180</f>
        <v>0</v>
      </c>
      <c r="L178" s="236">
        <f>L180</f>
        <v>0</v>
      </c>
      <c r="M178" s="236">
        <f>M180</f>
        <v>0</v>
      </c>
      <c r="N178" s="236">
        <v>0</v>
      </c>
      <c r="O178" s="236">
        <v>0</v>
      </c>
      <c r="P178" s="236">
        <v>0</v>
      </c>
      <c r="Q178" s="236">
        <v>0</v>
      </c>
    </row>
    <row r="179" spans="1:17">
      <c r="A179" s="231"/>
      <c r="B179" s="231"/>
      <c r="C179" s="231"/>
      <c r="D179" s="233" t="s">
        <v>190</v>
      </c>
      <c r="E179" s="237"/>
      <c r="F179" s="237"/>
      <c r="G179" s="237"/>
      <c r="H179" s="237"/>
      <c r="I179" s="235"/>
      <c r="J179" s="236"/>
      <c r="K179" s="236"/>
      <c r="L179" s="236"/>
      <c r="M179" s="239"/>
      <c r="N179" s="239"/>
      <c r="O179" s="239"/>
      <c r="P179" s="239"/>
      <c r="Q179" s="239"/>
    </row>
    <row r="180" spans="1:17" ht="28.5" customHeight="1">
      <c r="A180" s="231" t="s">
        <v>446</v>
      </c>
      <c r="B180" s="231">
        <v>5</v>
      </c>
      <c r="C180" s="231">
        <v>1</v>
      </c>
      <c r="D180" s="233" t="s">
        <v>534</v>
      </c>
      <c r="E180" s="243" t="s">
        <v>1243</v>
      </c>
      <c r="F180" s="235">
        <f t="shared" ref="F180:H181" si="70">J180+N180</f>
        <v>0</v>
      </c>
      <c r="G180" s="235">
        <f t="shared" si="70"/>
        <v>0</v>
      </c>
      <c r="H180" s="235">
        <f t="shared" si="70"/>
        <v>0</v>
      </c>
      <c r="I180" s="235">
        <f t="shared" si="52"/>
        <v>0</v>
      </c>
      <c r="J180" s="236"/>
      <c r="K180" s="236"/>
      <c r="L180" s="236"/>
      <c r="M180" s="236"/>
      <c r="N180" s="236">
        <v>0</v>
      </c>
      <c r="O180" s="236">
        <v>0</v>
      </c>
      <c r="P180" s="236">
        <v>0</v>
      </c>
      <c r="Q180" s="236">
        <v>0</v>
      </c>
    </row>
    <row r="181" spans="1:17" ht="27.6" customHeight="1">
      <c r="A181" s="231" t="s">
        <v>446</v>
      </c>
      <c r="B181" s="231">
        <v>6</v>
      </c>
      <c r="C181" s="231">
        <v>0</v>
      </c>
      <c r="D181" s="237" t="s">
        <v>535</v>
      </c>
      <c r="E181" s="253" t="s">
        <v>1244</v>
      </c>
      <c r="F181" s="235">
        <f t="shared" si="70"/>
        <v>0</v>
      </c>
      <c r="G181" s="235">
        <f t="shared" si="70"/>
        <v>0</v>
      </c>
      <c r="H181" s="235">
        <f t="shared" si="70"/>
        <v>0</v>
      </c>
      <c r="I181" s="235">
        <f t="shared" si="52"/>
        <v>0</v>
      </c>
      <c r="J181" s="236">
        <f t="shared" ref="J181:Q181" si="71">J183</f>
        <v>0</v>
      </c>
      <c r="K181" s="236">
        <f t="shared" si="71"/>
        <v>0</v>
      </c>
      <c r="L181" s="236">
        <f t="shared" si="71"/>
        <v>0</v>
      </c>
      <c r="M181" s="236">
        <f t="shared" si="71"/>
        <v>0</v>
      </c>
      <c r="N181" s="236">
        <f t="shared" si="71"/>
        <v>0</v>
      </c>
      <c r="O181" s="236">
        <f t="shared" si="71"/>
        <v>0</v>
      </c>
      <c r="P181" s="236">
        <f t="shared" si="71"/>
        <v>0</v>
      </c>
      <c r="Q181" s="236">
        <f t="shared" si="71"/>
        <v>0</v>
      </c>
    </row>
    <row r="182" spans="1:17">
      <c r="A182" s="231"/>
      <c r="B182" s="231"/>
      <c r="C182" s="231"/>
      <c r="D182" s="233" t="s">
        <v>190</v>
      </c>
      <c r="E182" s="237"/>
      <c r="F182" s="237"/>
      <c r="G182" s="237"/>
      <c r="H182" s="237"/>
      <c r="I182" s="235"/>
      <c r="J182" s="236"/>
      <c r="K182" s="236"/>
      <c r="L182" s="236"/>
      <c r="M182" s="239"/>
      <c r="N182" s="239"/>
      <c r="O182" s="239"/>
      <c r="P182" s="239"/>
      <c r="Q182" s="239"/>
    </row>
    <row r="183" spans="1:17" ht="25.15" customHeight="1">
      <c r="A183" s="231" t="s">
        <v>446</v>
      </c>
      <c r="B183" s="231">
        <v>6</v>
      </c>
      <c r="C183" s="231">
        <v>1</v>
      </c>
      <c r="D183" s="233" t="s">
        <v>535</v>
      </c>
      <c r="E183" s="243" t="s">
        <v>1245</v>
      </c>
      <c r="F183" s="235">
        <f t="shared" ref="F183:H184" si="72">J183+N183</f>
        <v>0</v>
      </c>
      <c r="G183" s="235">
        <f t="shared" si="72"/>
        <v>0</v>
      </c>
      <c r="H183" s="235">
        <f t="shared" si="72"/>
        <v>0</v>
      </c>
      <c r="I183" s="235">
        <f t="shared" si="52"/>
        <v>0</v>
      </c>
      <c r="J183" s="236"/>
      <c r="K183" s="236">
        <v>0</v>
      </c>
      <c r="L183" s="236">
        <v>0</v>
      </c>
      <c r="M183" s="236">
        <v>0</v>
      </c>
      <c r="N183" s="236">
        <v>0</v>
      </c>
      <c r="O183" s="236">
        <v>0</v>
      </c>
      <c r="P183" s="236">
        <v>0</v>
      </c>
      <c r="Q183" s="236">
        <v>0</v>
      </c>
    </row>
    <row r="184" spans="1:17" ht="24.75" customHeight="1">
      <c r="A184" s="231" t="s">
        <v>536</v>
      </c>
      <c r="B184" s="231">
        <v>0</v>
      </c>
      <c r="C184" s="231">
        <v>0</v>
      </c>
      <c r="D184" s="219" t="s">
        <v>537</v>
      </c>
      <c r="E184" s="220" t="s">
        <v>1246</v>
      </c>
      <c r="F184" s="235">
        <f t="shared" si="72"/>
        <v>19480</v>
      </c>
      <c r="G184" s="235">
        <f t="shared" si="72"/>
        <v>20960</v>
      </c>
      <c r="H184" s="235">
        <f t="shared" si="72"/>
        <v>22440</v>
      </c>
      <c r="I184" s="235">
        <f t="shared" si="52"/>
        <v>23920</v>
      </c>
      <c r="J184" s="258">
        <f t="shared" ref="J184:M184" si="73">J186+J191+J197+J203+J206+J209</f>
        <v>1480</v>
      </c>
      <c r="K184" s="258">
        <f t="shared" si="73"/>
        <v>2960</v>
      </c>
      <c r="L184" s="258">
        <f t="shared" si="73"/>
        <v>4440</v>
      </c>
      <c r="M184" s="258">
        <f t="shared" si="73"/>
        <v>5920</v>
      </c>
      <c r="N184" s="229">
        <f>N213</f>
        <v>18000</v>
      </c>
      <c r="O184" s="229">
        <f>O213</f>
        <v>18000</v>
      </c>
      <c r="P184" s="229">
        <f>P213</f>
        <v>18000</v>
      </c>
      <c r="Q184" s="229">
        <f>Q213</f>
        <v>18000</v>
      </c>
    </row>
    <row r="185" spans="1:17" ht="0.75" customHeight="1">
      <c r="A185" s="231"/>
      <c r="B185" s="231"/>
      <c r="C185" s="231"/>
      <c r="D185" s="233" t="s">
        <v>188</v>
      </c>
      <c r="E185" s="234"/>
      <c r="F185" s="234"/>
      <c r="G185" s="234"/>
      <c r="H185" s="234"/>
      <c r="I185" s="235"/>
      <c r="J185" s="236"/>
      <c r="K185" s="236"/>
      <c r="L185" s="236"/>
      <c r="M185" s="236"/>
      <c r="N185" s="236"/>
      <c r="O185" s="236"/>
      <c r="P185" s="236"/>
      <c r="Q185" s="236"/>
    </row>
    <row r="186" spans="1:17" ht="17.25" hidden="1" customHeight="1">
      <c r="A186" s="231" t="s">
        <v>536</v>
      </c>
      <c r="B186" s="231">
        <v>1</v>
      </c>
      <c r="C186" s="231">
        <v>0</v>
      </c>
      <c r="D186" s="237" t="s">
        <v>538</v>
      </c>
      <c r="E186" s="237" t="s">
        <v>1247</v>
      </c>
      <c r="F186" s="235">
        <f>J186+N186</f>
        <v>0</v>
      </c>
      <c r="G186" s="235">
        <f>K186+O186</f>
        <v>0</v>
      </c>
      <c r="H186" s="235">
        <f>L186+P186</f>
        <v>0</v>
      </c>
      <c r="I186" s="235">
        <f t="shared" si="52"/>
        <v>0</v>
      </c>
      <c r="J186" s="236">
        <f t="shared" ref="J186:Q186" si="74">SUM(J188:J190)</f>
        <v>0</v>
      </c>
      <c r="K186" s="236">
        <f t="shared" si="74"/>
        <v>0</v>
      </c>
      <c r="L186" s="236">
        <f t="shared" si="74"/>
        <v>0</v>
      </c>
      <c r="M186" s="236">
        <f t="shared" si="74"/>
        <v>0</v>
      </c>
      <c r="N186" s="236">
        <f t="shared" si="74"/>
        <v>0</v>
      </c>
      <c r="O186" s="236">
        <f t="shared" si="74"/>
        <v>0</v>
      </c>
      <c r="P186" s="236">
        <f t="shared" si="74"/>
        <v>0</v>
      </c>
      <c r="Q186" s="236">
        <f t="shared" si="74"/>
        <v>0</v>
      </c>
    </row>
    <row r="187" spans="1:17" hidden="1">
      <c r="A187" s="231"/>
      <c r="B187" s="231"/>
      <c r="C187" s="231"/>
      <c r="D187" s="233" t="s">
        <v>190</v>
      </c>
      <c r="E187" s="237"/>
      <c r="F187" s="237"/>
      <c r="G187" s="237"/>
      <c r="H187" s="237"/>
      <c r="I187" s="235"/>
      <c r="J187" s="236"/>
      <c r="K187" s="236"/>
      <c r="L187" s="236"/>
      <c r="M187" s="239"/>
      <c r="N187" s="239"/>
      <c r="O187" s="239"/>
      <c r="P187" s="239"/>
      <c r="Q187" s="239"/>
    </row>
    <row r="188" spans="1:17" ht="9.75" hidden="1" customHeight="1">
      <c r="A188" s="231" t="s">
        <v>536</v>
      </c>
      <c r="B188" s="231">
        <v>1</v>
      </c>
      <c r="C188" s="231">
        <v>1</v>
      </c>
      <c r="D188" s="233" t="s">
        <v>539</v>
      </c>
      <c r="E188" s="243" t="s">
        <v>1248</v>
      </c>
      <c r="F188" s="235">
        <f t="shared" ref="F188:H191" si="75">J188+N188</f>
        <v>0</v>
      </c>
      <c r="G188" s="235">
        <f t="shared" si="75"/>
        <v>0</v>
      </c>
      <c r="H188" s="235">
        <f t="shared" si="75"/>
        <v>0</v>
      </c>
      <c r="I188" s="235">
        <f t="shared" si="52"/>
        <v>0</v>
      </c>
      <c r="J188" s="236"/>
      <c r="K188" s="236"/>
      <c r="L188" s="236"/>
      <c r="M188" s="236"/>
      <c r="N188" s="236"/>
      <c r="O188" s="236"/>
      <c r="P188" s="236"/>
      <c r="Q188" s="236"/>
    </row>
    <row r="189" spans="1:17" ht="11.25" hidden="1" customHeight="1">
      <c r="A189" s="231" t="s">
        <v>536</v>
      </c>
      <c r="B189" s="231">
        <v>1</v>
      </c>
      <c r="C189" s="231">
        <v>2</v>
      </c>
      <c r="D189" s="233" t="s">
        <v>540</v>
      </c>
      <c r="E189" s="243" t="s">
        <v>1249</v>
      </c>
      <c r="F189" s="235">
        <f t="shared" si="75"/>
        <v>0</v>
      </c>
      <c r="G189" s="235">
        <f t="shared" si="75"/>
        <v>0</v>
      </c>
      <c r="H189" s="235">
        <f t="shared" si="75"/>
        <v>0</v>
      </c>
      <c r="I189" s="235">
        <f t="shared" si="52"/>
        <v>0</v>
      </c>
      <c r="J189" s="236"/>
      <c r="K189" s="236"/>
      <c r="L189" s="236"/>
      <c r="M189" s="236"/>
      <c r="N189" s="236"/>
      <c r="O189" s="236"/>
      <c r="P189" s="236"/>
      <c r="Q189" s="236"/>
    </row>
    <row r="190" spans="1:17" ht="11.25" hidden="1" customHeight="1">
      <c r="A190" s="231" t="s">
        <v>536</v>
      </c>
      <c r="B190" s="231">
        <v>1</v>
      </c>
      <c r="C190" s="231">
        <v>3</v>
      </c>
      <c r="D190" s="233" t="s">
        <v>541</v>
      </c>
      <c r="E190" s="243" t="s">
        <v>1250</v>
      </c>
      <c r="F190" s="235">
        <f t="shared" si="75"/>
        <v>0</v>
      </c>
      <c r="G190" s="235">
        <f t="shared" si="75"/>
        <v>0</v>
      </c>
      <c r="H190" s="235">
        <f t="shared" si="75"/>
        <v>0</v>
      </c>
      <c r="I190" s="235">
        <f t="shared" si="52"/>
        <v>0</v>
      </c>
      <c r="J190" s="236"/>
      <c r="K190" s="236"/>
      <c r="L190" s="236"/>
      <c r="M190" s="236"/>
      <c r="N190" s="236"/>
      <c r="O190" s="236"/>
      <c r="P190" s="236"/>
      <c r="Q190" s="236"/>
    </row>
    <row r="191" spans="1:17" ht="12.75" customHeight="1">
      <c r="A191" s="231" t="s">
        <v>536</v>
      </c>
      <c r="B191" s="231">
        <v>2</v>
      </c>
      <c r="C191" s="231">
        <v>0</v>
      </c>
      <c r="D191" s="237" t="s">
        <v>542</v>
      </c>
      <c r="E191" s="237" t="s">
        <v>1251</v>
      </c>
      <c r="F191" s="235">
        <f t="shared" si="75"/>
        <v>1480</v>
      </c>
      <c r="G191" s="235">
        <f t="shared" si="75"/>
        <v>2960</v>
      </c>
      <c r="H191" s="235">
        <f t="shared" si="75"/>
        <v>4440</v>
      </c>
      <c r="I191" s="235">
        <f t="shared" si="52"/>
        <v>5920</v>
      </c>
      <c r="J191" s="236">
        <f t="shared" ref="J191:Q191" si="76">SUM(J193:J196)</f>
        <v>1480</v>
      </c>
      <c r="K191" s="236">
        <f t="shared" si="76"/>
        <v>2960</v>
      </c>
      <c r="L191" s="236">
        <f t="shared" si="76"/>
        <v>4440</v>
      </c>
      <c r="M191" s="236">
        <f t="shared" si="76"/>
        <v>5920</v>
      </c>
      <c r="N191" s="236">
        <f t="shared" si="76"/>
        <v>0</v>
      </c>
      <c r="O191" s="236">
        <f t="shared" si="76"/>
        <v>0</v>
      </c>
      <c r="P191" s="236">
        <f t="shared" si="76"/>
        <v>0</v>
      </c>
      <c r="Q191" s="236">
        <f t="shared" si="76"/>
        <v>0</v>
      </c>
    </row>
    <row r="192" spans="1:17">
      <c r="A192" s="231"/>
      <c r="B192" s="231"/>
      <c r="C192" s="231"/>
      <c r="D192" s="233" t="s">
        <v>190</v>
      </c>
      <c r="E192" s="237"/>
      <c r="F192" s="237"/>
      <c r="G192" s="237"/>
      <c r="H192" s="237"/>
      <c r="I192" s="235"/>
      <c r="J192" s="236"/>
      <c r="K192" s="236"/>
      <c r="L192" s="236"/>
      <c r="M192" s="239"/>
      <c r="N192" s="239"/>
      <c r="O192" s="239"/>
      <c r="P192" s="239"/>
      <c r="Q192" s="239"/>
    </row>
    <row r="193" spans="1:17" ht="12.75" customHeight="1">
      <c r="A193" s="231" t="s">
        <v>536</v>
      </c>
      <c r="B193" s="231">
        <v>2</v>
      </c>
      <c r="C193" s="231">
        <v>1</v>
      </c>
      <c r="D193" s="233" t="s">
        <v>543</v>
      </c>
      <c r="E193" s="243" t="s">
        <v>1252</v>
      </c>
      <c r="F193" s="235">
        <f t="shared" ref="F193:H208" si="77">J193+N193</f>
        <v>1480</v>
      </c>
      <c r="G193" s="235">
        <f t="shared" si="77"/>
        <v>2960</v>
      </c>
      <c r="H193" s="235">
        <f t="shared" si="77"/>
        <v>4440</v>
      </c>
      <c r="I193" s="235">
        <f t="shared" si="52"/>
        <v>5920</v>
      </c>
      <c r="J193" s="236">
        <v>1480</v>
      </c>
      <c r="K193" s="236">
        <v>2960</v>
      </c>
      <c r="L193" s="236">
        <v>4440</v>
      </c>
      <c r="M193" s="236">
        <v>5920</v>
      </c>
      <c r="N193" s="236">
        <v>0</v>
      </c>
      <c r="O193" s="236">
        <v>0</v>
      </c>
      <c r="P193" s="236">
        <v>0</v>
      </c>
      <c r="Q193" s="236">
        <v>0</v>
      </c>
    </row>
    <row r="194" spans="1:17" ht="13.5" hidden="1" customHeight="1">
      <c r="A194" s="231" t="s">
        <v>536</v>
      </c>
      <c r="B194" s="231">
        <v>2</v>
      </c>
      <c r="C194" s="231">
        <v>2</v>
      </c>
      <c r="D194" s="233" t="s">
        <v>543</v>
      </c>
      <c r="E194" s="243" t="s">
        <v>1253</v>
      </c>
      <c r="F194" s="235">
        <f t="shared" si="77"/>
        <v>0</v>
      </c>
      <c r="G194" s="235">
        <f t="shared" si="77"/>
        <v>0</v>
      </c>
      <c r="H194" s="235">
        <f t="shared" si="77"/>
        <v>0</v>
      </c>
      <c r="I194" s="235">
        <f t="shared" si="52"/>
        <v>0</v>
      </c>
      <c r="J194" s="236"/>
      <c r="K194" s="236"/>
      <c r="L194" s="236"/>
      <c r="M194" s="236"/>
      <c r="N194" s="236"/>
      <c r="O194" s="236"/>
      <c r="P194" s="236"/>
      <c r="Q194" s="236"/>
    </row>
    <row r="195" spans="1:17" ht="15" hidden="1" customHeight="1">
      <c r="A195" s="231" t="s">
        <v>536</v>
      </c>
      <c r="B195" s="231">
        <v>2</v>
      </c>
      <c r="C195" s="231">
        <v>3</v>
      </c>
      <c r="D195" s="233" t="s">
        <v>543</v>
      </c>
      <c r="E195" s="243" t="s">
        <v>1254</v>
      </c>
      <c r="F195" s="235">
        <f t="shared" si="77"/>
        <v>0</v>
      </c>
      <c r="G195" s="235">
        <f t="shared" si="77"/>
        <v>0</v>
      </c>
      <c r="H195" s="235">
        <f t="shared" si="77"/>
        <v>0</v>
      </c>
      <c r="I195" s="235">
        <f t="shared" si="52"/>
        <v>0</v>
      </c>
      <c r="J195" s="236"/>
      <c r="K195" s="236"/>
      <c r="L195" s="236"/>
      <c r="M195" s="236"/>
      <c r="N195" s="236"/>
      <c r="O195" s="236"/>
      <c r="P195" s="236"/>
      <c r="Q195" s="236"/>
    </row>
    <row r="196" spans="1:17" ht="11.25" hidden="1" customHeight="1">
      <c r="A196" s="231" t="s">
        <v>536</v>
      </c>
      <c r="B196" s="231">
        <v>2</v>
      </c>
      <c r="C196" s="231">
        <v>4</v>
      </c>
      <c r="D196" s="233" t="s">
        <v>543</v>
      </c>
      <c r="E196" s="243" t="s">
        <v>1255</v>
      </c>
      <c r="F196" s="235">
        <f t="shared" si="77"/>
        <v>0</v>
      </c>
      <c r="G196" s="235">
        <f t="shared" si="77"/>
        <v>0</v>
      </c>
      <c r="H196" s="235">
        <f t="shared" si="77"/>
        <v>0</v>
      </c>
      <c r="I196" s="235">
        <f t="shared" si="52"/>
        <v>0</v>
      </c>
      <c r="J196" s="236"/>
      <c r="K196" s="236"/>
      <c r="L196" s="236"/>
      <c r="M196" s="236"/>
      <c r="N196" s="236"/>
      <c r="O196" s="236"/>
      <c r="P196" s="236"/>
      <c r="Q196" s="236"/>
    </row>
    <row r="197" spans="1:17" ht="12" hidden="1" customHeight="1">
      <c r="A197" s="231" t="s">
        <v>536</v>
      </c>
      <c r="B197" s="231">
        <v>3</v>
      </c>
      <c r="C197" s="231">
        <v>0</v>
      </c>
      <c r="D197" s="233" t="s">
        <v>543</v>
      </c>
      <c r="E197" s="237" t="s">
        <v>1256</v>
      </c>
      <c r="F197" s="235">
        <f t="shared" si="77"/>
        <v>0</v>
      </c>
      <c r="G197" s="235">
        <f t="shared" si="77"/>
        <v>0</v>
      </c>
      <c r="H197" s="235">
        <f t="shared" si="77"/>
        <v>0</v>
      </c>
      <c r="I197" s="235">
        <f t="shared" si="52"/>
        <v>0</v>
      </c>
      <c r="J197" s="236">
        <f t="shared" ref="J197:Q197" si="78">SUM(J199:J202)</f>
        <v>0</v>
      </c>
      <c r="K197" s="236">
        <f t="shared" si="78"/>
        <v>0</v>
      </c>
      <c r="L197" s="236">
        <f t="shared" si="78"/>
        <v>0</v>
      </c>
      <c r="M197" s="236">
        <f t="shared" si="78"/>
        <v>0</v>
      </c>
      <c r="N197" s="236">
        <f t="shared" si="78"/>
        <v>0</v>
      </c>
      <c r="O197" s="236">
        <f t="shared" si="78"/>
        <v>0</v>
      </c>
      <c r="P197" s="236">
        <f t="shared" si="78"/>
        <v>0</v>
      </c>
      <c r="Q197" s="236">
        <f t="shared" si="78"/>
        <v>0</v>
      </c>
    </row>
    <row r="198" spans="1:17" ht="22.5" hidden="1">
      <c r="A198" s="231"/>
      <c r="B198" s="231"/>
      <c r="C198" s="231"/>
      <c r="D198" s="233" t="s">
        <v>543</v>
      </c>
      <c r="E198" s="237"/>
      <c r="F198" s="235">
        <f t="shared" si="77"/>
        <v>0</v>
      </c>
      <c r="G198" s="235">
        <f t="shared" si="77"/>
        <v>0</v>
      </c>
      <c r="H198" s="235">
        <f t="shared" si="77"/>
        <v>0</v>
      </c>
      <c r="I198" s="235">
        <f t="shared" si="52"/>
        <v>0</v>
      </c>
      <c r="J198" s="236"/>
      <c r="K198" s="236"/>
      <c r="L198" s="236"/>
      <c r="M198" s="239"/>
      <c r="N198" s="239"/>
      <c r="O198" s="239"/>
      <c r="P198" s="239"/>
      <c r="Q198" s="239"/>
    </row>
    <row r="199" spans="1:17" ht="15" hidden="1" customHeight="1">
      <c r="A199" s="231" t="s">
        <v>536</v>
      </c>
      <c r="B199" s="231">
        <v>3</v>
      </c>
      <c r="C199" s="231">
        <v>1</v>
      </c>
      <c r="D199" s="233" t="s">
        <v>543</v>
      </c>
      <c r="E199" s="234" t="s">
        <v>1257</v>
      </c>
      <c r="F199" s="235">
        <f t="shared" si="77"/>
        <v>0</v>
      </c>
      <c r="G199" s="235">
        <f t="shared" si="77"/>
        <v>0</v>
      </c>
      <c r="H199" s="235">
        <f t="shared" si="77"/>
        <v>0</v>
      </c>
      <c r="I199" s="235">
        <f t="shared" si="52"/>
        <v>0</v>
      </c>
      <c r="J199" s="236"/>
      <c r="K199" s="236"/>
      <c r="L199" s="236"/>
      <c r="M199" s="236"/>
      <c r="N199" s="236"/>
      <c r="O199" s="236"/>
      <c r="P199" s="236"/>
      <c r="Q199" s="236"/>
    </row>
    <row r="200" spans="1:17" ht="18" hidden="1" customHeight="1">
      <c r="A200" s="231" t="s">
        <v>536</v>
      </c>
      <c r="B200" s="231">
        <v>3</v>
      </c>
      <c r="C200" s="231">
        <v>2</v>
      </c>
      <c r="D200" s="233" t="s">
        <v>543</v>
      </c>
      <c r="E200" s="234" t="s">
        <v>1258</v>
      </c>
      <c r="F200" s="235">
        <f t="shared" si="77"/>
        <v>0</v>
      </c>
      <c r="G200" s="235">
        <f t="shared" si="77"/>
        <v>0</v>
      </c>
      <c r="H200" s="235">
        <f t="shared" si="77"/>
        <v>0</v>
      </c>
      <c r="I200" s="235">
        <f t="shared" si="52"/>
        <v>0</v>
      </c>
      <c r="J200" s="236"/>
      <c r="K200" s="236"/>
      <c r="L200" s="236"/>
      <c r="M200" s="236"/>
      <c r="N200" s="236"/>
      <c r="O200" s="236"/>
      <c r="P200" s="236"/>
      <c r="Q200" s="236"/>
    </row>
    <row r="201" spans="1:17" ht="17.25" hidden="1" customHeight="1">
      <c r="A201" s="231" t="s">
        <v>536</v>
      </c>
      <c r="B201" s="231">
        <v>3</v>
      </c>
      <c r="C201" s="231">
        <v>3</v>
      </c>
      <c r="D201" s="233" t="s">
        <v>543</v>
      </c>
      <c r="E201" s="234" t="s">
        <v>1259</v>
      </c>
      <c r="F201" s="235">
        <f t="shared" si="77"/>
        <v>0</v>
      </c>
      <c r="G201" s="235">
        <f t="shared" si="77"/>
        <v>0</v>
      </c>
      <c r="H201" s="235">
        <f t="shared" si="77"/>
        <v>0</v>
      </c>
      <c r="I201" s="235">
        <f t="shared" si="52"/>
        <v>0</v>
      </c>
      <c r="J201" s="236"/>
      <c r="K201" s="236"/>
      <c r="L201" s="236"/>
      <c r="M201" s="236"/>
      <c r="N201" s="236"/>
      <c r="O201" s="236"/>
      <c r="P201" s="236"/>
      <c r="Q201" s="236"/>
    </row>
    <row r="202" spans="1:17" ht="12.75" hidden="1" customHeight="1">
      <c r="A202" s="231" t="s">
        <v>536</v>
      </c>
      <c r="B202" s="231">
        <v>3</v>
      </c>
      <c r="C202" s="231">
        <v>4</v>
      </c>
      <c r="D202" s="233" t="s">
        <v>543</v>
      </c>
      <c r="E202" s="234" t="s">
        <v>1260</v>
      </c>
      <c r="F202" s="235">
        <f t="shared" si="77"/>
        <v>0</v>
      </c>
      <c r="G202" s="235">
        <f t="shared" si="77"/>
        <v>0</v>
      </c>
      <c r="H202" s="235">
        <f t="shared" si="77"/>
        <v>0</v>
      </c>
      <c r="I202" s="235">
        <f t="shared" si="52"/>
        <v>0</v>
      </c>
      <c r="J202" s="236"/>
      <c r="K202" s="236"/>
      <c r="L202" s="236"/>
      <c r="M202" s="236"/>
      <c r="N202" s="236"/>
      <c r="O202" s="236"/>
      <c r="P202" s="236"/>
      <c r="Q202" s="236"/>
    </row>
    <row r="203" spans="1:17" ht="13.5" hidden="1" customHeight="1">
      <c r="A203" s="231" t="s">
        <v>536</v>
      </c>
      <c r="B203" s="231">
        <v>4</v>
      </c>
      <c r="C203" s="231">
        <v>0</v>
      </c>
      <c r="D203" s="233" t="s">
        <v>543</v>
      </c>
      <c r="E203" s="237" t="s">
        <v>1261</v>
      </c>
      <c r="F203" s="235">
        <f t="shared" si="77"/>
        <v>0</v>
      </c>
      <c r="G203" s="235">
        <f t="shared" si="77"/>
        <v>0</v>
      </c>
      <c r="H203" s="235">
        <f t="shared" si="77"/>
        <v>0</v>
      </c>
      <c r="I203" s="235">
        <f t="shared" si="52"/>
        <v>0</v>
      </c>
      <c r="J203" s="236">
        <f t="shared" ref="J203:Q203" si="79">J205</f>
        <v>0</v>
      </c>
      <c r="K203" s="236">
        <f t="shared" si="79"/>
        <v>0</v>
      </c>
      <c r="L203" s="236">
        <f t="shared" si="79"/>
        <v>0</v>
      </c>
      <c r="M203" s="236">
        <f t="shared" si="79"/>
        <v>0</v>
      </c>
      <c r="N203" s="236">
        <f t="shared" si="79"/>
        <v>0</v>
      </c>
      <c r="O203" s="236">
        <f t="shared" si="79"/>
        <v>0</v>
      </c>
      <c r="P203" s="236">
        <f t="shared" si="79"/>
        <v>0</v>
      </c>
      <c r="Q203" s="236">
        <f t="shared" si="79"/>
        <v>0</v>
      </c>
    </row>
    <row r="204" spans="1:17" ht="22.5" hidden="1">
      <c r="A204" s="231"/>
      <c r="B204" s="231"/>
      <c r="C204" s="231"/>
      <c r="D204" s="233" t="s">
        <v>543</v>
      </c>
      <c r="E204" s="237"/>
      <c r="F204" s="235">
        <f t="shared" si="77"/>
        <v>0</v>
      </c>
      <c r="G204" s="235">
        <f t="shared" si="77"/>
        <v>0</v>
      </c>
      <c r="H204" s="235">
        <f t="shared" si="77"/>
        <v>0</v>
      </c>
      <c r="I204" s="235">
        <f t="shared" si="52"/>
        <v>0</v>
      </c>
      <c r="J204" s="236"/>
      <c r="K204" s="236"/>
      <c r="L204" s="236"/>
      <c r="M204" s="239"/>
      <c r="N204" s="239"/>
      <c r="O204" s="239"/>
      <c r="P204" s="239"/>
      <c r="Q204" s="239"/>
    </row>
    <row r="205" spans="1:17" ht="15" hidden="1" customHeight="1">
      <c r="A205" s="231" t="s">
        <v>536</v>
      </c>
      <c r="B205" s="231">
        <v>4</v>
      </c>
      <c r="C205" s="231">
        <v>1</v>
      </c>
      <c r="D205" s="233" t="s">
        <v>543</v>
      </c>
      <c r="E205" s="243" t="s">
        <v>1262</v>
      </c>
      <c r="F205" s="235">
        <f t="shared" si="77"/>
        <v>0</v>
      </c>
      <c r="G205" s="235">
        <f t="shared" si="77"/>
        <v>0</v>
      </c>
      <c r="H205" s="235">
        <f t="shared" si="77"/>
        <v>0</v>
      </c>
      <c r="I205" s="235">
        <f t="shared" si="52"/>
        <v>0</v>
      </c>
      <c r="J205" s="236"/>
      <c r="K205" s="236"/>
      <c r="L205" s="236"/>
      <c r="M205" s="236"/>
      <c r="N205" s="236"/>
      <c r="O205" s="236"/>
      <c r="P205" s="236"/>
      <c r="Q205" s="236"/>
    </row>
    <row r="206" spans="1:17" ht="21.75" hidden="1" customHeight="1">
      <c r="A206" s="231" t="s">
        <v>536</v>
      </c>
      <c r="B206" s="231">
        <v>5</v>
      </c>
      <c r="C206" s="231">
        <v>0</v>
      </c>
      <c r="D206" s="233" t="s">
        <v>543</v>
      </c>
      <c r="E206" s="237" t="s">
        <v>1263</v>
      </c>
      <c r="F206" s="235">
        <f t="shared" si="77"/>
        <v>0</v>
      </c>
      <c r="G206" s="235">
        <f t="shared" si="77"/>
        <v>0</v>
      </c>
      <c r="H206" s="235">
        <f t="shared" si="77"/>
        <v>0</v>
      </c>
      <c r="I206" s="235">
        <f t="shared" si="52"/>
        <v>0</v>
      </c>
      <c r="J206" s="236">
        <f t="shared" ref="J206:Q206" si="80">J208</f>
        <v>0</v>
      </c>
      <c r="K206" s="236">
        <f t="shared" si="80"/>
        <v>0</v>
      </c>
      <c r="L206" s="236">
        <f t="shared" si="80"/>
        <v>0</v>
      </c>
      <c r="M206" s="236">
        <f t="shared" si="80"/>
        <v>0</v>
      </c>
      <c r="N206" s="236">
        <f t="shared" si="80"/>
        <v>0</v>
      </c>
      <c r="O206" s="236">
        <f t="shared" si="80"/>
        <v>0</v>
      </c>
      <c r="P206" s="236">
        <f t="shared" si="80"/>
        <v>0</v>
      </c>
      <c r="Q206" s="236">
        <f t="shared" si="80"/>
        <v>0</v>
      </c>
    </row>
    <row r="207" spans="1:17" ht="22.5" hidden="1">
      <c r="A207" s="231"/>
      <c r="B207" s="231"/>
      <c r="C207" s="231"/>
      <c r="D207" s="233" t="s">
        <v>543</v>
      </c>
      <c r="E207" s="237"/>
      <c r="F207" s="235">
        <f t="shared" si="77"/>
        <v>0</v>
      </c>
      <c r="G207" s="235">
        <f t="shared" si="77"/>
        <v>0</v>
      </c>
      <c r="H207" s="235">
        <f t="shared" si="77"/>
        <v>0</v>
      </c>
      <c r="I207" s="235">
        <f t="shared" si="52"/>
        <v>0</v>
      </c>
      <c r="J207" s="236"/>
      <c r="K207" s="236"/>
      <c r="L207" s="236"/>
      <c r="M207" s="239"/>
      <c r="N207" s="239"/>
      <c r="O207" s="239"/>
      <c r="P207" s="239"/>
      <c r="Q207" s="239"/>
    </row>
    <row r="208" spans="1:17" ht="17.25" hidden="1" customHeight="1">
      <c r="A208" s="231" t="s">
        <v>536</v>
      </c>
      <c r="B208" s="231">
        <v>5</v>
      </c>
      <c r="C208" s="231">
        <v>1</v>
      </c>
      <c r="D208" s="233" t="s">
        <v>543</v>
      </c>
      <c r="E208" s="243" t="s">
        <v>1263</v>
      </c>
      <c r="F208" s="235">
        <f t="shared" si="77"/>
        <v>0</v>
      </c>
      <c r="G208" s="235">
        <f t="shared" si="77"/>
        <v>0</v>
      </c>
      <c r="H208" s="235">
        <f t="shared" si="77"/>
        <v>0</v>
      </c>
      <c r="I208" s="235">
        <f t="shared" si="52"/>
        <v>0</v>
      </c>
      <c r="J208" s="236"/>
      <c r="K208" s="236"/>
      <c r="L208" s="236"/>
      <c r="M208" s="236"/>
      <c r="N208" s="236"/>
      <c r="O208" s="236"/>
      <c r="P208" s="236"/>
      <c r="Q208" s="236"/>
    </row>
    <row r="209" spans="1:17" ht="15" hidden="1" customHeight="1">
      <c r="A209" s="231" t="s">
        <v>536</v>
      </c>
      <c r="B209" s="231">
        <v>6</v>
      </c>
      <c r="C209" s="231">
        <v>0</v>
      </c>
      <c r="D209" s="233" t="s">
        <v>543</v>
      </c>
      <c r="E209" s="237" t="s">
        <v>1264</v>
      </c>
      <c r="F209" s="235">
        <f t="shared" ref="F209:I213" si="81">J209+N209</f>
        <v>0</v>
      </c>
      <c r="G209" s="235">
        <f t="shared" si="81"/>
        <v>0</v>
      </c>
      <c r="H209" s="235">
        <f t="shared" si="81"/>
        <v>0</v>
      </c>
      <c r="I209" s="235">
        <f t="shared" si="52"/>
        <v>0</v>
      </c>
      <c r="J209" s="236">
        <f t="shared" ref="J209:Q209" si="82">SUM(J211:J212)</f>
        <v>0</v>
      </c>
      <c r="K209" s="236">
        <f t="shared" si="82"/>
        <v>0</v>
      </c>
      <c r="L209" s="236">
        <f t="shared" si="82"/>
        <v>0</v>
      </c>
      <c r="M209" s="236">
        <f t="shared" si="82"/>
        <v>0</v>
      </c>
      <c r="N209" s="236">
        <f t="shared" si="82"/>
        <v>0</v>
      </c>
      <c r="O209" s="236">
        <f t="shared" si="82"/>
        <v>0</v>
      </c>
      <c r="P209" s="236">
        <f t="shared" si="82"/>
        <v>0</v>
      </c>
      <c r="Q209" s="236">
        <f t="shared" si="82"/>
        <v>0</v>
      </c>
    </row>
    <row r="210" spans="1:17" ht="22.5" hidden="1">
      <c r="A210" s="231"/>
      <c r="B210" s="231"/>
      <c r="C210" s="231"/>
      <c r="D210" s="233" t="s">
        <v>543</v>
      </c>
      <c r="E210" s="237"/>
      <c r="F210" s="235">
        <f t="shared" si="81"/>
        <v>0</v>
      </c>
      <c r="G210" s="235">
        <f t="shared" si="81"/>
        <v>0</v>
      </c>
      <c r="H210" s="235">
        <f t="shared" si="81"/>
        <v>0</v>
      </c>
      <c r="I210" s="235">
        <f t="shared" si="81"/>
        <v>0</v>
      </c>
      <c r="J210" s="236"/>
      <c r="K210" s="236"/>
      <c r="L210" s="236"/>
      <c r="M210" s="239"/>
      <c r="N210" s="239"/>
      <c r="O210" s="239"/>
      <c r="P210" s="239"/>
      <c r="Q210" s="239"/>
    </row>
    <row r="211" spans="1:17" ht="15.75" hidden="1" customHeight="1">
      <c r="A211" s="231" t="s">
        <v>536</v>
      </c>
      <c r="B211" s="231">
        <v>6</v>
      </c>
      <c r="C211" s="231">
        <v>1</v>
      </c>
      <c r="D211" s="233" t="s">
        <v>543</v>
      </c>
      <c r="E211" s="237"/>
      <c r="F211" s="235">
        <f t="shared" si="81"/>
        <v>0</v>
      </c>
      <c r="G211" s="235">
        <f t="shared" si="81"/>
        <v>0</v>
      </c>
      <c r="H211" s="235">
        <f t="shared" si="81"/>
        <v>0</v>
      </c>
      <c r="I211" s="235">
        <f t="shared" si="81"/>
        <v>0</v>
      </c>
      <c r="J211" s="236"/>
      <c r="K211" s="236"/>
      <c r="L211" s="236"/>
      <c r="M211" s="236"/>
      <c r="N211" s="236"/>
      <c r="O211" s="236"/>
      <c r="P211" s="236"/>
      <c r="Q211" s="236"/>
    </row>
    <row r="212" spans="1:17" ht="12.75" hidden="1" customHeight="1">
      <c r="A212" s="231" t="s">
        <v>536</v>
      </c>
      <c r="B212" s="231">
        <v>6</v>
      </c>
      <c r="C212" s="231">
        <v>2</v>
      </c>
      <c r="D212" s="233" t="s">
        <v>543</v>
      </c>
      <c r="E212" s="243" t="s">
        <v>1265</v>
      </c>
      <c r="F212" s="235">
        <f t="shared" si="81"/>
        <v>0</v>
      </c>
      <c r="G212" s="235">
        <f t="shared" si="81"/>
        <v>0</v>
      </c>
      <c r="H212" s="235">
        <f t="shared" si="81"/>
        <v>0</v>
      </c>
      <c r="I212" s="235">
        <f t="shared" si="81"/>
        <v>0</v>
      </c>
      <c r="J212" s="236"/>
      <c r="K212" s="236"/>
      <c r="L212" s="236"/>
      <c r="M212" s="236"/>
      <c r="N212" s="236"/>
      <c r="O212" s="236"/>
      <c r="P212" s="236"/>
      <c r="Q212" s="236"/>
    </row>
    <row r="213" spans="1:17" ht="12.75" customHeight="1">
      <c r="A213" s="231" t="s">
        <v>536</v>
      </c>
      <c r="B213" s="231" t="s">
        <v>653</v>
      </c>
      <c r="C213" s="231" t="s">
        <v>17</v>
      </c>
      <c r="D213" s="233" t="s">
        <v>543</v>
      </c>
      <c r="E213" s="243"/>
      <c r="F213" s="235">
        <f t="shared" si="81"/>
        <v>18000</v>
      </c>
      <c r="G213" s="235">
        <f t="shared" si="81"/>
        <v>18000</v>
      </c>
      <c r="H213" s="235">
        <f t="shared" si="81"/>
        <v>18000</v>
      </c>
      <c r="I213" s="235">
        <f t="shared" si="81"/>
        <v>18000</v>
      </c>
      <c r="J213" s="236"/>
      <c r="K213" s="236"/>
      <c r="L213" s="236"/>
      <c r="M213" s="236"/>
      <c r="N213" s="236">
        <v>18000</v>
      </c>
      <c r="O213" s="236">
        <v>18000</v>
      </c>
      <c r="P213" s="236">
        <v>18000</v>
      </c>
      <c r="Q213" s="236">
        <v>18000</v>
      </c>
    </row>
    <row r="214" spans="1:17" ht="31.9" customHeight="1">
      <c r="A214" s="231" t="s">
        <v>556</v>
      </c>
      <c r="B214" s="231">
        <v>0</v>
      </c>
      <c r="C214" s="231">
        <v>0</v>
      </c>
      <c r="D214" s="219" t="s">
        <v>557</v>
      </c>
      <c r="E214" s="220" t="s">
        <v>1266</v>
      </c>
      <c r="F214" s="252">
        <f>J214+N214</f>
        <v>118071.7</v>
      </c>
      <c r="G214" s="252">
        <f>K214+O214</f>
        <v>158681.5</v>
      </c>
      <c r="H214" s="252">
        <f>L214+P214</f>
        <v>197747.20000000001</v>
      </c>
      <c r="I214" s="252">
        <f>M214+Q214</f>
        <v>226788</v>
      </c>
      <c r="J214" s="229">
        <f>J216+J219+J228+J233+J238+J241</f>
        <v>59871.7</v>
      </c>
      <c r="K214" s="229">
        <f>K216+K219+K228+K233+K238+K241</f>
        <v>100481.5</v>
      </c>
      <c r="L214" s="229">
        <f>L216+L219+L228+L233+L238+L241</f>
        <v>139547.20000000001</v>
      </c>
      <c r="M214" s="229">
        <f>M216+M219+M228+M233+M238+M241</f>
        <v>168588</v>
      </c>
      <c r="N214" s="229">
        <f>N216+N219+N228+N233+N238+N241+N340</f>
        <v>58200</v>
      </c>
      <c r="O214" s="229">
        <f>O216+O219+O228+O233+O238+O241+O340</f>
        <v>58200</v>
      </c>
      <c r="P214" s="229">
        <f>P216+P219+P228+P233+P238+P241+P340</f>
        <v>58200</v>
      </c>
      <c r="Q214" s="229">
        <f>Q216+Q219+Q228+Q233+Q238+Q241+Q340</f>
        <v>58200</v>
      </c>
    </row>
    <row r="215" spans="1:17">
      <c r="A215" s="231"/>
      <c r="B215" s="231"/>
      <c r="C215" s="231"/>
      <c r="D215" s="233" t="s">
        <v>188</v>
      </c>
      <c r="E215" s="234"/>
      <c r="F215" s="234"/>
      <c r="G215" s="234"/>
      <c r="H215" s="234"/>
      <c r="I215" s="235"/>
      <c r="J215" s="236"/>
      <c r="K215" s="236"/>
      <c r="L215" s="236"/>
      <c r="M215" s="236"/>
      <c r="N215" s="236"/>
      <c r="O215" s="236"/>
      <c r="P215" s="236"/>
      <c r="Q215" s="236"/>
    </row>
    <row r="216" spans="1:17" ht="17.45" customHeight="1">
      <c r="A216" s="231" t="s">
        <v>556</v>
      </c>
      <c r="B216" s="231">
        <v>1</v>
      </c>
      <c r="C216" s="231">
        <v>0</v>
      </c>
      <c r="D216" s="237" t="s">
        <v>558</v>
      </c>
      <c r="E216" s="237" t="s">
        <v>1267</v>
      </c>
      <c r="F216" s="235">
        <f>J216+N216</f>
        <v>26200</v>
      </c>
      <c r="G216" s="235">
        <f>K216+O216</f>
        <v>26200</v>
      </c>
      <c r="H216" s="235">
        <f>L216+P216</f>
        <v>26200</v>
      </c>
      <c r="I216" s="235">
        <f>M216+Q216</f>
        <v>26200</v>
      </c>
      <c r="J216" s="236">
        <f t="shared" ref="J216:Q216" si="83">J218</f>
        <v>0</v>
      </c>
      <c r="K216" s="236">
        <f t="shared" si="83"/>
        <v>0</v>
      </c>
      <c r="L216" s="236">
        <f t="shared" si="83"/>
        <v>0</v>
      </c>
      <c r="M216" s="236">
        <f t="shared" si="83"/>
        <v>0</v>
      </c>
      <c r="N216" s="236">
        <f t="shared" si="83"/>
        <v>26200</v>
      </c>
      <c r="O216" s="236">
        <f t="shared" si="83"/>
        <v>26200</v>
      </c>
      <c r="P216" s="236">
        <f t="shared" si="83"/>
        <v>26200</v>
      </c>
      <c r="Q216" s="236">
        <f t="shared" si="83"/>
        <v>26200</v>
      </c>
    </row>
    <row r="217" spans="1:17">
      <c r="A217" s="231"/>
      <c r="B217" s="231"/>
      <c r="C217" s="231"/>
      <c r="D217" s="233" t="s">
        <v>190</v>
      </c>
      <c r="E217" s="237"/>
      <c r="F217" s="237"/>
      <c r="G217" s="237"/>
      <c r="H217" s="237"/>
      <c r="I217" s="235"/>
      <c r="J217" s="236"/>
      <c r="K217" s="236"/>
      <c r="L217" s="236"/>
      <c r="M217" s="239"/>
      <c r="N217" s="239"/>
      <c r="O217" s="239"/>
      <c r="P217" s="239"/>
      <c r="Q217" s="239"/>
    </row>
    <row r="218" spans="1:17" s="251" customFormat="1" ht="13.9" customHeight="1">
      <c r="A218" s="248" t="s">
        <v>556</v>
      </c>
      <c r="B218" s="248">
        <v>1</v>
      </c>
      <c r="C218" s="248">
        <v>1</v>
      </c>
      <c r="D218" s="249" t="s">
        <v>558</v>
      </c>
      <c r="E218" s="255" t="s">
        <v>1268</v>
      </c>
      <c r="F218" s="236">
        <f t="shared" ref="F218:I219" si="84">J218+N218</f>
        <v>26200</v>
      </c>
      <c r="G218" s="236">
        <f t="shared" si="84"/>
        <v>26200</v>
      </c>
      <c r="H218" s="236">
        <f t="shared" si="84"/>
        <v>26200</v>
      </c>
      <c r="I218" s="236">
        <f t="shared" si="84"/>
        <v>26200</v>
      </c>
      <c r="J218" s="236"/>
      <c r="K218" s="236"/>
      <c r="L218" s="236"/>
      <c r="M218" s="236">
        <v>0</v>
      </c>
      <c r="N218" s="236">
        <v>26200</v>
      </c>
      <c r="O218" s="236">
        <v>26200</v>
      </c>
      <c r="P218" s="236">
        <v>26200</v>
      </c>
      <c r="Q218" s="236">
        <v>26200</v>
      </c>
    </row>
    <row r="219" spans="1:17" ht="15" customHeight="1">
      <c r="A219" s="231" t="s">
        <v>556</v>
      </c>
      <c r="B219" s="231">
        <v>2</v>
      </c>
      <c r="C219" s="231">
        <v>0</v>
      </c>
      <c r="D219" s="237" t="s">
        <v>559</v>
      </c>
      <c r="E219" s="237" t="s">
        <v>1269</v>
      </c>
      <c r="F219" s="235">
        <f t="shared" si="84"/>
        <v>91401.7</v>
      </c>
      <c r="G219" s="235">
        <f t="shared" si="84"/>
        <v>131541.5</v>
      </c>
      <c r="H219" s="235">
        <f t="shared" si="84"/>
        <v>169637.2</v>
      </c>
      <c r="I219" s="235">
        <f t="shared" si="84"/>
        <v>198208</v>
      </c>
      <c r="J219" s="236">
        <f t="shared" ref="J219:Q219" si="85">SUM(J221:J227)</f>
        <v>59401.7</v>
      </c>
      <c r="K219" s="236">
        <f t="shared" si="85"/>
        <v>99541.5</v>
      </c>
      <c r="L219" s="236">
        <f t="shared" si="85"/>
        <v>137637.20000000001</v>
      </c>
      <c r="M219" s="236">
        <f t="shared" si="85"/>
        <v>166208</v>
      </c>
      <c r="N219" s="236">
        <f t="shared" si="85"/>
        <v>32000</v>
      </c>
      <c r="O219" s="236">
        <f t="shared" si="85"/>
        <v>32000</v>
      </c>
      <c r="P219" s="236">
        <f t="shared" si="85"/>
        <v>32000</v>
      </c>
      <c r="Q219" s="236">
        <f t="shared" si="85"/>
        <v>32000</v>
      </c>
    </row>
    <row r="220" spans="1:17">
      <c r="A220" s="231"/>
      <c r="B220" s="231"/>
      <c r="C220" s="231"/>
      <c r="D220" s="233" t="s">
        <v>190</v>
      </c>
      <c r="E220" s="237"/>
      <c r="F220" s="237"/>
      <c r="G220" s="237"/>
      <c r="H220" s="237"/>
      <c r="I220" s="235"/>
      <c r="J220" s="236"/>
      <c r="K220" s="236"/>
      <c r="L220" s="236"/>
      <c r="M220" s="239"/>
      <c r="N220" s="239"/>
      <c r="O220" s="239"/>
      <c r="P220" s="239"/>
      <c r="Q220" s="239"/>
    </row>
    <row r="221" spans="1:17">
      <c r="A221" s="231" t="s">
        <v>556</v>
      </c>
      <c r="B221" s="231">
        <v>2</v>
      </c>
      <c r="C221" s="231">
        <v>1</v>
      </c>
      <c r="D221" s="233" t="s">
        <v>560</v>
      </c>
      <c r="E221" s="237"/>
      <c r="F221" s="235">
        <f t="shared" ref="F221:I228" si="86">J221+N221</f>
        <v>1116</v>
      </c>
      <c r="G221" s="235">
        <f t="shared" si="86"/>
        <v>2232</v>
      </c>
      <c r="H221" s="235">
        <f t="shared" si="86"/>
        <v>3348</v>
      </c>
      <c r="I221" s="235">
        <f t="shared" si="86"/>
        <v>4464</v>
      </c>
      <c r="J221" s="236">
        <v>1116</v>
      </c>
      <c r="K221" s="236">
        <v>2232</v>
      </c>
      <c r="L221" s="236">
        <v>3348</v>
      </c>
      <c r="M221" s="236">
        <v>4464</v>
      </c>
      <c r="N221" s="236"/>
      <c r="O221" s="236"/>
      <c r="P221" s="236"/>
      <c r="Q221" s="236"/>
    </row>
    <row r="222" spans="1:17">
      <c r="A222" s="231" t="s">
        <v>556</v>
      </c>
      <c r="B222" s="231">
        <v>2</v>
      </c>
      <c r="C222" s="231">
        <v>2</v>
      </c>
      <c r="D222" s="233" t="s">
        <v>561</v>
      </c>
      <c r="E222" s="237"/>
      <c r="F222" s="235">
        <f t="shared" si="86"/>
        <v>0</v>
      </c>
      <c r="G222" s="235">
        <f t="shared" si="86"/>
        <v>0</v>
      </c>
      <c r="H222" s="235">
        <f t="shared" si="86"/>
        <v>0</v>
      </c>
      <c r="I222" s="235">
        <f t="shared" si="86"/>
        <v>0</v>
      </c>
      <c r="J222" s="236"/>
      <c r="K222" s="236"/>
      <c r="L222" s="236"/>
      <c r="M222" s="236"/>
      <c r="N222" s="236"/>
      <c r="O222" s="236"/>
      <c r="P222" s="236"/>
      <c r="Q222" s="236"/>
    </row>
    <row r="223" spans="1:17" ht="15.6" customHeight="1">
      <c r="A223" s="231" t="s">
        <v>556</v>
      </c>
      <c r="B223" s="231">
        <v>2</v>
      </c>
      <c r="C223" s="231">
        <v>3</v>
      </c>
      <c r="D223" s="233" t="s">
        <v>564</v>
      </c>
      <c r="E223" s="243" t="s">
        <v>1270</v>
      </c>
      <c r="F223" s="235">
        <f t="shared" si="86"/>
        <v>32841.699999999997</v>
      </c>
      <c r="G223" s="235">
        <f t="shared" si="86"/>
        <v>64565.5</v>
      </c>
      <c r="H223" s="235">
        <f t="shared" si="86"/>
        <v>95345.2</v>
      </c>
      <c r="I223" s="235">
        <f t="shared" si="86"/>
        <v>119600</v>
      </c>
      <c r="J223" s="236">
        <v>30841.7</v>
      </c>
      <c r="K223" s="236">
        <v>62565.5</v>
      </c>
      <c r="L223" s="236">
        <v>93345.2</v>
      </c>
      <c r="M223" s="236">
        <v>117600</v>
      </c>
      <c r="N223" s="236">
        <v>2000</v>
      </c>
      <c r="O223" s="236">
        <v>2000</v>
      </c>
      <c r="P223" s="236">
        <v>2000</v>
      </c>
      <c r="Q223" s="236">
        <v>2000</v>
      </c>
    </row>
    <row r="224" spans="1:17" s="251" customFormat="1" ht="22.5">
      <c r="A224" s="248" t="s">
        <v>556</v>
      </c>
      <c r="B224" s="248">
        <v>2</v>
      </c>
      <c r="C224" s="248">
        <v>4</v>
      </c>
      <c r="D224" s="249" t="s">
        <v>565</v>
      </c>
      <c r="E224" s="255"/>
      <c r="F224" s="236">
        <f t="shared" si="86"/>
        <v>27444</v>
      </c>
      <c r="G224" s="236">
        <f t="shared" si="86"/>
        <v>34744</v>
      </c>
      <c r="H224" s="236">
        <f t="shared" si="86"/>
        <v>40944</v>
      </c>
      <c r="I224" s="236">
        <f t="shared" si="86"/>
        <v>44144</v>
      </c>
      <c r="J224" s="236">
        <v>27444</v>
      </c>
      <c r="K224" s="236">
        <v>34744</v>
      </c>
      <c r="L224" s="236">
        <v>40944</v>
      </c>
      <c r="M224" s="236">
        <v>44144</v>
      </c>
      <c r="N224" s="236"/>
      <c r="O224" s="236"/>
      <c r="P224" s="236"/>
      <c r="Q224" s="236"/>
    </row>
    <row r="225" spans="1:17">
      <c r="A225" s="231" t="s">
        <v>556</v>
      </c>
      <c r="B225" s="231">
        <v>2</v>
      </c>
      <c r="C225" s="231">
        <v>5</v>
      </c>
      <c r="D225" s="233" t="s">
        <v>566</v>
      </c>
      <c r="E225" s="243"/>
      <c r="F225" s="235">
        <f t="shared" si="86"/>
        <v>0</v>
      </c>
      <c r="G225" s="235">
        <f t="shared" si="86"/>
        <v>0</v>
      </c>
      <c r="H225" s="235">
        <f t="shared" si="86"/>
        <v>0</v>
      </c>
      <c r="I225" s="235">
        <f t="shared" si="86"/>
        <v>0</v>
      </c>
      <c r="J225" s="236"/>
      <c r="K225" s="236"/>
      <c r="L225" s="236"/>
      <c r="M225" s="236"/>
      <c r="N225" s="236"/>
      <c r="O225" s="236"/>
      <c r="P225" s="236"/>
      <c r="Q225" s="236"/>
    </row>
    <row r="226" spans="1:17">
      <c r="A226" s="231" t="s">
        <v>556</v>
      </c>
      <c r="B226" s="231">
        <v>2</v>
      </c>
      <c r="C226" s="231">
        <v>6</v>
      </c>
      <c r="D226" s="233" t="s">
        <v>567</v>
      </c>
      <c r="E226" s="243"/>
      <c r="F226" s="235">
        <f t="shared" si="86"/>
        <v>0</v>
      </c>
      <c r="G226" s="235">
        <f t="shared" si="86"/>
        <v>0</v>
      </c>
      <c r="H226" s="235">
        <f t="shared" si="86"/>
        <v>0</v>
      </c>
      <c r="I226" s="235">
        <f t="shared" si="86"/>
        <v>0</v>
      </c>
      <c r="J226" s="236"/>
      <c r="K226" s="236"/>
      <c r="L226" s="236"/>
      <c r="M226" s="236"/>
      <c r="N226" s="236"/>
      <c r="O226" s="236"/>
      <c r="P226" s="236"/>
      <c r="Q226" s="236"/>
    </row>
    <row r="227" spans="1:17" ht="13.5" customHeight="1">
      <c r="A227" s="231" t="s">
        <v>556</v>
      </c>
      <c r="B227" s="231">
        <v>2</v>
      </c>
      <c r="C227" s="231">
        <v>7</v>
      </c>
      <c r="D227" s="233" t="s">
        <v>568</v>
      </c>
      <c r="E227" s="243"/>
      <c r="F227" s="235">
        <f t="shared" si="86"/>
        <v>30000</v>
      </c>
      <c r="G227" s="235">
        <f t="shared" si="86"/>
        <v>30000</v>
      </c>
      <c r="H227" s="235">
        <f t="shared" si="86"/>
        <v>30000</v>
      </c>
      <c r="I227" s="235">
        <f t="shared" si="86"/>
        <v>30000</v>
      </c>
      <c r="J227" s="236">
        <v>0</v>
      </c>
      <c r="K227" s="236">
        <v>0</v>
      </c>
      <c r="L227" s="236">
        <v>0</v>
      </c>
      <c r="M227" s="236">
        <v>0</v>
      </c>
      <c r="N227" s="236">
        <v>30000</v>
      </c>
      <c r="O227" s="236">
        <v>30000</v>
      </c>
      <c r="P227" s="236">
        <v>30000</v>
      </c>
      <c r="Q227" s="236">
        <v>30000</v>
      </c>
    </row>
    <row r="228" spans="1:17" ht="28.15" customHeight="1">
      <c r="A228" s="231" t="s">
        <v>556</v>
      </c>
      <c r="B228" s="231">
        <v>3</v>
      </c>
      <c r="C228" s="231">
        <v>0</v>
      </c>
      <c r="D228" s="237" t="s">
        <v>569</v>
      </c>
      <c r="E228" s="253" t="s">
        <v>1271</v>
      </c>
      <c r="F228" s="235">
        <f t="shared" si="86"/>
        <v>470</v>
      </c>
      <c r="G228" s="235">
        <f t="shared" si="86"/>
        <v>940</v>
      </c>
      <c r="H228" s="235">
        <f t="shared" si="86"/>
        <v>1410</v>
      </c>
      <c r="I228" s="235">
        <f t="shared" si="86"/>
        <v>1880</v>
      </c>
      <c r="J228" s="236">
        <f t="shared" ref="J228:Q228" si="87">SUM(J230:J232)</f>
        <v>470</v>
      </c>
      <c r="K228" s="236">
        <f t="shared" si="87"/>
        <v>940</v>
      </c>
      <c r="L228" s="236">
        <f t="shared" si="87"/>
        <v>1410</v>
      </c>
      <c r="M228" s="236">
        <f t="shared" si="87"/>
        <v>1880</v>
      </c>
      <c r="N228" s="236">
        <f t="shared" si="87"/>
        <v>0</v>
      </c>
      <c r="O228" s="236">
        <f t="shared" si="87"/>
        <v>0</v>
      </c>
      <c r="P228" s="236">
        <f t="shared" si="87"/>
        <v>0</v>
      </c>
      <c r="Q228" s="236">
        <f t="shared" si="87"/>
        <v>0</v>
      </c>
    </row>
    <row r="229" spans="1:17">
      <c r="A229" s="231"/>
      <c r="B229" s="231"/>
      <c r="C229" s="231"/>
      <c r="D229" s="233" t="s">
        <v>190</v>
      </c>
      <c r="E229" s="237"/>
      <c r="F229" s="237"/>
      <c r="G229" s="237"/>
      <c r="H229" s="237"/>
      <c r="I229" s="235"/>
      <c r="J229" s="236"/>
      <c r="K229" s="236"/>
      <c r="L229" s="236"/>
      <c r="M229" s="239"/>
      <c r="N229" s="239"/>
      <c r="O229" s="239"/>
      <c r="P229" s="239"/>
      <c r="Q229" s="239"/>
    </row>
    <row r="230" spans="1:17">
      <c r="A230" s="231" t="s">
        <v>556</v>
      </c>
      <c r="B230" s="231">
        <v>3</v>
      </c>
      <c r="C230" s="231">
        <v>1</v>
      </c>
      <c r="D230" s="233" t="s">
        <v>570</v>
      </c>
      <c r="E230" s="253"/>
      <c r="F230" s="235">
        <f t="shared" ref="F230:I233" si="88">J230+N230</f>
        <v>220</v>
      </c>
      <c r="G230" s="235">
        <f t="shared" si="88"/>
        <v>440</v>
      </c>
      <c r="H230" s="235">
        <f t="shared" si="88"/>
        <v>660</v>
      </c>
      <c r="I230" s="235">
        <f t="shared" si="88"/>
        <v>880</v>
      </c>
      <c r="J230" s="236">
        <f>'[3]08-3-1'!G48</f>
        <v>220</v>
      </c>
      <c r="K230" s="236">
        <f>'[3]08-3-1'!H48</f>
        <v>440</v>
      </c>
      <c r="L230" s="236">
        <f>'[3]08-3-1'!I48</f>
        <v>660</v>
      </c>
      <c r="M230" s="236">
        <f>'[3]08-3-1'!J48</f>
        <v>880</v>
      </c>
      <c r="N230" s="236"/>
      <c r="O230" s="236"/>
      <c r="P230" s="236"/>
      <c r="Q230" s="236"/>
    </row>
    <row r="231" spans="1:17" ht="22.5">
      <c r="A231" s="231" t="s">
        <v>556</v>
      </c>
      <c r="B231" s="231">
        <v>3</v>
      </c>
      <c r="C231" s="231">
        <v>2</v>
      </c>
      <c r="D231" s="233" t="s">
        <v>571</v>
      </c>
      <c r="E231" s="253"/>
      <c r="F231" s="235">
        <f t="shared" si="88"/>
        <v>250</v>
      </c>
      <c r="G231" s="235">
        <f t="shared" si="88"/>
        <v>500</v>
      </c>
      <c r="H231" s="235">
        <f t="shared" si="88"/>
        <v>750</v>
      </c>
      <c r="I231" s="235">
        <f t="shared" si="88"/>
        <v>1000</v>
      </c>
      <c r="J231" s="236">
        <f>'[3]08-3-2'!G48</f>
        <v>250</v>
      </c>
      <c r="K231" s="236">
        <f>'[3]08-3-2'!H48</f>
        <v>500</v>
      </c>
      <c r="L231" s="236">
        <f>'[3]08-3-2'!I48</f>
        <v>750</v>
      </c>
      <c r="M231" s="236">
        <f>'[3]08-3-2'!J48</f>
        <v>1000</v>
      </c>
      <c r="N231" s="236"/>
      <c r="O231" s="236"/>
      <c r="P231" s="236"/>
      <c r="Q231" s="236"/>
    </row>
    <row r="232" spans="1:17" ht="16.899999999999999" customHeight="1">
      <c r="A232" s="231" t="s">
        <v>556</v>
      </c>
      <c r="B232" s="231">
        <v>3</v>
      </c>
      <c r="C232" s="231">
        <v>3</v>
      </c>
      <c r="D232" s="233" t="s">
        <v>572</v>
      </c>
      <c r="E232" s="243" t="s">
        <v>1272</v>
      </c>
      <c r="F232" s="235">
        <f t="shared" si="88"/>
        <v>0</v>
      </c>
      <c r="G232" s="235">
        <f t="shared" si="88"/>
        <v>0</v>
      </c>
      <c r="H232" s="235">
        <f t="shared" si="88"/>
        <v>0</v>
      </c>
      <c r="I232" s="235">
        <f t="shared" si="88"/>
        <v>0</v>
      </c>
      <c r="J232" s="236"/>
      <c r="K232" s="236"/>
      <c r="L232" s="236"/>
      <c r="M232" s="236"/>
      <c r="N232" s="236"/>
      <c r="O232" s="236"/>
      <c r="P232" s="236"/>
      <c r="Q232" s="236"/>
    </row>
    <row r="233" spans="1:17" ht="17.45" customHeight="1">
      <c r="A233" s="231" t="s">
        <v>556</v>
      </c>
      <c r="B233" s="231">
        <v>4</v>
      </c>
      <c r="C233" s="231">
        <v>0</v>
      </c>
      <c r="D233" s="237" t="s">
        <v>573</v>
      </c>
      <c r="E233" s="253" t="s">
        <v>1273</v>
      </c>
      <c r="F233" s="235">
        <f t="shared" si="88"/>
        <v>0</v>
      </c>
      <c r="G233" s="235">
        <f t="shared" si="88"/>
        <v>0</v>
      </c>
      <c r="H233" s="235">
        <f t="shared" si="88"/>
        <v>500</v>
      </c>
      <c r="I233" s="235">
        <f t="shared" si="88"/>
        <v>500</v>
      </c>
      <c r="J233" s="236">
        <f t="shared" ref="J233:Q233" si="89">SUM(J235:J237)</f>
        <v>0</v>
      </c>
      <c r="K233" s="236">
        <f t="shared" si="89"/>
        <v>0</v>
      </c>
      <c r="L233" s="236">
        <f t="shared" si="89"/>
        <v>500</v>
      </c>
      <c r="M233" s="236">
        <f t="shared" si="89"/>
        <v>500</v>
      </c>
      <c r="N233" s="236">
        <f t="shared" si="89"/>
        <v>0</v>
      </c>
      <c r="O233" s="236">
        <f t="shared" si="89"/>
        <v>0</v>
      </c>
      <c r="P233" s="236">
        <f t="shared" si="89"/>
        <v>0</v>
      </c>
      <c r="Q233" s="236">
        <f t="shared" si="89"/>
        <v>0</v>
      </c>
    </row>
    <row r="234" spans="1:17">
      <c r="A234" s="231"/>
      <c r="B234" s="231"/>
      <c r="C234" s="231"/>
      <c r="D234" s="233" t="s">
        <v>190</v>
      </c>
      <c r="E234" s="237"/>
      <c r="F234" s="237"/>
      <c r="G234" s="237"/>
      <c r="H234" s="237"/>
      <c r="I234" s="235"/>
      <c r="J234" s="236"/>
      <c r="K234" s="236"/>
      <c r="L234" s="236"/>
      <c r="M234" s="239"/>
      <c r="N234" s="239"/>
      <c r="O234" s="239"/>
      <c r="P234" s="239"/>
      <c r="Q234" s="239"/>
    </row>
    <row r="235" spans="1:17">
      <c r="A235" s="231" t="s">
        <v>556</v>
      </c>
      <c r="B235" s="231">
        <v>4</v>
      </c>
      <c r="C235" s="231">
        <v>1</v>
      </c>
      <c r="D235" s="233" t="s">
        <v>574</v>
      </c>
      <c r="E235" s="253"/>
      <c r="F235" s="235">
        <f t="shared" ref="F235:I238" si="90">J235+N235</f>
        <v>0</v>
      </c>
      <c r="G235" s="235">
        <f t="shared" si="90"/>
        <v>0</v>
      </c>
      <c r="H235" s="235">
        <f t="shared" si="90"/>
        <v>0</v>
      </c>
      <c r="I235" s="235">
        <f t="shared" si="90"/>
        <v>0</v>
      </c>
      <c r="J235" s="236"/>
      <c r="K235" s="236"/>
      <c r="L235" s="236"/>
      <c r="M235" s="236"/>
      <c r="N235" s="236"/>
      <c r="O235" s="236"/>
      <c r="P235" s="236"/>
      <c r="Q235" s="236"/>
    </row>
    <row r="236" spans="1:17" ht="19.5" customHeight="1">
      <c r="A236" s="231" t="s">
        <v>556</v>
      </c>
      <c r="B236" s="231">
        <v>4</v>
      </c>
      <c r="C236" s="231">
        <v>2</v>
      </c>
      <c r="D236" s="233" t="s">
        <v>575</v>
      </c>
      <c r="E236" s="253"/>
      <c r="F236" s="235">
        <f t="shared" si="90"/>
        <v>0</v>
      </c>
      <c r="G236" s="235">
        <f t="shared" si="90"/>
        <v>0</v>
      </c>
      <c r="H236" s="235">
        <f t="shared" si="90"/>
        <v>0</v>
      </c>
      <c r="I236" s="235">
        <f t="shared" si="90"/>
        <v>0</v>
      </c>
      <c r="J236" s="236"/>
      <c r="K236" s="236"/>
      <c r="L236" s="236"/>
      <c r="M236" s="236"/>
      <c r="N236" s="236"/>
      <c r="O236" s="236"/>
      <c r="P236" s="236"/>
      <c r="Q236" s="236"/>
    </row>
    <row r="237" spans="1:17" ht="18" customHeight="1">
      <c r="A237" s="231" t="s">
        <v>556</v>
      </c>
      <c r="B237" s="231">
        <v>4</v>
      </c>
      <c r="C237" s="231">
        <v>3</v>
      </c>
      <c r="D237" s="233" t="s">
        <v>573</v>
      </c>
      <c r="E237" s="243" t="s">
        <v>1274</v>
      </c>
      <c r="F237" s="235">
        <f t="shared" si="90"/>
        <v>0</v>
      </c>
      <c r="G237" s="235">
        <f t="shared" si="90"/>
        <v>0</v>
      </c>
      <c r="H237" s="235">
        <f t="shared" si="90"/>
        <v>500</v>
      </c>
      <c r="I237" s="235">
        <f t="shared" si="90"/>
        <v>500</v>
      </c>
      <c r="J237" s="236">
        <v>0</v>
      </c>
      <c r="K237" s="236">
        <v>0</v>
      </c>
      <c r="L237" s="236">
        <v>500</v>
      </c>
      <c r="M237" s="236">
        <v>500</v>
      </c>
      <c r="N237" s="236"/>
      <c r="O237" s="236"/>
      <c r="P237" s="236"/>
      <c r="Q237" s="236"/>
    </row>
    <row r="238" spans="1:17" ht="15.75" customHeight="1">
      <c r="A238" s="231" t="s">
        <v>556</v>
      </c>
      <c r="B238" s="231">
        <v>5</v>
      </c>
      <c r="C238" s="231">
        <v>0</v>
      </c>
      <c r="D238" s="259" t="s">
        <v>576</v>
      </c>
      <c r="E238" s="253" t="s">
        <v>1275</v>
      </c>
      <c r="F238" s="235">
        <f t="shared" si="90"/>
        <v>0</v>
      </c>
      <c r="G238" s="235">
        <f t="shared" si="90"/>
        <v>0</v>
      </c>
      <c r="H238" s="235">
        <f t="shared" si="90"/>
        <v>0</v>
      </c>
      <c r="I238" s="235">
        <f t="shared" si="90"/>
        <v>0</v>
      </c>
      <c r="J238" s="236">
        <f t="shared" ref="J238:Q238" si="91">J240</f>
        <v>0</v>
      </c>
      <c r="K238" s="236">
        <f t="shared" si="91"/>
        <v>0</v>
      </c>
      <c r="L238" s="236">
        <f t="shared" si="91"/>
        <v>0</v>
      </c>
      <c r="M238" s="236">
        <f t="shared" si="91"/>
        <v>0</v>
      </c>
      <c r="N238" s="236">
        <f t="shared" si="91"/>
        <v>0</v>
      </c>
      <c r="O238" s="236">
        <f t="shared" si="91"/>
        <v>0</v>
      </c>
      <c r="P238" s="236">
        <f t="shared" si="91"/>
        <v>0</v>
      </c>
      <c r="Q238" s="236">
        <f t="shared" si="91"/>
        <v>0</v>
      </c>
    </row>
    <row r="239" spans="1:17">
      <c r="A239" s="231"/>
      <c r="B239" s="231"/>
      <c r="C239" s="231"/>
      <c r="D239" s="233" t="s">
        <v>190</v>
      </c>
      <c r="E239" s="237"/>
      <c r="F239" s="237"/>
      <c r="G239" s="237"/>
      <c r="H239" s="237"/>
      <c r="I239" s="235"/>
      <c r="J239" s="236"/>
      <c r="K239" s="236"/>
      <c r="L239" s="236"/>
      <c r="M239" s="239"/>
      <c r="N239" s="239"/>
      <c r="O239" s="239"/>
      <c r="P239" s="239"/>
      <c r="Q239" s="239"/>
    </row>
    <row r="240" spans="1:17" ht="15.75" customHeight="1">
      <c r="A240" s="231" t="s">
        <v>556</v>
      </c>
      <c r="B240" s="231">
        <v>5</v>
      </c>
      <c r="C240" s="231">
        <v>1</v>
      </c>
      <c r="D240" s="260" t="s">
        <v>576</v>
      </c>
      <c r="E240" s="243" t="s">
        <v>1276</v>
      </c>
      <c r="F240" s="235">
        <f>J240+N240</f>
        <v>0</v>
      </c>
      <c r="G240" s="235">
        <f>K240+O240</f>
        <v>0</v>
      </c>
      <c r="H240" s="235">
        <f>L240+P240</f>
        <v>0</v>
      </c>
      <c r="I240" s="235">
        <f>M240+Q240</f>
        <v>0</v>
      </c>
      <c r="J240" s="236"/>
      <c r="K240" s="236"/>
      <c r="L240" s="236"/>
      <c r="M240" s="236"/>
      <c r="N240" s="236">
        <v>0</v>
      </c>
      <c r="O240" s="236">
        <v>0</v>
      </c>
      <c r="P240" s="236">
        <v>0</v>
      </c>
      <c r="Q240" s="236">
        <v>0</v>
      </c>
    </row>
    <row r="241" spans="1:17" ht="16.899999999999999" customHeight="1">
      <c r="A241" s="231" t="s">
        <v>556</v>
      </c>
      <c r="B241" s="231">
        <v>6</v>
      </c>
      <c r="C241" s="231">
        <v>0</v>
      </c>
      <c r="D241" s="259" t="s">
        <v>577</v>
      </c>
      <c r="E241" s="253" t="s">
        <v>1277</v>
      </c>
      <c r="F241" s="235">
        <f>J241+N241</f>
        <v>0</v>
      </c>
      <c r="G241" s="235">
        <f>K241+O241</f>
        <v>0</v>
      </c>
      <c r="H241" s="235">
        <v>0</v>
      </c>
      <c r="I241" s="235">
        <f>M241+Q241</f>
        <v>0</v>
      </c>
      <c r="J241" s="236">
        <f t="shared" ref="J241:Q241" si="92">J243</f>
        <v>0</v>
      </c>
      <c r="K241" s="236">
        <f t="shared" si="92"/>
        <v>0</v>
      </c>
      <c r="L241" s="236">
        <f t="shared" si="92"/>
        <v>0</v>
      </c>
      <c r="M241" s="236">
        <f>M243</f>
        <v>0</v>
      </c>
      <c r="N241" s="236">
        <f t="shared" si="92"/>
        <v>0</v>
      </c>
      <c r="O241" s="236">
        <f t="shared" si="92"/>
        <v>0</v>
      </c>
      <c r="P241" s="236">
        <f t="shared" si="92"/>
        <v>0</v>
      </c>
      <c r="Q241" s="236">
        <f t="shared" si="92"/>
        <v>0</v>
      </c>
    </row>
    <row r="242" spans="1:17">
      <c r="A242" s="231"/>
      <c r="B242" s="231"/>
      <c r="C242" s="231"/>
      <c r="D242" s="233" t="s">
        <v>190</v>
      </c>
      <c r="E242" s="237"/>
      <c r="F242" s="237"/>
      <c r="G242" s="237"/>
      <c r="H242" s="237"/>
      <c r="I242" s="235"/>
      <c r="J242" s="236"/>
      <c r="K242" s="236"/>
      <c r="L242" s="236"/>
      <c r="M242" s="239"/>
      <c r="N242" s="239"/>
      <c r="O242" s="239"/>
      <c r="P242" s="239"/>
      <c r="Q242" s="239"/>
    </row>
    <row r="243" spans="1:17" ht="29.25" customHeight="1">
      <c r="A243" s="231" t="s">
        <v>556</v>
      </c>
      <c r="B243" s="231">
        <v>6</v>
      </c>
      <c r="C243" s="231">
        <v>1</v>
      </c>
      <c r="D243" s="260" t="s">
        <v>577</v>
      </c>
      <c r="E243" s="243" t="s">
        <v>1278</v>
      </c>
      <c r="F243" s="235">
        <f>J243+N243</f>
        <v>0</v>
      </c>
      <c r="G243" s="235">
        <f>K243+O243</f>
        <v>0</v>
      </c>
      <c r="H243" s="235">
        <v>0</v>
      </c>
      <c r="I243" s="235">
        <f>M243+Q243</f>
        <v>0</v>
      </c>
      <c r="J243" s="236">
        <v>0</v>
      </c>
      <c r="K243" s="236">
        <v>0</v>
      </c>
      <c r="L243" s="236">
        <v>0</v>
      </c>
      <c r="M243" s="236">
        <v>0</v>
      </c>
      <c r="N243" s="236"/>
      <c r="O243" s="236"/>
      <c r="P243" s="236"/>
      <c r="Q243" s="236"/>
    </row>
    <row r="244" spans="1:17" s="251" customFormat="1" ht="45">
      <c r="A244" s="248" t="s">
        <v>580</v>
      </c>
      <c r="B244" s="248">
        <v>0</v>
      </c>
      <c r="C244" s="248">
        <v>0</v>
      </c>
      <c r="D244" s="257" t="s">
        <v>581</v>
      </c>
      <c r="E244" s="223" t="s">
        <v>1279</v>
      </c>
      <c r="F244" s="229">
        <f>J244+N244</f>
        <v>542074.6</v>
      </c>
      <c r="G244" s="229">
        <f>K244+O244</f>
        <v>743921.6</v>
      </c>
      <c r="H244" s="229">
        <f>L244+P244</f>
        <v>940041.3</v>
      </c>
      <c r="I244" s="229">
        <f>M244+Q244</f>
        <v>1128444.3</v>
      </c>
      <c r="J244" s="229">
        <f>J246+J258+J262+J266</f>
        <v>216274.6</v>
      </c>
      <c r="K244" s="229">
        <f>K246+K258+K262+K266</f>
        <v>418121.6</v>
      </c>
      <c r="L244" s="229">
        <f>L246+L258+L262+L266</f>
        <v>614241.30000000005</v>
      </c>
      <c r="M244" s="229">
        <f>M246+M258+M262+M266</f>
        <v>802644.3</v>
      </c>
      <c r="N244" s="229">
        <f>N246+N250+N254+N258+N262+N266+N269+N272</f>
        <v>325800</v>
      </c>
      <c r="O244" s="229">
        <f>O246+O250+O254+O258+O262+O266+O269+O272</f>
        <v>325800</v>
      </c>
      <c r="P244" s="229">
        <f>P246+P250+P254+P258+P262+P266+P269+P272</f>
        <v>325800</v>
      </c>
      <c r="Q244" s="229">
        <f>Q246+Q250+Q254+Q258+Q262+Q266+Q269+Q272</f>
        <v>325800</v>
      </c>
    </row>
    <row r="245" spans="1:17">
      <c r="A245" s="231"/>
      <c r="B245" s="231"/>
      <c r="C245" s="231"/>
      <c r="D245" s="233" t="s">
        <v>188</v>
      </c>
      <c r="E245" s="234"/>
      <c r="F245" s="234"/>
      <c r="G245" s="234"/>
      <c r="H245" s="234"/>
      <c r="I245" s="235"/>
      <c r="J245" s="236"/>
      <c r="K245" s="236"/>
      <c r="L245" s="236"/>
      <c r="M245" s="236"/>
      <c r="N245" s="236"/>
      <c r="O245" s="236"/>
      <c r="P245" s="236"/>
      <c r="Q245" s="236"/>
    </row>
    <row r="246" spans="1:17" ht="17.45" customHeight="1">
      <c r="A246" s="231" t="s">
        <v>580</v>
      </c>
      <c r="B246" s="231">
        <v>1</v>
      </c>
      <c r="C246" s="231">
        <v>0</v>
      </c>
      <c r="D246" s="237" t="s">
        <v>582</v>
      </c>
      <c r="E246" s="237" t="s">
        <v>1280</v>
      </c>
      <c r="F246" s="235">
        <f>J246+N246</f>
        <v>452710</v>
      </c>
      <c r="G246" s="235">
        <f>K246+O246</f>
        <v>586620.69999999995</v>
      </c>
      <c r="H246" s="235">
        <f>L246+P246</f>
        <v>729531</v>
      </c>
      <c r="I246" s="235">
        <f>M246+Q246</f>
        <v>854441.4</v>
      </c>
      <c r="J246" s="236">
        <f t="shared" ref="J246:Q246" si="93">SUM(J248:J249)</f>
        <v>133910</v>
      </c>
      <c r="K246" s="236">
        <f t="shared" si="93"/>
        <v>267820.7</v>
      </c>
      <c r="L246" s="236">
        <f t="shared" si="93"/>
        <v>410731</v>
      </c>
      <c r="M246" s="236">
        <f t="shared" si="93"/>
        <v>535641.4</v>
      </c>
      <c r="N246" s="236">
        <f t="shared" si="93"/>
        <v>318800</v>
      </c>
      <c r="O246" s="236">
        <f t="shared" si="93"/>
        <v>318800</v>
      </c>
      <c r="P246" s="236">
        <f t="shared" si="93"/>
        <v>318800</v>
      </c>
      <c r="Q246" s="236">
        <f t="shared" si="93"/>
        <v>318800</v>
      </c>
    </row>
    <row r="247" spans="1:17">
      <c r="A247" s="231"/>
      <c r="B247" s="231"/>
      <c r="C247" s="231"/>
      <c r="D247" s="233" t="s">
        <v>190</v>
      </c>
      <c r="E247" s="237"/>
      <c r="F247" s="237"/>
      <c r="G247" s="237"/>
      <c r="H247" s="237"/>
      <c r="I247" s="235"/>
      <c r="J247" s="236"/>
      <c r="K247" s="236"/>
      <c r="L247" s="236"/>
      <c r="M247" s="239"/>
      <c r="N247" s="239"/>
      <c r="O247" s="239"/>
      <c r="P247" s="239"/>
      <c r="Q247" s="239"/>
    </row>
    <row r="248" spans="1:17" ht="15" customHeight="1">
      <c r="A248" s="231" t="s">
        <v>580</v>
      </c>
      <c r="B248" s="231">
        <v>1</v>
      </c>
      <c r="C248" s="231">
        <v>1</v>
      </c>
      <c r="D248" s="233" t="s">
        <v>583</v>
      </c>
      <c r="E248" s="243" t="s">
        <v>1281</v>
      </c>
      <c r="F248" s="235">
        <f t="shared" ref="F248:I250" si="94">J248+N248</f>
        <v>452710</v>
      </c>
      <c r="G248" s="235">
        <f t="shared" si="94"/>
        <v>586620.69999999995</v>
      </c>
      <c r="H248" s="235">
        <f t="shared" si="94"/>
        <v>729531</v>
      </c>
      <c r="I248" s="235">
        <f t="shared" si="94"/>
        <v>854441.4</v>
      </c>
      <c r="J248" s="236">
        <v>133910</v>
      </c>
      <c r="K248" s="236">
        <v>267820.7</v>
      </c>
      <c r="L248" s="236">
        <v>410731</v>
      </c>
      <c r="M248" s="236">
        <v>535641.4</v>
      </c>
      <c r="N248" s="236">
        <v>318800</v>
      </c>
      <c r="O248" s="236">
        <v>318800</v>
      </c>
      <c r="P248" s="236">
        <v>318800</v>
      </c>
      <c r="Q248" s="236">
        <v>318800</v>
      </c>
    </row>
    <row r="249" spans="1:17" ht="12.75" customHeight="1">
      <c r="A249" s="231" t="s">
        <v>580</v>
      </c>
      <c r="B249" s="231">
        <v>1</v>
      </c>
      <c r="C249" s="231">
        <v>2</v>
      </c>
      <c r="D249" s="233" t="s">
        <v>584</v>
      </c>
      <c r="E249" s="243" t="s">
        <v>1282</v>
      </c>
      <c r="F249" s="235">
        <f t="shared" si="94"/>
        <v>0</v>
      </c>
      <c r="G249" s="235">
        <f t="shared" si="94"/>
        <v>0</v>
      </c>
      <c r="H249" s="235">
        <f t="shared" si="94"/>
        <v>0</v>
      </c>
      <c r="I249" s="235">
        <f t="shared" si="94"/>
        <v>0</v>
      </c>
      <c r="J249" s="236"/>
      <c r="K249" s="236"/>
      <c r="L249" s="236"/>
      <c r="M249" s="236"/>
      <c r="N249" s="236"/>
      <c r="O249" s="236"/>
      <c r="P249" s="236"/>
      <c r="Q249" s="236"/>
    </row>
    <row r="250" spans="1:17" ht="0.75" customHeight="1">
      <c r="A250" s="231" t="s">
        <v>580</v>
      </c>
      <c r="B250" s="231">
        <v>2</v>
      </c>
      <c r="C250" s="231">
        <v>0</v>
      </c>
      <c r="D250" s="237" t="s">
        <v>585</v>
      </c>
      <c r="E250" s="237" t="s">
        <v>1283</v>
      </c>
      <c r="F250" s="235">
        <f t="shared" si="94"/>
        <v>0</v>
      </c>
      <c r="G250" s="235">
        <f t="shared" si="94"/>
        <v>0</v>
      </c>
      <c r="H250" s="235">
        <f t="shared" si="94"/>
        <v>0</v>
      </c>
      <c r="I250" s="235">
        <f t="shared" si="94"/>
        <v>0</v>
      </c>
      <c r="J250" s="236">
        <f t="shared" ref="J250:Q250" si="95">SUM(J252:J253)</f>
        <v>0</v>
      </c>
      <c r="K250" s="236">
        <f t="shared" si="95"/>
        <v>0</v>
      </c>
      <c r="L250" s="236">
        <f t="shared" si="95"/>
        <v>0</v>
      </c>
      <c r="M250" s="236">
        <f t="shared" si="95"/>
        <v>0</v>
      </c>
      <c r="N250" s="236">
        <f t="shared" si="95"/>
        <v>0</v>
      </c>
      <c r="O250" s="236">
        <f t="shared" si="95"/>
        <v>0</v>
      </c>
      <c r="P250" s="236">
        <f t="shared" si="95"/>
        <v>0</v>
      </c>
      <c r="Q250" s="236">
        <f t="shared" si="95"/>
        <v>0</v>
      </c>
    </row>
    <row r="251" spans="1:17" hidden="1">
      <c r="A251" s="231"/>
      <c r="B251" s="231"/>
      <c r="C251" s="231"/>
      <c r="D251" s="233" t="s">
        <v>190</v>
      </c>
      <c r="E251" s="237"/>
      <c r="F251" s="237"/>
      <c r="G251" s="237"/>
      <c r="H251" s="237"/>
      <c r="I251" s="235"/>
      <c r="J251" s="236"/>
      <c r="K251" s="236"/>
      <c r="L251" s="236"/>
      <c r="M251" s="239"/>
      <c r="N251" s="239"/>
      <c r="O251" s="239"/>
      <c r="P251" s="239"/>
      <c r="Q251" s="239"/>
    </row>
    <row r="252" spans="1:17" ht="15.75" hidden="1" customHeight="1">
      <c r="A252" s="231" t="s">
        <v>580</v>
      </c>
      <c r="B252" s="231">
        <v>2</v>
      </c>
      <c r="C252" s="231">
        <v>1</v>
      </c>
      <c r="D252" s="233" t="s">
        <v>586</v>
      </c>
      <c r="E252" s="243" t="s">
        <v>1284</v>
      </c>
      <c r="F252" s="235">
        <f t="shared" ref="F252:I254" si="96">J252+N252</f>
        <v>0</v>
      </c>
      <c r="G252" s="235">
        <f t="shared" si="96"/>
        <v>0</v>
      </c>
      <c r="H252" s="235">
        <f t="shared" si="96"/>
        <v>0</v>
      </c>
      <c r="I252" s="235">
        <f t="shared" si="96"/>
        <v>0</v>
      </c>
      <c r="J252" s="236"/>
      <c r="K252" s="236"/>
      <c r="L252" s="236"/>
      <c r="M252" s="236"/>
      <c r="N252" s="236"/>
      <c r="O252" s="236"/>
      <c r="P252" s="236"/>
      <c r="Q252" s="236"/>
    </row>
    <row r="253" spans="1:17" ht="16.5" hidden="1" customHeight="1">
      <c r="A253" s="231" t="s">
        <v>580</v>
      </c>
      <c r="B253" s="231">
        <v>2</v>
      </c>
      <c r="C253" s="231">
        <v>2</v>
      </c>
      <c r="D253" s="233" t="s">
        <v>587</v>
      </c>
      <c r="E253" s="243" t="s">
        <v>1285</v>
      </c>
      <c r="F253" s="235">
        <f t="shared" si="96"/>
        <v>0</v>
      </c>
      <c r="G253" s="235">
        <f t="shared" si="96"/>
        <v>0</v>
      </c>
      <c r="H253" s="235">
        <f t="shared" si="96"/>
        <v>0</v>
      </c>
      <c r="I253" s="235">
        <f t="shared" si="96"/>
        <v>0</v>
      </c>
      <c r="J253" s="236"/>
      <c r="K253" s="236"/>
      <c r="L253" s="236"/>
      <c r="M253" s="236"/>
      <c r="N253" s="236"/>
      <c r="O253" s="236"/>
      <c r="P253" s="236"/>
      <c r="Q253" s="236"/>
    </row>
    <row r="254" spans="1:17" ht="18" hidden="1" customHeight="1">
      <c r="A254" s="231" t="s">
        <v>580</v>
      </c>
      <c r="B254" s="231">
        <v>3</v>
      </c>
      <c r="C254" s="231">
        <v>0</v>
      </c>
      <c r="D254" s="237" t="s">
        <v>588</v>
      </c>
      <c r="E254" s="237" t="s">
        <v>1286</v>
      </c>
      <c r="F254" s="235">
        <f t="shared" si="96"/>
        <v>0</v>
      </c>
      <c r="G254" s="235">
        <f t="shared" si="96"/>
        <v>0</v>
      </c>
      <c r="H254" s="235">
        <f t="shared" si="96"/>
        <v>0</v>
      </c>
      <c r="I254" s="235">
        <f t="shared" si="96"/>
        <v>0</v>
      </c>
      <c r="J254" s="236">
        <f t="shared" ref="J254:Q254" si="97">SUM(J256:J257)</f>
        <v>0</v>
      </c>
      <c r="K254" s="236">
        <f t="shared" si="97"/>
        <v>0</v>
      </c>
      <c r="L254" s="236">
        <f t="shared" si="97"/>
        <v>0</v>
      </c>
      <c r="M254" s="236">
        <f t="shared" si="97"/>
        <v>0</v>
      </c>
      <c r="N254" s="236">
        <f t="shared" si="97"/>
        <v>0</v>
      </c>
      <c r="O254" s="236">
        <f t="shared" si="97"/>
        <v>0</v>
      </c>
      <c r="P254" s="236">
        <f t="shared" si="97"/>
        <v>0</v>
      </c>
      <c r="Q254" s="236">
        <f t="shared" si="97"/>
        <v>0</v>
      </c>
    </row>
    <row r="255" spans="1:17" hidden="1">
      <c r="A255" s="231"/>
      <c r="B255" s="231"/>
      <c r="C255" s="231"/>
      <c r="D255" s="233" t="s">
        <v>190</v>
      </c>
      <c r="E255" s="237"/>
      <c r="F255" s="237"/>
      <c r="G255" s="237"/>
      <c r="H255" s="237"/>
      <c r="I255" s="235"/>
      <c r="J255" s="236"/>
      <c r="K255" s="236"/>
      <c r="L255" s="236"/>
      <c r="M255" s="239"/>
      <c r="N255" s="239"/>
      <c r="O255" s="239"/>
      <c r="P255" s="239"/>
      <c r="Q255" s="239"/>
    </row>
    <row r="256" spans="1:17" ht="15" hidden="1" customHeight="1">
      <c r="A256" s="231" t="s">
        <v>580</v>
      </c>
      <c r="B256" s="231">
        <v>3</v>
      </c>
      <c r="C256" s="231">
        <v>1</v>
      </c>
      <c r="D256" s="233" t="s">
        <v>589</v>
      </c>
      <c r="E256" s="243" t="s">
        <v>1287</v>
      </c>
      <c r="F256" s="235">
        <f t="shared" ref="F256:I258" si="98">J256+N256</f>
        <v>0</v>
      </c>
      <c r="G256" s="235">
        <f t="shared" si="98"/>
        <v>0</v>
      </c>
      <c r="H256" s="235">
        <f t="shared" si="98"/>
        <v>0</v>
      </c>
      <c r="I256" s="235">
        <f t="shared" si="98"/>
        <v>0</v>
      </c>
      <c r="J256" s="236"/>
      <c r="K256" s="236"/>
      <c r="L256" s="236"/>
      <c r="M256" s="236"/>
      <c r="N256" s="236"/>
      <c r="O256" s="236"/>
      <c r="P256" s="236"/>
      <c r="Q256" s="236"/>
    </row>
    <row r="257" spans="1:17" hidden="1">
      <c r="A257" s="231" t="s">
        <v>580</v>
      </c>
      <c r="B257" s="231">
        <v>3</v>
      </c>
      <c r="C257" s="231">
        <v>2</v>
      </c>
      <c r="D257" s="233" t="s">
        <v>590</v>
      </c>
      <c r="E257" s="243"/>
      <c r="F257" s="235">
        <f t="shared" si="98"/>
        <v>0</v>
      </c>
      <c r="G257" s="235">
        <f t="shared" si="98"/>
        <v>0</v>
      </c>
      <c r="H257" s="235">
        <f t="shared" si="98"/>
        <v>0</v>
      </c>
      <c r="I257" s="235">
        <f t="shared" si="98"/>
        <v>0</v>
      </c>
      <c r="J257" s="236"/>
      <c r="K257" s="236"/>
      <c r="L257" s="236"/>
      <c r="M257" s="236"/>
      <c r="N257" s="236"/>
      <c r="O257" s="236"/>
      <c r="P257" s="236"/>
      <c r="Q257" s="236"/>
    </row>
    <row r="258" spans="1:17" ht="16.899999999999999" customHeight="1">
      <c r="A258" s="231" t="s">
        <v>580</v>
      </c>
      <c r="B258" s="231">
        <v>4</v>
      </c>
      <c r="C258" s="231">
        <v>0</v>
      </c>
      <c r="D258" s="237" t="s">
        <v>591</v>
      </c>
      <c r="E258" s="237" t="s">
        <v>1288</v>
      </c>
      <c r="F258" s="235">
        <f t="shared" si="98"/>
        <v>1000</v>
      </c>
      <c r="G258" s="235">
        <f t="shared" si="98"/>
        <v>2000</v>
      </c>
      <c r="H258" s="235">
        <f t="shared" si="98"/>
        <v>3000</v>
      </c>
      <c r="I258" s="235">
        <f t="shared" si="98"/>
        <v>4000</v>
      </c>
      <c r="J258" s="236">
        <v>1000</v>
      </c>
      <c r="K258" s="236">
        <v>2000</v>
      </c>
      <c r="L258" s="236">
        <v>3000</v>
      </c>
      <c r="M258" s="236">
        <v>4000</v>
      </c>
      <c r="N258" s="236">
        <f>SUM(N260:N261)</f>
        <v>0</v>
      </c>
      <c r="O258" s="236">
        <f>SUM(O260:O261)</f>
        <v>0</v>
      </c>
      <c r="P258" s="236">
        <f>SUM(P260:P261)</f>
        <v>0</v>
      </c>
      <c r="Q258" s="236">
        <f>SUM(Q260:Q261)</f>
        <v>0</v>
      </c>
    </row>
    <row r="259" spans="1:17">
      <c r="A259" s="231"/>
      <c r="B259" s="231"/>
      <c r="C259" s="231"/>
      <c r="D259" s="233" t="s">
        <v>190</v>
      </c>
      <c r="E259" s="237"/>
      <c r="F259" s="237"/>
      <c r="G259" s="237"/>
      <c r="H259" s="237"/>
      <c r="I259" s="235"/>
      <c r="J259" s="236"/>
      <c r="K259" s="236"/>
      <c r="L259" s="236"/>
      <c r="M259" s="239"/>
      <c r="N259" s="239"/>
      <c r="O259" s="239"/>
      <c r="P259" s="239"/>
      <c r="Q259" s="239"/>
    </row>
    <row r="260" spans="1:17" ht="15.6" customHeight="1">
      <c r="A260" s="231" t="s">
        <v>580</v>
      </c>
      <c r="B260" s="231">
        <v>4</v>
      </c>
      <c r="C260" s="231">
        <v>1</v>
      </c>
      <c r="D260" s="233" t="s">
        <v>592</v>
      </c>
      <c r="E260" s="243" t="s">
        <v>1289</v>
      </c>
      <c r="F260" s="235">
        <f t="shared" ref="F260:I262" si="99">J260+N260</f>
        <v>1000</v>
      </c>
      <c r="G260" s="235">
        <f t="shared" si="99"/>
        <v>2000</v>
      </c>
      <c r="H260" s="235">
        <f t="shared" si="99"/>
        <v>3000</v>
      </c>
      <c r="I260" s="235">
        <f t="shared" si="99"/>
        <v>4000</v>
      </c>
      <c r="J260" s="236">
        <v>1000</v>
      </c>
      <c r="K260" s="236">
        <v>2000</v>
      </c>
      <c r="L260" s="236">
        <v>3000</v>
      </c>
      <c r="M260" s="236">
        <v>4000</v>
      </c>
      <c r="N260" s="236"/>
      <c r="O260" s="236"/>
      <c r="P260" s="236"/>
      <c r="Q260" s="236"/>
    </row>
    <row r="261" spans="1:17" ht="14.45" customHeight="1">
      <c r="A261" s="231" t="s">
        <v>580</v>
      </c>
      <c r="B261" s="231">
        <v>4</v>
      </c>
      <c r="C261" s="231">
        <v>2</v>
      </c>
      <c r="D261" s="233" t="s">
        <v>1290</v>
      </c>
      <c r="E261" s="243" t="s">
        <v>1291</v>
      </c>
      <c r="F261" s="235">
        <f t="shared" si="99"/>
        <v>0</v>
      </c>
      <c r="G261" s="235">
        <f t="shared" si="99"/>
        <v>0</v>
      </c>
      <c r="H261" s="235">
        <f t="shared" si="99"/>
        <v>0</v>
      </c>
      <c r="I261" s="235">
        <f t="shared" si="99"/>
        <v>0</v>
      </c>
      <c r="J261" s="236"/>
      <c r="K261" s="236"/>
      <c r="L261" s="236"/>
      <c r="M261" s="236"/>
      <c r="N261" s="236"/>
      <c r="O261" s="236"/>
      <c r="P261" s="236"/>
      <c r="Q261" s="236"/>
    </row>
    <row r="262" spans="1:17" ht="13.9" customHeight="1">
      <c r="A262" s="231" t="s">
        <v>580</v>
      </c>
      <c r="B262" s="231">
        <v>5</v>
      </c>
      <c r="C262" s="231">
        <v>0</v>
      </c>
      <c r="D262" s="237" t="s">
        <v>593</v>
      </c>
      <c r="E262" s="237" t="s">
        <v>1292</v>
      </c>
      <c r="F262" s="235">
        <f t="shared" si="99"/>
        <v>87884.6</v>
      </c>
      <c r="G262" s="235">
        <f t="shared" si="99"/>
        <v>154340.9</v>
      </c>
      <c r="H262" s="235">
        <f t="shared" si="99"/>
        <v>206070.3</v>
      </c>
      <c r="I262" s="235">
        <f t="shared" si="99"/>
        <v>268082.90000000002</v>
      </c>
      <c r="J262" s="236">
        <v>80884.600000000006</v>
      </c>
      <c r="K262" s="236">
        <f>SUM(K264:K265)</f>
        <v>147340.9</v>
      </c>
      <c r="L262" s="236">
        <f>SUM(L264:L265)</f>
        <v>199070.3</v>
      </c>
      <c r="M262" s="236">
        <f>SUM(M264:M265)</f>
        <v>261082.9</v>
      </c>
      <c r="N262" s="236">
        <v>7000</v>
      </c>
      <c r="O262" s="236">
        <v>7000</v>
      </c>
      <c r="P262" s="236">
        <v>7000</v>
      </c>
      <c r="Q262" s="236">
        <v>7000</v>
      </c>
    </row>
    <row r="263" spans="1:17">
      <c r="A263" s="231"/>
      <c r="B263" s="231"/>
      <c r="C263" s="231"/>
      <c r="D263" s="233" t="s">
        <v>190</v>
      </c>
      <c r="E263" s="237"/>
      <c r="F263" s="237"/>
      <c r="G263" s="237"/>
      <c r="H263" s="237"/>
      <c r="I263" s="235"/>
      <c r="J263" s="236"/>
      <c r="K263" s="236"/>
      <c r="L263" s="236"/>
      <c r="M263" s="239"/>
      <c r="N263" s="239"/>
      <c r="O263" s="239"/>
      <c r="P263" s="239"/>
      <c r="Q263" s="239"/>
    </row>
    <row r="264" spans="1:17">
      <c r="A264" s="231" t="s">
        <v>580</v>
      </c>
      <c r="B264" s="231">
        <v>5</v>
      </c>
      <c r="C264" s="231">
        <v>1</v>
      </c>
      <c r="D264" s="233" t="s">
        <v>594</v>
      </c>
      <c r="E264" s="237"/>
      <c r="F264" s="236">
        <v>87884.6</v>
      </c>
      <c r="G264" s="236">
        <v>154340.9</v>
      </c>
      <c r="H264" s="236">
        <v>206070.3</v>
      </c>
      <c r="I264" s="236">
        <v>268082.90000000002</v>
      </c>
      <c r="J264" s="236">
        <v>71884.600000000006</v>
      </c>
      <c r="K264" s="236">
        <v>147340.9</v>
      </c>
      <c r="L264" s="236">
        <v>199070.3</v>
      </c>
      <c r="M264" s="236">
        <v>261082.9</v>
      </c>
      <c r="N264" s="236">
        <v>7000</v>
      </c>
      <c r="O264" s="236">
        <v>7000</v>
      </c>
      <c r="P264" s="236">
        <v>7000</v>
      </c>
      <c r="Q264" s="236">
        <v>7000</v>
      </c>
    </row>
    <row r="265" spans="1:17" ht="17.45" customHeight="1">
      <c r="A265" s="231" t="s">
        <v>580</v>
      </c>
      <c r="B265" s="231">
        <v>5</v>
      </c>
      <c r="C265" s="231">
        <v>2</v>
      </c>
      <c r="D265" s="233" t="s">
        <v>595</v>
      </c>
      <c r="E265" s="243" t="s">
        <v>1293</v>
      </c>
      <c r="F265" s="235">
        <f t="shared" ref="F265:I266" si="100">J265+N265</f>
        <v>0</v>
      </c>
      <c r="G265" s="235">
        <f t="shared" si="100"/>
        <v>0</v>
      </c>
      <c r="H265" s="235">
        <f t="shared" si="100"/>
        <v>0</v>
      </c>
      <c r="I265" s="235">
        <f t="shared" si="100"/>
        <v>0</v>
      </c>
      <c r="J265" s="236"/>
      <c r="K265" s="236"/>
      <c r="L265" s="236"/>
      <c r="M265" s="236"/>
      <c r="N265" s="236"/>
      <c r="O265" s="236"/>
      <c r="P265" s="236"/>
      <c r="Q265" s="236"/>
    </row>
    <row r="266" spans="1:17" s="264" customFormat="1" ht="17.45" customHeight="1">
      <c r="A266" s="261" t="s">
        <v>580</v>
      </c>
      <c r="B266" s="261">
        <v>6</v>
      </c>
      <c r="C266" s="261">
        <v>0</v>
      </c>
      <c r="D266" s="262" t="s">
        <v>596</v>
      </c>
      <c r="E266" s="262" t="s">
        <v>1294</v>
      </c>
      <c r="F266" s="263">
        <f t="shared" si="100"/>
        <v>480</v>
      </c>
      <c r="G266" s="263">
        <f t="shared" si="100"/>
        <v>960</v>
      </c>
      <c r="H266" s="263">
        <f t="shared" si="100"/>
        <v>1440</v>
      </c>
      <c r="I266" s="263">
        <f t="shared" si="100"/>
        <v>1920</v>
      </c>
      <c r="J266" s="263">
        <f>M266/4</f>
        <v>480</v>
      </c>
      <c r="K266" s="263">
        <f>J266*2</f>
        <v>960</v>
      </c>
      <c r="L266" s="263">
        <f>J266+K266</f>
        <v>1440</v>
      </c>
      <c r="M266" s="263">
        <f>M268</f>
        <v>1920</v>
      </c>
      <c r="N266" s="263">
        <f>N268</f>
        <v>0</v>
      </c>
      <c r="O266" s="263">
        <f>O268</f>
        <v>0</v>
      </c>
      <c r="P266" s="263">
        <f>P268</f>
        <v>0</v>
      </c>
      <c r="Q266" s="263">
        <f>Q268</f>
        <v>0</v>
      </c>
    </row>
    <row r="267" spans="1:17">
      <c r="A267" s="231"/>
      <c r="B267" s="231"/>
      <c r="C267" s="231"/>
      <c r="D267" s="233" t="s">
        <v>190</v>
      </c>
      <c r="E267" s="237"/>
      <c r="F267" s="237"/>
      <c r="G267" s="237"/>
      <c r="H267" s="237"/>
      <c r="I267" s="235"/>
      <c r="J267" s="236"/>
      <c r="K267" s="236"/>
      <c r="L267" s="236"/>
      <c r="M267" s="239"/>
      <c r="N267" s="239"/>
      <c r="O267" s="239"/>
      <c r="P267" s="239"/>
      <c r="Q267" s="239"/>
    </row>
    <row r="268" spans="1:17" ht="15.6" customHeight="1">
      <c r="A268" s="231" t="s">
        <v>580</v>
      </c>
      <c r="B268" s="231">
        <v>6</v>
      </c>
      <c r="C268" s="231">
        <v>1</v>
      </c>
      <c r="D268" s="233" t="s">
        <v>596</v>
      </c>
      <c r="E268" s="243" t="s">
        <v>1295</v>
      </c>
      <c r="F268" s="235">
        <f t="shared" ref="F268:I269" si="101">J268+N268</f>
        <v>480</v>
      </c>
      <c r="G268" s="235">
        <f t="shared" si="101"/>
        <v>960</v>
      </c>
      <c r="H268" s="235">
        <f t="shared" si="101"/>
        <v>1440</v>
      </c>
      <c r="I268" s="235">
        <f t="shared" si="101"/>
        <v>1920</v>
      </c>
      <c r="J268" s="236">
        <v>480</v>
      </c>
      <c r="K268" s="236">
        <v>960</v>
      </c>
      <c r="L268" s="236">
        <v>1440</v>
      </c>
      <c r="M268" s="236">
        <v>1920</v>
      </c>
      <c r="N268" s="236"/>
      <c r="O268" s="236"/>
      <c r="P268" s="236"/>
      <c r="Q268" s="236"/>
    </row>
    <row r="269" spans="1:17" ht="17.25" customHeight="1">
      <c r="A269" s="231" t="s">
        <v>580</v>
      </c>
      <c r="B269" s="231">
        <v>7</v>
      </c>
      <c r="C269" s="231">
        <v>0</v>
      </c>
      <c r="D269" s="237" t="s">
        <v>597</v>
      </c>
      <c r="E269" s="237" t="s">
        <v>1296</v>
      </c>
      <c r="F269" s="235">
        <f t="shared" si="101"/>
        <v>0</v>
      </c>
      <c r="G269" s="235">
        <f t="shared" si="101"/>
        <v>0</v>
      </c>
      <c r="H269" s="235">
        <f t="shared" si="101"/>
        <v>0</v>
      </c>
      <c r="I269" s="235">
        <f t="shared" si="101"/>
        <v>0</v>
      </c>
      <c r="J269" s="236">
        <f t="shared" ref="J269:Q269" si="102">J271</f>
        <v>0</v>
      </c>
      <c r="K269" s="236">
        <f t="shared" si="102"/>
        <v>0</v>
      </c>
      <c r="L269" s="236">
        <f t="shared" si="102"/>
        <v>0</v>
      </c>
      <c r="M269" s="236">
        <f t="shared" si="102"/>
        <v>0</v>
      </c>
      <c r="N269" s="236">
        <f t="shared" si="102"/>
        <v>0</v>
      </c>
      <c r="O269" s="236">
        <f t="shared" si="102"/>
        <v>0</v>
      </c>
      <c r="P269" s="236">
        <f t="shared" si="102"/>
        <v>0</v>
      </c>
      <c r="Q269" s="236">
        <f t="shared" si="102"/>
        <v>0</v>
      </c>
    </row>
    <row r="270" spans="1:17">
      <c r="A270" s="231"/>
      <c r="B270" s="231"/>
      <c r="C270" s="231"/>
      <c r="D270" s="233" t="s">
        <v>190</v>
      </c>
      <c r="E270" s="237"/>
      <c r="F270" s="237"/>
      <c r="G270" s="237"/>
      <c r="H270" s="237"/>
      <c r="I270" s="235"/>
      <c r="J270" s="236"/>
      <c r="K270" s="236"/>
      <c r="L270" s="236"/>
      <c r="M270" s="239"/>
      <c r="N270" s="239"/>
      <c r="O270" s="239"/>
      <c r="P270" s="239"/>
      <c r="Q270" s="239"/>
    </row>
    <row r="271" spans="1:17" ht="21" customHeight="1">
      <c r="A271" s="231" t="s">
        <v>580</v>
      </c>
      <c r="B271" s="231">
        <v>7</v>
      </c>
      <c r="C271" s="231">
        <v>1</v>
      </c>
      <c r="D271" s="233" t="s">
        <v>597</v>
      </c>
      <c r="E271" s="243" t="s">
        <v>1296</v>
      </c>
      <c r="F271" s="235">
        <f t="shared" ref="F271:I272" si="103">J271+N271</f>
        <v>0</v>
      </c>
      <c r="G271" s="235">
        <f t="shared" si="103"/>
        <v>0</v>
      </c>
      <c r="H271" s="235">
        <f t="shared" si="103"/>
        <v>0</v>
      </c>
      <c r="I271" s="235">
        <f t="shared" si="103"/>
        <v>0</v>
      </c>
      <c r="J271" s="236"/>
      <c r="K271" s="236"/>
      <c r="L271" s="236"/>
      <c r="M271" s="236"/>
      <c r="N271" s="236">
        <v>0</v>
      </c>
      <c r="O271" s="236">
        <v>0</v>
      </c>
      <c r="P271" s="236">
        <v>0</v>
      </c>
      <c r="Q271" s="236">
        <v>0</v>
      </c>
    </row>
    <row r="272" spans="1:17" ht="10.5" customHeight="1">
      <c r="A272" s="231" t="s">
        <v>580</v>
      </c>
      <c r="B272" s="231">
        <v>8</v>
      </c>
      <c r="C272" s="231">
        <v>0</v>
      </c>
      <c r="D272" s="237" t="s">
        <v>598</v>
      </c>
      <c r="E272" s="237" t="s">
        <v>1297</v>
      </c>
      <c r="F272" s="235">
        <f t="shared" si="103"/>
        <v>0</v>
      </c>
      <c r="G272" s="235">
        <f t="shared" si="103"/>
        <v>0</v>
      </c>
      <c r="H272" s="235">
        <f t="shared" si="103"/>
        <v>0</v>
      </c>
      <c r="I272" s="235">
        <f t="shared" si="103"/>
        <v>0</v>
      </c>
      <c r="J272" s="236">
        <f t="shared" ref="J272:Q272" si="104">J274</f>
        <v>0</v>
      </c>
      <c r="K272" s="236">
        <f t="shared" si="104"/>
        <v>0</v>
      </c>
      <c r="L272" s="236">
        <f t="shared" si="104"/>
        <v>0</v>
      </c>
      <c r="M272" s="236">
        <f t="shared" si="104"/>
        <v>0</v>
      </c>
      <c r="N272" s="236">
        <f t="shared" si="104"/>
        <v>0</v>
      </c>
      <c r="O272" s="236">
        <f t="shared" si="104"/>
        <v>0</v>
      </c>
      <c r="P272" s="236">
        <f t="shared" si="104"/>
        <v>0</v>
      </c>
      <c r="Q272" s="236">
        <f t="shared" si="104"/>
        <v>0</v>
      </c>
    </row>
    <row r="273" spans="1:17" ht="8.25" customHeight="1">
      <c r="A273" s="231"/>
      <c r="B273" s="231"/>
      <c r="C273" s="231"/>
      <c r="D273" s="233" t="s">
        <v>190</v>
      </c>
      <c r="E273" s="237"/>
      <c r="F273" s="237"/>
      <c r="G273" s="237"/>
      <c r="H273" s="237"/>
      <c r="I273" s="235"/>
      <c r="J273" s="236"/>
      <c r="K273" s="236"/>
      <c r="L273" s="236"/>
      <c r="M273" s="239"/>
      <c r="N273" s="239"/>
      <c r="O273" s="239"/>
      <c r="P273" s="239"/>
      <c r="Q273" s="239"/>
    </row>
    <row r="274" spans="1:17" ht="14.25" customHeight="1">
      <c r="A274" s="231" t="s">
        <v>580</v>
      </c>
      <c r="B274" s="231">
        <v>8</v>
      </c>
      <c r="C274" s="231">
        <v>1</v>
      </c>
      <c r="D274" s="233" t="s">
        <v>598</v>
      </c>
      <c r="E274" s="243" t="s">
        <v>1298</v>
      </c>
      <c r="F274" s="235">
        <f>J274+N274</f>
        <v>0</v>
      </c>
      <c r="G274" s="235">
        <f>K274+O274</f>
        <v>0</v>
      </c>
      <c r="H274" s="235">
        <f>L274+P274</f>
        <v>0</v>
      </c>
      <c r="I274" s="235">
        <f>M274+Q274</f>
        <v>0</v>
      </c>
      <c r="J274" s="236"/>
      <c r="K274" s="236"/>
      <c r="L274" s="236"/>
      <c r="M274" s="236"/>
      <c r="N274" s="236"/>
      <c r="O274" s="236"/>
      <c r="P274" s="236"/>
      <c r="Q274" s="236"/>
    </row>
    <row r="275" spans="1:17" ht="33.6" customHeight="1">
      <c r="A275" s="231" t="s">
        <v>600</v>
      </c>
      <c r="B275" s="231">
        <v>0</v>
      </c>
      <c r="C275" s="231">
        <v>0</v>
      </c>
      <c r="D275" s="219" t="s">
        <v>601</v>
      </c>
      <c r="E275" s="220" t="s">
        <v>1299</v>
      </c>
      <c r="F275" s="252">
        <f t="shared" ref="F275:M275" si="105">F286+F289+F298+F303</f>
        <v>3125</v>
      </c>
      <c r="G275" s="252">
        <f t="shared" si="105"/>
        <v>7050</v>
      </c>
      <c r="H275" s="252">
        <f t="shared" si="105"/>
        <v>10875</v>
      </c>
      <c r="I275" s="252">
        <f t="shared" si="105"/>
        <v>15000</v>
      </c>
      <c r="J275" s="252">
        <f t="shared" si="105"/>
        <v>3125</v>
      </c>
      <c r="K275" s="252">
        <f t="shared" si="105"/>
        <v>7050</v>
      </c>
      <c r="L275" s="252">
        <f t="shared" si="105"/>
        <v>10875</v>
      </c>
      <c r="M275" s="252">
        <f t="shared" si="105"/>
        <v>15000</v>
      </c>
      <c r="N275" s="229">
        <f>N277+N281+N284+N287+N290+N293+N296+N299++N303</f>
        <v>0</v>
      </c>
      <c r="O275" s="229">
        <f>O277+O281+O284+O287+O290+O293+O296+O299++O303</f>
        <v>0</v>
      </c>
      <c r="P275" s="229">
        <f>P277+P281+P284+P287+P290+P293+P296+P299++P303</f>
        <v>0</v>
      </c>
      <c r="Q275" s="229">
        <f>Q277+Q281+Q284+Q287+Q290+Q293+Q296+Q299++Q303</f>
        <v>0</v>
      </c>
    </row>
    <row r="276" spans="1:17">
      <c r="A276" s="231"/>
      <c r="B276" s="231"/>
      <c r="C276" s="231"/>
      <c r="D276" s="233" t="s">
        <v>188</v>
      </c>
      <c r="E276" s="234"/>
      <c r="F276" s="234"/>
      <c r="G276" s="234"/>
      <c r="H276" s="234"/>
      <c r="I276" s="235"/>
      <c r="J276" s="236"/>
      <c r="K276" s="236"/>
      <c r="L276" s="236"/>
      <c r="M276" s="236"/>
      <c r="N276" s="236"/>
      <c r="O276" s="236"/>
      <c r="P276" s="236"/>
      <c r="Q276" s="236"/>
    </row>
    <row r="277" spans="1:17" ht="16.149999999999999" customHeight="1">
      <c r="A277" s="231" t="s">
        <v>600</v>
      </c>
      <c r="B277" s="231">
        <v>1</v>
      </c>
      <c r="C277" s="231">
        <v>0</v>
      </c>
      <c r="D277" s="237" t="s">
        <v>602</v>
      </c>
      <c r="E277" s="237" t="s">
        <v>1300</v>
      </c>
      <c r="F277" s="235">
        <f>J277+N277</f>
        <v>0</v>
      </c>
      <c r="G277" s="235">
        <f>K277+O277</f>
        <v>0</v>
      </c>
      <c r="H277" s="235">
        <f>L277+P277</f>
        <v>0</v>
      </c>
      <c r="I277" s="235">
        <f>M277+Q277</f>
        <v>0</v>
      </c>
      <c r="J277" s="236">
        <f t="shared" ref="J277:Q277" si="106">J279+J280</f>
        <v>0</v>
      </c>
      <c r="K277" s="236">
        <f t="shared" si="106"/>
        <v>0</v>
      </c>
      <c r="L277" s="236">
        <f t="shared" si="106"/>
        <v>0</v>
      </c>
      <c r="M277" s="236">
        <f t="shared" si="106"/>
        <v>0</v>
      </c>
      <c r="N277" s="236">
        <f t="shared" si="106"/>
        <v>0</v>
      </c>
      <c r="O277" s="236">
        <f t="shared" si="106"/>
        <v>0</v>
      </c>
      <c r="P277" s="236">
        <f t="shared" si="106"/>
        <v>0</v>
      </c>
      <c r="Q277" s="236">
        <f t="shared" si="106"/>
        <v>0</v>
      </c>
    </row>
    <row r="278" spans="1:17">
      <c r="A278" s="231"/>
      <c r="B278" s="231"/>
      <c r="C278" s="231"/>
      <c r="D278" s="233" t="s">
        <v>190</v>
      </c>
      <c r="E278" s="237"/>
      <c r="F278" s="237"/>
      <c r="G278" s="237"/>
      <c r="H278" s="237"/>
      <c r="I278" s="235"/>
      <c r="J278" s="236"/>
      <c r="K278" s="236"/>
      <c r="L278" s="236"/>
      <c r="M278" s="239"/>
      <c r="N278" s="239"/>
      <c r="O278" s="239"/>
      <c r="P278" s="239"/>
      <c r="Q278" s="239"/>
    </row>
    <row r="279" spans="1:17" ht="13.9" customHeight="1">
      <c r="A279" s="231" t="s">
        <v>600</v>
      </c>
      <c r="B279" s="231">
        <v>1</v>
      </c>
      <c r="C279" s="231">
        <v>1</v>
      </c>
      <c r="D279" s="233" t="s">
        <v>603</v>
      </c>
      <c r="E279" s="243" t="s">
        <v>1301</v>
      </c>
      <c r="F279" s="235">
        <f t="shared" ref="F279:I281" si="107">J279+N279</f>
        <v>0</v>
      </c>
      <c r="G279" s="235">
        <f t="shared" si="107"/>
        <v>0</v>
      </c>
      <c r="H279" s="235">
        <f t="shared" si="107"/>
        <v>0</v>
      </c>
      <c r="I279" s="235">
        <f t="shared" si="107"/>
        <v>0</v>
      </c>
      <c r="J279" s="236"/>
      <c r="K279" s="236"/>
      <c r="L279" s="236"/>
      <c r="M279" s="236"/>
      <c r="N279" s="236"/>
      <c r="O279" s="236"/>
      <c r="P279" s="236"/>
      <c r="Q279" s="236"/>
    </row>
    <row r="280" spans="1:17" ht="14.45" customHeight="1">
      <c r="A280" s="231" t="s">
        <v>600</v>
      </c>
      <c r="B280" s="231">
        <v>1</v>
      </c>
      <c r="C280" s="231">
        <v>2</v>
      </c>
      <c r="D280" s="233" t="s">
        <v>604</v>
      </c>
      <c r="E280" s="243" t="s">
        <v>1302</v>
      </c>
      <c r="F280" s="235">
        <f t="shared" si="107"/>
        <v>0</v>
      </c>
      <c r="G280" s="235">
        <f t="shared" si="107"/>
        <v>0</v>
      </c>
      <c r="H280" s="235">
        <f t="shared" si="107"/>
        <v>0</v>
      </c>
      <c r="I280" s="235">
        <f t="shared" si="107"/>
        <v>0</v>
      </c>
      <c r="J280" s="236"/>
      <c r="K280" s="236"/>
      <c r="L280" s="236"/>
      <c r="M280" s="236"/>
      <c r="N280" s="236"/>
      <c r="O280" s="236"/>
      <c r="P280" s="236"/>
      <c r="Q280" s="236"/>
    </row>
    <row r="281" spans="1:17" ht="14.45" customHeight="1">
      <c r="A281" s="231" t="s">
        <v>600</v>
      </c>
      <c r="B281" s="231">
        <v>2</v>
      </c>
      <c r="C281" s="231">
        <v>0</v>
      </c>
      <c r="D281" s="237" t="s">
        <v>605</v>
      </c>
      <c r="E281" s="237" t="s">
        <v>1303</v>
      </c>
      <c r="F281" s="235">
        <f t="shared" si="107"/>
        <v>0</v>
      </c>
      <c r="G281" s="235">
        <f t="shared" si="107"/>
        <v>0</v>
      </c>
      <c r="H281" s="235">
        <f t="shared" si="107"/>
        <v>0</v>
      </c>
      <c r="I281" s="235">
        <f t="shared" si="107"/>
        <v>0</v>
      </c>
      <c r="J281" s="236">
        <f t="shared" ref="J281:Q281" si="108">J283</f>
        <v>0</v>
      </c>
      <c r="K281" s="236">
        <f t="shared" si="108"/>
        <v>0</v>
      </c>
      <c r="L281" s="236">
        <f t="shared" si="108"/>
        <v>0</v>
      </c>
      <c r="M281" s="236">
        <f t="shared" si="108"/>
        <v>0</v>
      </c>
      <c r="N281" s="236">
        <f t="shared" si="108"/>
        <v>0</v>
      </c>
      <c r="O281" s="236">
        <f t="shared" si="108"/>
        <v>0</v>
      </c>
      <c r="P281" s="236">
        <f t="shared" si="108"/>
        <v>0</v>
      </c>
      <c r="Q281" s="236">
        <f t="shared" si="108"/>
        <v>0</v>
      </c>
    </row>
    <row r="282" spans="1:17">
      <c r="A282" s="231"/>
      <c r="B282" s="231"/>
      <c r="C282" s="231"/>
      <c r="D282" s="233" t="s">
        <v>190</v>
      </c>
      <c r="E282" s="237"/>
      <c r="F282" s="237"/>
      <c r="G282" s="237"/>
      <c r="H282" s="237"/>
      <c r="I282" s="235"/>
      <c r="J282" s="236"/>
      <c r="K282" s="236"/>
      <c r="L282" s="236"/>
      <c r="M282" s="239"/>
      <c r="N282" s="239"/>
      <c r="O282" s="239"/>
      <c r="P282" s="239"/>
      <c r="Q282" s="239"/>
    </row>
    <row r="283" spans="1:17" ht="14.45" customHeight="1">
      <c r="A283" s="231" t="s">
        <v>600</v>
      </c>
      <c r="B283" s="231">
        <v>2</v>
      </c>
      <c r="C283" s="231">
        <v>1</v>
      </c>
      <c r="D283" s="233" t="s">
        <v>605</v>
      </c>
      <c r="E283" s="243" t="s">
        <v>1304</v>
      </c>
      <c r="F283" s="235">
        <f t="shared" ref="F283:I284" si="109">J283+N283</f>
        <v>0</v>
      </c>
      <c r="G283" s="235">
        <f t="shared" si="109"/>
        <v>0</v>
      </c>
      <c r="H283" s="235">
        <f t="shared" si="109"/>
        <v>0</v>
      </c>
      <c r="I283" s="235">
        <f t="shared" si="109"/>
        <v>0</v>
      </c>
      <c r="J283" s="236"/>
      <c r="K283" s="236"/>
      <c r="L283" s="236"/>
      <c r="M283" s="236"/>
      <c r="N283" s="236"/>
      <c r="O283" s="236"/>
      <c r="P283" s="236"/>
      <c r="Q283" s="236"/>
    </row>
    <row r="284" spans="1:17" ht="15.6" customHeight="1">
      <c r="A284" s="231" t="s">
        <v>600</v>
      </c>
      <c r="B284" s="231">
        <v>3</v>
      </c>
      <c r="C284" s="231">
        <v>0</v>
      </c>
      <c r="D284" s="237" t="s">
        <v>606</v>
      </c>
      <c r="E284" s="237" t="s">
        <v>1305</v>
      </c>
      <c r="F284" s="235">
        <f t="shared" si="109"/>
        <v>375</v>
      </c>
      <c r="G284" s="235">
        <f t="shared" si="109"/>
        <v>750</v>
      </c>
      <c r="H284" s="235">
        <f t="shared" si="109"/>
        <v>1125</v>
      </c>
      <c r="I284" s="235">
        <f t="shared" si="109"/>
        <v>1500</v>
      </c>
      <c r="J284" s="236">
        <f>J286</f>
        <v>375</v>
      </c>
      <c r="K284" s="236">
        <f t="shared" ref="K284:Q284" si="110">K286</f>
        <v>750</v>
      </c>
      <c r="L284" s="236">
        <f t="shared" si="110"/>
        <v>1125</v>
      </c>
      <c r="M284" s="236">
        <f t="shared" si="110"/>
        <v>1500</v>
      </c>
      <c r="N284" s="236">
        <f t="shared" si="110"/>
        <v>0</v>
      </c>
      <c r="O284" s="236">
        <f t="shared" si="110"/>
        <v>0</v>
      </c>
      <c r="P284" s="236">
        <f t="shared" si="110"/>
        <v>0</v>
      </c>
      <c r="Q284" s="236">
        <f t="shared" si="110"/>
        <v>0</v>
      </c>
    </row>
    <row r="285" spans="1:17">
      <c r="A285" s="231"/>
      <c r="B285" s="231"/>
      <c r="C285" s="231"/>
      <c r="D285" s="233" t="s">
        <v>190</v>
      </c>
      <c r="E285" s="237"/>
      <c r="F285" s="237"/>
      <c r="G285" s="237"/>
      <c r="H285" s="237"/>
      <c r="I285" s="235"/>
      <c r="J285" s="236"/>
      <c r="K285" s="236"/>
      <c r="L285" s="236"/>
      <c r="M285" s="239"/>
      <c r="N285" s="239"/>
      <c r="O285" s="239"/>
      <c r="P285" s="239"/>
      <c r="Q285" s="239"/>
    </row>
    <row r="286" spans="1:17">
      <c r="A286" s="231" t="s">
        <v>600</v>
      </c>
      <c r="B286" s="231">
        <v>3</v>
      </c>
      <c r="C286" s="231" t="s">
        <v>17</v>
      </c>
      <c r="D286" s="233" t="s">
        <v>606</v>
      </c>
      <c r="E286" s="237"/>
      <c r="F286" s="235">
        <f t="shared" ref="F286:I287" si="111">J286+N286</f>
        <v>375</v>
      </c>
      <c r="G286" s="235">
        <f t="shared" si="111"/>
        <v>750</v>
      </c>
      <c r="H286" s="235">
        <f t="shared" si="111"/>
        <v>1125</v>
      </c>
      <c r="I286" s="235">
        <f t="shared" si="111"/>
        <v>1500</v>
      </c>
      <c r="J286" s="236">
        <f>'[3]10-3-1'!G70</f>
        <v>375</v>
      </c>
      <c r="K286" s="236">
        <f>'[3]10-3-1'!H70</f>
        <v>750</v>
      </c>
      <c r="L286" s="236">
        <f>'[3]10-3-1'!I70</f>
        <v>1125</v>
      </c>
      <c r="M286" s="236">
        <f>'[3]10-3-1'!J70</f>
        <v>1500</v>
      </c>
      <c r="N286" s="239"/>
      <c r="O286" s="239"/>
      <c r="P286" s="239"/>
      <c r="Q286" s="239"/>
    </row>
    <row r="287" spans="1:17" ht="15.6" customHeight="1">
      <c r="A287" s="231" t="s">
        <v>600</v>
      </c>
      <c r="B287" s="231">
        <v>4</v>
      </c>
      <c r="C287" s="231">
        <v>0</v>
      </c>
      <c r="D287" s="237" t="s">
        <v>607</v>
      </c>
      <c r="E287" s="237" t="s">
        <v>1306</v>
      </c>
      <c r="F287" s="235">
        <f t="shared" si="111"/>
        <v>1250</v>
      </c>
      <c r="G287" s="235">
        <f t="shared" si="111"/>
        <v>2500</v>
      </c>
      <c r="H287" s="235">
        <f t="shared" si="111"/>
        <v>3750</v>
      </c>
      <c r="I287" s="235">
        <f t="shared" si="111"/>
        <v>5000</v>
      </c>
      <c r="J287" s="236">
        <f t="shared" ref="J287:Q287" si="112">J289</f>
        <v>1250</v>
      </c>
      <c r="K287" s="236">
        <f t="shared" si="112"/>
        <v>2500</v>
      </c>
      <c r="L287" s="236">
        <f t="shared" si="112"/>
        <v>3750</v>
      </c>
      <c r="M287" s="236">
        <f t="shared" si="112"/>
        <v>5000</v>
      </c>
      <c r="N287" s="236">
        <f t="shared" si="112"/>
        <v>0</v>
      </c>
      <c r="O287" s="236">
        <f t="shared" si="112"/>
        <v>0</v>
      </c>
      <c r="P287" s="236">
        <f t="shared" si="112"/>
        <v>0</v>
      </c>
      <c r="Q287" s="236">
        <f t="shared" si="112"/>
        <v>0</v>
      </c>
    </row>
    <row r="288" spans="1:17">
      <c r="A288" s="231"/>
      <c r="B288" s="231"/>
      <c r="C288" s="231"/>
      <c r="D288" s="233" t="s">
        <v>190</v>
      </c>
      <c r="E288" s="237"/>
      <c r="F288" s="237"/>
      <c r="G288" s="237"/>
      <c r="H288" s="237"/>
      <c r="I288" s="235"/>
      <c r="J288" s="236"/>
      <c r="K288" s="236"/>
      <c r="L288" s="236"/>
      <c r="M288" s="239"/>
      <c r="N288" s="239"/>
      <c r="O288" s="239"/>
      <c r="P288" s="239"/>
      <c r="Q288" s="239"/>
    </row>
    <row r="289" spans="1:17" ht="15.6" customHeight="1">
      <c r="A289" s="231" t="s">
        <v>600</v>
      </c>
      <c r="B289" s="231">
        <v>4</v>
      </c>
      <c r="C289" s="231">
        <v>1</v>
      </c>
      <c r="D289" s="233" t="s">
        <v>607</v>
      </c>
      <c r="E289" s="243" t="s">
        <v>1307</v>
      </c>
      <c r="F289" s="235">
        <v>1250</v>
      </c>
      <c r="G289" s="235">
        <v>2500</v>
      </c>
      <c r="H289" s="235">
        <v>3750</v>
      </c>
      <c r="I289" s="235">
        <v>5000</v>
      </c>
      <c r="J289" s="236">
        <v>1250</v>
      </c>
      <c r="K289" s="236">
        <v>2500</v>
      </c>
      <c r="L289" s="236">
        <v>3750</v>
      </c>
      <c r="M289" s="236">
        <v>5000</v>
      </c>
      <c r="N289" s="236"/>
      <c r="O289" s="236"/>
      <c r="P289" s="236"/>
      <c r="Q289" s="236"/>
    </row>
    <row r="290" spans="1:17" ht="14.45" customHeight="1">
      <c r="A290" s="231" t="s">
        <v>600</v>
      </c>
      <c r="B290" s="231">
        <v>5</v>
      </c>
      <c r="C290" s="231">
        <v>0</v>
      </c>
      <c r="D290" s="237" t="s">
        <v>1308</v>
      </c>
      <c r="E290" s="237" t="s">
        <v>1309</v>
      </c>
      <c r="F290" s="235">
        <f>J290+N290</f>
        <v>0</v>
      </c>
      <c r="G290" s="235">
        <f>K290+O290</f>
        <v>0</v>
      </c>
      <c r="H290" s="235">
        <f>L290+P290</f>
        <v>0</v>
      </c>
      <c r="I290" s="235">
        <f>M290+Q290</f>
        <v>0</v>
      </c>
      <c r="J290" s="236">
        <f t="shared" ref="J290:Q290" si="113">J292</f>
        <v>0</v>
      </c>
      <c r="K290" s="236">
        <f t="shared" si="113"/>
        <v>0</v>
      </c>
      <c r="L290" s="236">
        <f t="shared" si="113"/>
        <v>0</v>
      </c>
      <c r="M290" s="236">
        <f t="shared" si="113"/>
        <v>0</v>
      </c>
      <c r="N290" s="236">
        <f t="shared" si="113"/>
        <v>0</v>
      </c>
      <c r="O290" s="236">
        <f t="shared" si="113"/>
        <v>0</v>
      </c>
      <c r="P290" s="236">
        <f t="shared" si="113"/>
        <v>0</v>
      </c>
      <c r="Q290" s="236">
        <f t="shared" si="113"/>
        <v>0</v>
      </c>
    </row>
    <row r="291" spans="1:17">
      <c r="A291" s="231"/>
      <c r="B291" s="231"/>
      <c r="C291" s="231"/>
      <c r="D291" s="233" t="s">
        <v>190</v>
      </c>
      <c r="E291" s="237"/>
      <c r="F291" s="237"/>
      <c r="G291" s="237"/>
      <c r="H291" s="237"/>
      <c r="I291" s="235"/>
      <c r="J291" s="236"/>
      <c r="K291" s="236"/>
      <c r="L291" s="236"/>
      <c r="M291" s="239"/>
      <c r="N291" s="239"/>
      <c r="O291" s="239"/>
      <c r="P291" s="239"/>
      <c r="Q291" s="239"/>
    </row>
    <row r="292" spans="1:17" ht="17.45" customHeight="1">
      <c r="A292" s="231" t="s">
        <v>600</v>
      </c>
      <c r="B292" s="231">
        <v>5</v>
      </c>
      <c r="C292" s="231">
        <v>1</v>
      </c>
      <c r="D292" s="233" t="s">
        <v>1308</v>
      </c>
      <c r="E292" s="243" t="s">
        <v>1309</v>
      </c>
      <c r="F292" s="235">
        <f t="shared" ref="F292:I293" si="114">J292+N292</f>
        <v>0</v>
      </c>
      <c r="G292" s="235">
        <f t="shared" si="114"/>
        <v>0</v>
      </c>
      <c r="H292" s="235">
        <f t="shared" si="114"/>
        <v>0</v>
      </c>
      <c r="I292" s="235">
        <f t="shared" si="114"/>
        <v>0</v>
      </c>
      <c r="J292" s="236"/>
      <c r="K292" s="236"/>
      <c r="L292" s="236"/>
      <c r="M292" s="236"/>
      <c r="N292" s="236"/>
      <c r="O292" s="236"/>
      <c r="P292" s="236"/>
      <c r="Q292" s="236"/>
    </row>
    <row r="293" spans="1:17" ht="15" customHeight="1">
      <c r="A293" s="231" t="s">
        <v>600</v>
      </c>
      <c r="B293" s="231">
        <v>6</v>
      </c>
      <c r="C293" s="231">
        <v>0</v>
      </c>
      <c r="D293" s="237" t="s">
        <v>608</v>
      </c>
      <c r="E293" s="237" t="s">
        <v>1310</v>
      </c>
      <c r="F293" s="235">
        <f t="shared" si="114"/>
        <v>0</v>
      </c>
      <c r="G293" s="235">
        <f t="shared" si="114"/>
        <v>0</v>
      </c>
      <c r="H293" s="235">
        <f t="shared" si="114"/>
        <v>0</v>
      </c>
      <c r="I293" s="235">
        <f t="shared" si="114"/>
        <v>0</v>
      </c>
      <c r="J293" s="236">
        <f t="shared" ref="J293:Q293" si="115">J295</f>
        <v>0</v>
      </c>
      <c r="K293" s="236">
        <f t="shared" si="115"/>
        <v>0</v>
      </c>
      <c r="L293" s="236">
        <f t="shared" si="115"/>
        <v>0</v>
      </c>
      <c r="M293" s="236">
        <f t="shared" si="115"/>
        <v>0</v>
      </c>
      <c r="N293" s="236">
        <f t="shared" si="115"/>
        <v>0</v>
      </c>
      <c r="O293" s="236">
        <f t="shared" si="115"/>
        <v>0</v>
      </c>
      <c r="P293" s="236">
        <f t="shared" si="115"/>
        <v>0</v>
      </c>
      <c r="Q293" s="236">
        <f t="shared" si="115"/>
        <v>0</v>
      </c>
    </row>
    <row r="294" spans="1:17">
      <c r="A294" s="231"/>
      <c r="B294" s="231"/>
      <c r="C294" s="231"/>
      <c r="D294" s="233" t="s">
        <v>190</v>
      </c>
      <c r="E294" s="237"/>
      <c r="F294" s="237"/>
      <c r="G294" s="237"/>
      <c r="H294" s="237"/>
      <c r="I294" s="235"/>
      <c r="J294" s="236"/>
      <c r="K294" s="236"/>
      <c r="L294" s="236"/>
      <c r="M294" s="239"/>
      <c r="N294" s="239"/>
      <c r="O294" s="239"/>
      <c r="P294" s="239"/>
      <c r="Q294" s="239"/>
    </row>
    <row r="295" spans="1:17" ht="14.45" customHeight="1">
      <c r="A295" s="231" t="s">
        <v>600</v>
      </c>
      <c r="B295" s="231">
        <v>6</v>
      </c>
      <c r="C295" s="231">
        <v>1</v>
      </c>
      <c r="D295" s="233" t="s">
        <v>608</v>
      </c>
      <c r="E295" s="243" t="s">
        <v>1310</v>
      </c>
      <c r="F295" s="235">
        <f t="shared" ref="F295:I296" si="116">J295+N295</f>
        <v>0</v>
      </c>
      <c r="G295" s="235">
        <f t="shared" si="116"/>
        <v>0</v>
      </c>
      <c r="H295" s="235">
        <f t="shared" si="116"/>
        <v>0</v>
      </c>
      <c r="I295" s="235">
        <f t="shared" si="116"/>
        <v>0</v>
      </c>
      <c r="J295" s="236"/>
      <c r="K295" s="236"/>
      <c r="L295" s="236"/>
      <c r="M295" s="236"/>
      <c r="N295" s="236"/>
      <c r="O295" s="236"/>
      <c r="P295" s="236"/>
      <c r="Q295" s="236"/>
    </row>
    <row r="296" spans="1:17" ht="25.15" customHeight="1">
      <c r="A296" s="231" t="s">
        <v>600</v>
      </c>
      <c r="B296" s="231">
        <v>7</v>
      </c>
      <c r="C296" s="231">
        <v>0</v>
      </c>
      <c r="D296" s="237" t="s">
        <v>609</v>
      </c>
      <c r="E296" s="237" t="s">
        <v>1311</v>
      </c>
      <c r="F296" s="235">
        <f t="shared" si="116"/>
        <v>1500</v>
      </c>
      <c r="G296" s="235">
        <f t="shared" si="116"/>
        <v>3000</v>
      </c>
      <c r="H296" s="235">
        <f t="shared" si="116"/>
        <v>4500</v>
      </c>
      <c r="I296" s="235">
        <f t="shared" si="116"/>
        <v>6000</v>
      </c>
      <c r="J296" s="236">
        <f t="shared" ref="J296:Q296" si="117">J298</f>
        <v>1500</v>
      </c>
      <c r="K296" s="236">
        <f t="shared" si="117"/>
        <v>3000</v>
      </c>
      <c r="L296" s="236">
        <f t="shared" si="117"/>
        <v>4500</v>
      </c>
      <c r="M296" s="236">
        <f t="shared" si="117"/>
        <v>6000</v>
      </c>
      <c r="N296" s="236">
        <f t="shared" si="117"/>
        <v>0</v>
      </c>
      <c r="O296" s="236">
        <f t="shared" si="117"/>
        <v>0</v>
      </c>
      <c r="P296" s="236">
        <f t="shared" si="117"/>
        <v>0</v>
      </c>
      <c r="Q296" s="236">
        <f t="shared" si="117"/>
        <v>0</v>
      </c>
    </row>
    <row r="297" spans="1:17">
      <c r="A297" s="231"/>
      <c r="B297" s="231"/>
      <c r="C297" s="231"/>
      <c r="D297" s="233" t="s">
        <v>190</v>
      </c>
      <c r="E297" s="237"/>
      <c r="F297" s="237"/>
      <c r="G297" s="237"/>
      <c r="H297" s="237"/>
      <c r="I297" s="235"/>
      <c r="J297" s="236"/>
      <c r="K297" s="236"/>
      <c r="L297" s="236"/>
      <c r="M297" s="239"/>
      <c r="N297" s="239"/>
      <c r="O297" s="239"/>
      <c r="P297" s="239"/>
      <c r="Q297" s="239"/>
    </row>
    <row r="298" spans="1:17" ht="26.45" customHeight="1">
      <c r="A298" s="231" t="s">
        <v>600</v>
      </c>
      <c r="B298" s="231">
        <v>7</v>
      </c>
      <c r="C298" s="231">
        <v>1</v>
      </c>
      <c r="D298" s="233" t="s">
        <v>609</v>
      </c>
      <c r="E298" s="243" t="s">
        <v>1312</v>
      </c>
      <c r="F298" s="235">
        <f t="shared" ref="F298:I299" si="118">J298+N298</f>
        <v>1500</v>
      </c>
      <c r="G298" s="235">
        <f t="shared" si="118"/>
        <v>3000</v>
      </c>
      <c r="H298" s="235">
        <f t="shared" si="118"/>
        <v>4500</v>
      </c>
      <c r="I298" s="235">
        <f t="shared" si="118"/>
        <v>6000</v>
      </c>
      <c r="J298" s="236">
        <f>'[3]10-7-1'!G70</f>
        <v>1500</v>
      </c>
      <c r="K298" s="236">
        <f>J298*2</f>
        <v>3000</v>
      </c>
      <c r="L298" s="236">
        <f>J298*3</f>
        <v>4500</v>
      </c>
      <c r="M298" s="236">
        <f>'[4]Hatv 6'!I667</f>
        <v>6000</v>
      </c>
      <c r="N298" s="236"/>
      <c r="O298" s="236"/>
      <c r="P298" s="236"/>
      <c r="Q298" s="236"/>
    </row>
    <row r="299" spans="1:17" ht="22.9" customHeight="1">
      <c r="A299" s="231" t="s">
        <v>600</v>
      </c>
      <c r="B299" s="231">
        <v>8</v>
      </c>
      <c r="C299" s="231">
        <v>0</v>
      </c>
      <c r="D299" s="237" t="s">
        <v>610</v>
      </c>
      <c r="E299" s="237" t="s">
        <v>1313</v>
      </c>
      <c r="F299" s="235">
        <f t="shared" si="118"/>
        <v>0</v>
      </c>
      <c r="G299" s="235">
        <f t="shared" si="118"/>
        <v>0</v>
      </c>
      <c r="H299" s="235">
        <f t="shared" si="118"/>
        <v>0</v>
      </c>
      <c r="I299" s="235">
        <f t="shared" si="118"/>
        <v>0</v>
      </c>
      <c r="J299" s="236">
        <f t="shared" ref="J299:Q299" si="119">J301</f>
        <v>0</v>
      </c>
      <c r="K299" s="236">
        <f t="shared" si="119"/>
        <v>0</v>
      </c>
      <c r="L299" s="236">
        <f t="shared" si="119"/>
        <v>0</v>
      </c>
      <c r="M299" s="236">
        <f t="shared" si="119"/>
        <v>0</v>
      </c>
      <c r="N299" s="236">
        <f t="shared" si="119"/>
        <v>0</v>
      </c>
      <c r="O299" s="236">
        <f t="shared" si="119"/>
        <v>0</v>
      </c>
      <c r="P299" s="236">
        <f t="shared" si="119"/>
        <v>0</v>
      </c>
      <c r="Q299" s="236">
        <f t="shared" si="119"/>
        <v>0</v>
      </c>
    </row>
    <row r="300" spans="1:17">
      <c r="A300" s="231"/>
      <c r="B300" s="231"/>
      <c r="C300" s="231"/>
      <c r="D300" s="233" t="s">
        <v>190</v>
      </c>
      <c r="E300" s="237"/>
      <c r="F300" s="237"/>
      <c r="G300" s="237"/>
      <c r="H300" s="237"/>
      <c r="I300" s="235"/>
      <c r="J300" s="236"/>
      <c r="K300" s="236"/>
      <c r="L300" s="236"/>
      <c r="M300" s="239"/>
      <c r="N300" s="239"/>
      <c r="O300" s="239"/>
      <c r="P300" s="239"/>
      <c r="Q300" s="239"/>
    </row>
    <row r="301" spans="1:17" ht="24" customHeight="1">
      <c r="A301" s="231" t="s">
        <v>600</v>
      </c>
      <c r="B301" s="231">
        <v>8</v>
      </c>
      <c r="C301" s="231">
        <v>1</v>
      </c>
      <c r="D301" s="233" t="s">
        <v>610</v>
      </c>
      <c r="E301" s="243" t="s">
        <v>1314</v>
      </c>
      <c r="F301" s="235">
        <f>J301+N301</f>
        <v>0</v>
      </c>
      <c r="G301" s="235">
        <f>K301+O301</f>
        <v>0</v>
      </c>
      <c r="H301" s="235">
        <f>L301+P301</f>
        <v>0</v>
      </c>
      <c r="I301" s="235">
        <f>M301+Q301</f>
        <v>0</v>
      </c>
      <c r="J301" s="236"/>
      <c r="K301" s="236"/>
      <c r="L301" s="236"/>
      <c r="M301" s="236"/>
      <c r="N301" s="236"/>
      <c r="O301" s="236"/>
      <c r="P301" s="236"/>
      <c r="Q301" s="236"/>
    </row>
    <row r="302" spans="1:17">
      <c r="A302" s="231"/>
      <c r="B302" s="231"/>
      <c r="C302" s="231"/>
      <c r="D302" s="233" t="s">
        <v>190</v>
      </c>
      <c r="E302" s="237"/>
      <c r="F302" s="237"/>
      <c r="G302" s="237"/>
      <c r="H302" s="237"/>
      <c r="I302" s="235"/>
      <c r="J302" s="236"/>
      <c r="K302" s="236"/>
      <c r="L302" s="236"/>
      <c r="M302" s="239"/>
      <c r="N302" s="239"/>
      <c r="O302" s="239"/>
      <c r="P302" s="239"/>
      <c r="Q302" s="239"/>
    </row>
    <row r="303" spans="1:17" ht="15.6" customHeight="1">
      <c r="A303" s="231" t="s">
        <v>600</v>
      </c>
      <c r="B303" s="231">
        <v>9</v>
      </c>
      <c r="C303" s="231">
        <v>0</v>
      </c>
      <c r="D303" s="237" t="s">
        <v>611</v>
      </c>
      <c r="E303" s="237" t="s">
        <v>1315</v>
      </c>
      <c r="F303" s="235">
        <f>J303+N303</f>
        <v>0</v>
      </c>
      <c r="G303" s="235">
        <f>K303+O303</f>
        <v>800</v>
      </c>
      <c r="H303" s="235">
        <f>L303+P303</f>
        <v>1500</v>
      </c>
      <c r="I303" s="235">
        <f>M303+Q303</f>
        <v>2500</v>
      </c>
      <c r="J303" s="236">
        <f t="shared" ref="J303:Q303" si="120">J305+J306</f>
        <v>0</v>
      </c>
      <c r="K303" s="236">
        <f t="shared" si="120"/>
        <v>800</v>
      </c>
      <c r="L303" s="236">
        <f t="shared" si="120"/>
        <v>1500</v>
      </c>
      <c r="M303" s="236">
        <f t="shared" si="120"/>
        <v>2500</v>
      </c>
      <c r="N303" s="236">
        <f t="shared" si="120"/>
        <v>0</v>
      </c>
      <c r="O303" s="236">
        <f t="shared" si="120"/>
        <v>0</v>
      </c>
      <c r="P303" s="236">
        <f t="shared" si="120"/>
        <v>0</v>
      </c>
      <c r="Q303" s="236">
        <f t="shared" si="120"/>
        <v>0</v>
      </c>
    </row>
    <row r="304" spans="1:17">
      <c r="A304" s="231"/>
      <c r="B304" s="231"/>
      <c r="C304" s="231"/>
      <c r="D304" s="233" t="s">
        <v>190</v>
      </c>
      <c r="E304" s="237"/>
      <c r="F304" s="237"/>
      <c r="G304" s="237"/>
      <c r="H304" s="237"/>
      <c r="I304" s="235"/>
      <c r="J304" s="236"/>
      <c r="K304" s="236"/>
      <c r="L304" s="236"/>
      <c r="M304" s="239"/>
      <c r="N304" s="239"/>
      <c r="O304" s="239"/>
      <c r="P304" s="239"/>
      <c r="Q304" s="239"/>
    </row>
    <row r="305" spans="1:17" ht="18.600000000000001" customHeight="1">
      <c r="A305" s="231" t="s">
        <v>600</v>
      </c>
      <c r="B305" s="231">
        <v>9</v>
      </c>
      <c r="C305" s="231">
        <v>1</v>
      </c>
      <c r="D305" s="233" t="s">
        <v>611</v>
      </c>
      <c r="E305" s="243" t="s">
        <v>1316</v>
      </c>
      <c r="F305" s="235">
        <f t="shared" ref="F305:I306" si="121">J305+N305</f>
        <v>0</v>
      </c>
      <c r="G305" s="235">
        <f t="shared" si="121"/>
        <v>0</v>
      </c>
      <c r="H305" s="235">
        <f t="shared" si="121"/>
        <v>0</v>
      </c>
      <c r="I305" s="235">
        <f t="shared" si="121"/>
        <v>0</v>
      </c>
      <c r="J305" s="236"/>
      <c r="K305" s="236"/>
      <c r="L305" s="236"/>
      <c r="M305" s="236"/>
      <c r="N305" s="236"/>
      <c r="O305" s="236"/>
      <c r="P305" s="236"/>
      <c r="Q305" s="236"/>
    </row>
    <row r="306" spans="1:17" ht="33.75">
      <c r="A306" s="231" t="s">
        <v>600</v>
      </c>
      <c r="B306" s="231">
        <v>9</v>
      </c>
      <c r="C306" s="231">
        <v>2</v>
      </c>
      <c r="D306" s="233" t="s">
        <v>613</v>
      </c>
      <c r="E306" s="243"/>
      <c r="F306" s="235">
        <f t="shared" si="121"/>
        <v>0</v>
      </c>
      <c r="G306" s="235">
        <f t="shared" si="121"/>
        <v>800</v>
      </c>
      <c r="H306" s="235">
        <f t="shared" si="121"/>
        <v>1500</v>
      </c>
      <c r="I306" s="235">
        <f t="shared" si="121"/>
        <v>2500</v>
      </c>
      <c r="J306" s="236">
        <v>0</v>
      </c>
      <c r="K306" s="236">
        <v>800</v>
      </c>
      <c r="L306" s="236">
        <v>1500</v>
      </c>
      <c r="M306" s="236">
        <f>'[3]10-9-2'!J75</f>
        <v>2500</v>
      </c>
      <c r="N306" s="236"/>
      <c r="O306" s="236"/>
      <c r="P306" s="236"/>
      <c r="Q306" s="236"/>
    </row>
    <row r="307" spans="1:17" ht="22.5">
      <c r="A307" s="231" t="s">
        <v>614</v>
      </c>
      <c r="B307" s="231">
        <v>0</v>
      </c>
      <c r="C307" s="231">
        <v>0</v>
      </c>
      <c r="D307" s="220" t="s">
        <v>615</v>
      </c>
      <c r="E307" s="220"/>
      <c r="F307" s="235">
        <f>F309</f>
        <v>2000</v>
      </c>
      <c r="G307" s="235">
        <f>G309</f>
        <v>44054.6</v>
      </c>
      <c r="H307" s="235">
        <f>H309</f>
        <v>44054.6</v>
      </c>
      <c r="I307" s="235">
        <f>I309</f>
        <v>44054.6</v>
      </c>
      <c r="J307" s="236">
        <f t="shared" ref="J307:Q307" si="122">J309</f>
        <v>111944.845</v>
      </c>
      <c r="K307" s="236">
        <f t="shared" si="122"/>
        <v>305000</v>
      </c>
      <c r="L307" s="236">
        <f t="shared" si="122"/>
        <v>549200</v>
      </c>
      <c r="M307" s="236">
        <f t="shared" si="122"/>
        <v>549200</v>
      </c>
      <c r="N307" s="236">
        <f t="shared" si="122"/>
        <v>0</v>
      </c>
      <c r="O307" s="236">
        <f t="shared" si="122"/>
        <v>0</v>
      </c>
      <c r="P307" s="236">
        <f t="shared" si="122"/>
        <v>0</v>
      </c>
      <c r="Q307" s="236">
        <f t="shared" si="122"/>
        <v>0</v>
      </c>
    </row>
    <row r="308" spans="1:17">
      <c r="A308" s="231"/>
      <c r="B308" s="231"/>
      <c r="C308" s="231"/>
      <c r="D308" s="233" t="s">
        <v>188</v>
      </c>
      <c r="E308" s="234"/>
      <c r="F308" s="235"/>
      <c r="G308" s="235"/>
      <c r="H308" s="235"/>
      <c r="I308" s="235"/>
      <c r="J308" s="236"/>
      <c r="K308" s="236"/>
      <c r="L308" s="236"/>
      <c r="M308" s="236"/>
      <c r="N308" s="236"/>
      <c r="O308" s="236"/>
      <c r="P308" s="236"/>
      <c r="Q308" s="236"/>
    </row>
    <row r="309" spans="1:17" ht="22.5">
      <c r="A309" s="265" t="s">
        <v>614</v>
      </c>
      <c r="B309" s="265">
        <v>1</v>
      </c>
      <c r="C309" s="265">
        <v>0</v>
      </c>
      <c r="D309" s="259" t="s">
        <v>616</v>
      </c>
      <c r="E309" s="243"/>
      <c r="F309" s="235">
        <f>F311</f>
        <v>2000</v>
      </c>
      <c r="G309" s="235">
        <v>44054.6</v>
      </c>
      <c r="H309" s="235">
        <v>44054.6</v>
      </c>
      <c r="I309" s="235">
        <v>44054.6</v>
      </c>
      <c r="J309" s="236">
        <f t="shared" ref="J309:O309" si="123">J311</f>
        <v>111944.845</v>
      </c>
      <c r="K309" s="236">
        <f>K311</f>
        <v>305000</v>
      </c>
      <c r="L309" s="236">
        <f t="shared" si="123"/>
        <v>549200</v>
      </c>
      <c r="M309" s="236">
        <f>M311</f>
        <v>549200</v>
      </c>
      <c r="N309" s="236">
        <f t="shared" si="123"/>
        <v>0</v>
      </c>
      <c r="O309" s="236">
        <f t="shared" si="123"/>
        <v>0</v>
      </c>
      <c r="P309" s="236">
        <f>P311</f>
        <v>0</v>
      </c>
      <c r="Q309" s="236">
        <f>Q311</f>
        <v>0</v>
      </c>
    </row>
    <row r="310" spans="1:17">
      <c r="A310" s="231"/>
      <c r="B310" s="231"/>
      <c r="C310" s="231"/>
      <c r="D310" s="233" t="s">
        <v>190</v>
      </c>
      <c r="E310" s="237"/>
      <c r="F310" s="237"/>
      <c r="G310" s="237"/>
      <c r="H310" s="237"/>
      <c r="I310" s="235"/>
      <c r="J310" s="236"/>
      <c r="K310" s="236"/>
      <c r="L310" s="236"/>
      <c r="M310" s="239"/>
      <c r="N310" s="239"/>
      <c r="O310" s="239"/>
      <c r="P310" s="239"/>
      <c r="Q310" s="239"/>
    </row>
    <row r="311" spans="1:17">
      <c r="A311" s="265" t="s">
        <v>614</v>
      </c>
      <c r="B311" s="265">
        <v>1</v>
      </c>
      <c r="C311" s="265">
        <v>2</v>
      </c>
      <c r="D311" s="260" t="s">
        <v>617</v>
      </c>
      <c r="E311" s="243"/>
      <c r="F311" s="235">
        <v>2000</v>
      </c>
      <c r="G311" s="235">
        <v>5000</v>
      </c>
      <c r="H311" s="235">
        <v>249200</v>
      </c>
      <c r="I311" s="235">
        <v>249200</v>
      </c>
      <c r="J311" s="236">
        <v>111944.845</v>
      </c>
      <c r="K311" s="236">
        <v>305000</v>
      </c>
      <c r="L311" s="236">
        <v>549200</v>
      </c>
      <c r="M311" s="236">
        <v>549200</v>
      </c>
      <c r="N311" s="236">
        <v>0</v>
      </c>
      <c r="O311" s="236">
        <v>0</v>
      </c>
      <c r="P311" s="236">
        <v>0</v>
      </c>
      <c r="Q311" s="236">
        <v>0</v>
      </c>
    </row>
    <row r="312" spans="1:17">
      <c r="A312" s="266"/>
      <c r="B312" s="267"/>
      <c r="C312" s="268"/>
      <c r="D312" s="213"/>
      <c r="E312" s="214"/>
      <c r="F312" s="214"/>
      <c r="G312" s="214"/>
      <c r="H312" s="214"/>
      <c r="I312" s="215"/>
      <c r="J312" s="216"/>
      <c r="K312" s="216"/>
      <c r="L312" s="216"/>
      <c r="M312" s="216"/>
      <c r="N312" s="216"/>
      <c r="O312" s="216"/>
      <c r="P312" s="216"/>
      <c r="Q312" s="216"/>
    </row>
    <row r="313" spans="1:17" ht="12.75">
      <c r="A313" s="355" t="s">
        <v>1317</v>
      </c>
      <c r="B313" s="355" t="s">
        <v>1318</v>
      </c>
      <c r="C313" s="355"/>
      <c r="D313" s="355"/>
      <c r="E313" s="355"/>
      <c r="F313" s="355"/>
      <c r="G313" s="355"/>
      <c r="H313" s="355"/>
      <c r="I313" s="355"/>
      <c r="J313" s="355"/>
      <c r="K313" s="215"/>
      <c r="L313" s="215"/>
      <c r="M313" s="215"/>
      <c r="N313" s="215"/>
      <c r="O313" s="215"/>
      <c r="P313" s="215"/>
      <c r="Q313" s="215"/>
    </row>
    <row r="314" spans="1:17">
      <c r="A314" s="352"/>
      <c r="B314" s="352" t="s">
        <v>1319</v>
      </c>
      <c r="C314" s="352"/>
      <c r="D314" s="352"/>
      <c r="E314" s="352"/>
      <c r="F314" s="352"/>
      <c r="G314" s="352"/>
      <c r="H314" s="352"/>
      <c r="I314" s="352"/>
      <c r="J314" s="352"/>
      <c r="K314" s="215"/>
      <c r="L314" s="215"/>
      <c r="M314" s="215"/>
      <c r="N314" s="215"/>
      <c r="O314" s="215"/>
      <c r="P314" s="215"/>
      <c r="Q314" s="215"/>
    </row>
    <row r="315" spans="1:17">
      <c r="A315" s="352" t="s">
        <v>1320</v>
      </c>
      <c r="B315" s="352"/>
      <c r="C315" s="352"/>
      <c r="D315" s="352"/>
      <c r="E315" s="352"/>
      <c r="F315" s="352"/>
      <c r="G315" s="352"/>
      <c r="H315" s="352"/>
      <c r="I315" s="352"/>
      <c r="J315" s="352"/>
      <c r="K315" s="215"/>
      <c r="L315" s="215"/>
      <c r="M315" s="215"/>
      <c r="N315" s="215"/>
      <c r="O315" s="215"/>
      <c r="P315" s="215"/>
      <c r="Q315" s="215"/>
    </row>
    <row r="316" spans="1:17">
      <c r="A316" s="352" t="s">
        <v>1321</v>
      </c>
      <c r="B316" s="352"/>
      <c r="C316" s="352"/>
      <c r="D316" s="352"/>
      <c r="E316" s="352"/>
      <c r="F316" s="352"/>
      <c r="G316" s="352"/>
      <c r="H316" s="352"/>
      <c r="I316" s="352"/>
      <c r="J316" s="352"/>
      <c r="K316" s="215"/>
      <c r="L316" s="215"/>
      <c r="M316" s="215"/>
      <c r="N316" s="215"/>
      <c r="O316" s="215"/>
      <c r="P316" s="215"/>
      <c r="Q316" s="215"/>
    </row>
    <row r="317" spans="1:17">
      <c r="A317" s="352" t="s">
        <v>1322</v>
      </c>
      <c r="B317" s="352"/>
      <c r="C317" s="352"/>
      <c r="D317" s="352"/>
      <c r="E317" s="352"/>
      <c r="F317" s="352"/>
      <c r="G317" s="352"/>
      <c r="H317" s="352"/>
      <c r="I317" s="352"/>
      <c r="J317" s="352"/>
      <c r="K317" s="215"/>
      <c r="L317" s="215"/>
      <c r="M317" s="215"/>
      <c r="N317" s="215"/>
      <c r="O317" s="215"/>
      <c r="P317" s="215"/>
      <c r="Q317" s="215"/>
    </row>
    <row r="318" spans="1:17" ht="30.75" customHeight="1">
      <c r="A318" s="352" t="s">
        <v>1323</v>
      </c>
      <c r="B318" s="352"/>
      <c r="C318" s="352"/>
      <c r="D318" s="352"/>
      <c r="E318" s="352"/>
      <c r="F318" s="352"/>
      <c r="G318" s="352"/>
      <c r="H318" s="352"/>
      <c r="I318" s="352"/>
      <c r="J318" s="352"/>
      <c r="K318" s="215"/>
      <c r="L318" s="215"/>
      <c r="M318" s="215"/>
      <c r="N318" s="215"/>
      <c r="O318" s="215"/>
      <c r="P318" s="215"/>
      <c r="Q318" s="215"/>
    </row>
    <row r="319" spans="1:17">
      <c r="A319" s="352" t="s">
        <v>1324</v>
      </c>
      <c r="B319" s="352"/>
      <c r="C319" s="352"/>
      <c r="D319" s="352"/>
      <c r="E319" s="352"/>
      <c r="F319" s="352"/>
      <c r="G319" s="352"/>
      <c r="H319" s="352"/>
      <c r="I319" s="352"/>
      <c r="J319" s="352"/>
      <c r="K319" s="215"/>
      <c r="L319" s="215"/>
      <c r="M319" s="215"/>
      <c r="N319" s="215"/>
      <c r="O319" s="215"/>
      <c r="P319" s="215"/>
      <c r="Q319" s="215"/>
    </row>
    <row r="320" spans="1:17">
      <c r="A320" s="353" t="s">
        <v>1325</v>
      </c>
      <c r="B320" s="353"/>
      <c r="C320" s="353"/>
      <c r="D320" s="353"/>
      <c r="E320" s="353"/>
      <c r="F320" s="353"/>
      <c r="G320" s="353"/>
      <c r="H320" s="353"/>
      <c r="I320" s="353"/>
      <c r="J320" s="353"/>
      <c r="K320" s="215"/>
      <c r="L320" s="215"/>
      <c r="M320" s="215"/>
      <c r="N320" s="215"/>
      <c r="O320" s="215"/>
      <c r="P320" s="215"/>
      <c r="Q320" s="215"/>
    </row>
    <row r="321" spans="1:17">
      <c r="A321" s="211"/>
      <c r="B321" s="269"/>
      <c r="C321" s="212"/>
      <c r="D321" s="213"/>
      <c r="E321" s="214"/>
      <c r="F321" s="214"/>
      <c r="G321" s="214"/>
      <c r="H321" s="214"/>
      <c r="I321" s="215"/>
      <c r="J321" s="216"/>
      <c r="K321" s="215"/>
      <c r="L321" s="215"/>
      <c r="M321" s="215"/>
      <c r="N321" s="215"/>
      <c r="O321" s="215"/>
      <c r="P321" s="215"/>
      <c r="Q321" s="215"/>
    </row>
    <row r="322" spans="1:17">
      <c r="A322" s="211"/>
      <c r="B322" s="269"/>
      <c r="C322" s="212"/>
      <c r="D322" s="213"/>
      <c r="E322" s="214"/>
      <c r="F322" s="214"/>
      <c r="G322" s="214"/>
      <c r="H322" s="214"/>
      <c r="I322" s="215"/>
      <c r="J322" s="216"/>
      <c r="K322" s="215"/>
      <c r="L322" s="215"/>
      <c r="M322" s="215"/>
      <c r="N322" s="215"/>
      <c r="O322" s="215"/>
      <c r="P322" s="215"/>
      <c r="Q322" s="215"/>
    </row>
    <row r="323" spans="1:17">
      <c r="J323" s="247"/>
      <c r="K323" s="215"/>
    </row>
    <row r="324" spans="1:17">
      <c r="J324" s="247"/>
      <c r="K324" s="215"/>
    </row>
    <row r="325" spans="1:17">
      <c r="J325" s="247"/>
      <c r="K325" s="215"/>
    </row>
    <row r="326" spans="1:17">
      <c r="J326" s="247"/>
      <c r="K326" s="215"/>
    </row>
    <row r="327" spans="1:17">
      <c r="J327" s="247"/>
      <c r="K327" s="215"/>
    </row>
    <row r="328" spans="1:17">
      <c r="J328" s="247"/>
      <c r="K328" s="215"/>
    </row>
    <row r="329" spans="1:17">
      <c r="J329" s="247"/>
      <c r="K329" s="215"/>
    </row>
    <row r="330" spans="1:17">
      <c r="J330" s="247"/>
      <c r="K330" s="247"/>
    </row>
    <row r="331" spans="1:17">
      <c r="J331" s="247"/>
      <c r="K331" s="247"/>
    </row>
    <row r="332" spans="1:17">
      <c r="J332" s="247"/>
      <c r="K332" s="247"/>
    </row>
    <row r="333" spans="1:17">
      <c r="J333" s="247"/>
      <c r="K333" s="247"/>
    </row>
    <row r="334" spans="1:17">
      <c r="J334" s="247"/>
      <c r="K334" s="247"/>
    </row>
    <row r="335" spans="1:17">
      <c r="J335" s="247"/>
      <c r="K335" s="247"/>
    </row>
    <row r="336" spans="1:17">
      <c r="J336" s="247"/>
      <c r="K336" s="247"/>
    </row>
    <row r="337" spans="10:11">
      <c r="J337" s="247"/>
      <c r="K337" s="247"/>
    </row>
    <row r="338" spans="10:11">
      <c r="J338" s="247"/>
      <c r="K338" s="247"/>
    </row>
    <row r="339" spans="10:11">
      <c r="J339" s="247"/>
      <c r="K339" s="247"/>
    </row>
    <row r="340" spans="10:11">
      <c r="J340" s="247"/>
      <c r="K340" s="247"/>
    </row>
    <row r="341" spans="10:11">
      <c r="J341" s="247"/>
      <c r="K341" s="247"/>
    </row>
    <row r="342" spans="10:11">
      <c r="J342" s="247"/>
      <c r="K342" s="247"/>
    </row>
    <row r="343" spans="10:11">
      <c r="J343" s="247"/>
      <c r="K343" s="247"/>
    </row>
    <row r="344" spans="10:11">
      <c r="J344" s="247"/>
      <c r="K344" s="247"/>
    </row>
    <row r="345" spans="10:11">
      <c r="J345" s="247"/>
      <c r="K345" s="247"/>
    </row>
    <row r="346" spans="10:11">
      <c r="J346" s="247"/>
      <c r="K346" s="247"/>
    </row>
    <row r="347" spans="10:11">
      <c r="J347" s="247"/>
      <c r="K347" s="247"/>
    </row>
    <row r="348" spans="10:11">
      <c r="J348" s="247"/>
      <c r="K348" s="247"/>
    </row>
    <row r="349" spans="10:11">
      <c r="J349" s="247"/>
      <c r="K349" s="247"/>
    </row>
    <row r="350" spans="10:11">
      <c r="J350" s="247"/>
      <c r="K350" s="247"/>
    </row>
    <row r="351" spans="10:11">
      <c r="J351" s="247"/>
      <c r="K351" s="247"/>
    </row>
    <row r="352" spans="10:11">
      <c r="J352" s="247"/>
      <c r="K352" s="247"/>
    </row>
    <row r="353" spans="10:11">
      <c r="J353" s="247"/>
      <c r="K353" s="247"/>
    </row>
    <row r="354" spans="10:11">
      <c r="J354" s="247"/>
      <c r="K354" s="247"/>
    </row>
    <row r="355" spans="10:11">
      <c r="J355" s="247"/>
      <c r="K355" s="247"/>
    </row>
    <row r="356" spans="10:11">
      <c r="J356" s="247"/>
      <c r="K356" s="247"/>
    </row>
    <row r="357" spans="10:11">
      <c r="J357" s="247"/>
      <c r="K357" s="247"/>
    </row>
    <row r="358" spans="10:11">
      <c r="J358" s="247"/>
      <c r="K358" s="247"/>
    </row>
    <row r="359" spans="10:11">
      <c r="J359" s="247"/>
      <c r="K359" s="247"/>
    </row>
    <row r="360" spans="10:11">
      <c r="J360" s="247"/>
      <c r="K360" s="247"/>
    </row>
    <row r="361" spans="10:11">
      <c r="J361" s="247"/>
      <c r="K361" s="247"/>
    </row>
    <row r="362" spans="10:11">
      <c r="J362" s="247"/>
      <c r="K362" s="247"/>
    </row>
    <row r="363" spans="10:11">
      <c r="J363" s="247"/>
      <c r="K363" s="247"/>
    </row>
    <row r="364" spans="10:11">
      <c r="J364" s="247"/>
      <c r="K364" s="247"/>
    </row>
    <row r="365" spans="10:11">
      <c r="J365" s="247"/>
      <c r="K365" s="247"/>
    </row>
    <row r="366" spans="10:11">
      <c r="J366" s="247"/>
      <c r="K366" s="247"/>
    </row>
    <row r="367" spans="10:11">
      <c r="J367" s="247"/>
      <c r="K367" s="247"/>
    </row>
    <row r="368" spans="10:11">
      <c r="J368" s="247"/>
      <c r="K368" s="247"/>
    </row>
    <row r="369" spans="10:11">
      <c r="J369" s="247"/>
      <c r="K369" s="247"/>
    </row>
    <row r="370" spans="10:11">
      <c r="J370" s="247"/>
      <c r="K370" s="247"/>
    </row>
    <row r="371" spans="10:11">
      <c r="J371" s="247"/>
      <c r="K371" s="247"/>
    </row>
    <row r="372" spans="10:11">
      <c r="J372" s="247"/>
      <c r="K372" s="247"/>
    </row>
    <row r="373" spans="10:11">
      <c r="J373" s="247"/>
      <c r="K373" s="247"/>
    </row>
    <row r="374" spans="10:11">
      <c r="J374" s="247"/>
      <c r="K374" s="247"/>
    </row>
    <row r="375" spans="10:11">
      <c r="J375" s="247"/>
      <c r="K375" s="247"/>
    </row>
    <row r="376" spans="10:11">
      <c r="J376" s="247"/>
      <c r="K376" s="247"/>
    </row>
    <row r="377" spans="10:11">
      <c r="J377" s="247"/>
      <c r="K377" s="247"/>
    </row>
    <row r="378" spans="10:11">
      <c r="J378" s="247"/>
      <c r="K378" s="247"/>
    </row>
    <row r="379" spans="10:11">
      <c r="J379" s="247"/>
      <c r="K379" s="247"/>
    </row>
    <row r="380" spans="10:11">
      <c r="J380" s="247"/>
      <c r="K380" s="247"/>
    </row>
    <row r="381" spans="10:11">
      <c r="J381" s="247"/>
      <c r="K381" s="247"/>
    </row>
    <row r="382" spans="10:11">
      <c r="J382" s="247"/>
      <c r="K382" s="247"/>
    </row>
    <row r="383" spans="10:11">
      <c r="J383" s="247"/>
      <c r="K383" s="247"/>
    </row>
    <row r="384" spans="10:11">
      <c r="J384" s="247"/>
      <c r="K384" s="247"/>
    </row>
    <row r="385" spans="10:11">
      <c r="J385" s="247"/>
      <c r="K385" s="247"/>
    </row>
    <row r="386" spans="10:11">
      <c r="J386" s="247"/>
      <c r="K386" s="247"/>
    </row>
    <row r="387" spans="10:11">
      <c r="J387" s="247"/>
      <c r="K387" s="247"/>
    </row>
    <row r="388" spans="10:11">
      <c r="J388" s="247"/>
      <c r="K388" s="247"/>
    </row>
    <row r="389" spans="10:11">
      <c r="J389" s="247"/>
      <c r="K389" s="247"/>
    </row>
    <row r="390" spans="10:11">
      <c r="J390" s="247"/>
      <c r="K390" s="247"/>
    </row>
    <row r="391" spans="10:11">
      <c r="J391" s="247"/>
      <c r="K391" s="247"/>
    </row>
    <row r="392" spans="10:11">
      <c r="J392" s="247"/>
      <c r="K392" s="247"/>
    </row>
    <row r="393" spans="10:11">
      <c r="J393" s="247"/>
      <c r="K393" s="247"/>
    </row>
    <row r="394" spans="10:11">
      <c r="J394" s="247"/>
      <c r="K394" s="247"/>
    </row>
    <row r="395" spans="10:11">
      <c r="J395" s="247"/>
      <c r="K395" s="247"/>
    </row>
    <row r="396" spans="10:11">
      <c r="J396" s="247"/>
      <c r="K396" s="247"/>
    </row>
    <row r="397" spans="10:11">
      <c r="J397" s="247"/>
      <c r="K397" s="247"/>
    </row>
    <row r="398" spans="10:11">
      <c r="J398" s="247"/>
      <c r="K398" s="247"/>
    </row>
    <row r="399" spans="10:11">
      <c r="J399" s="247"/>
      <c r="K399" s="247"/>
    </row>
    <row r="400" spans="10:11">
      <c r="J400" s="247"/>
      <c r="K400" s="247"/>
    </row>
    <row r="401" spans="10:11">
      <c r="J401" s="247"/>
      <c r="K401" s="247"/>
    </row>
    <row r="402" spans="10:11">
      <c r="J402" s="247"/>
      <c r="K402" s="247"/>
    </row>
    <row r="403" spans="10:11">
      <c r="J403" s="247"/>
      <c r="K403" s="247"/>
    </row>
    <row r="404" spans="10:11">
      <c r="J404" s="247"/>
      <c r="K404" s="247"/>
    </row>
    <row r="405" spans="10:11">
      <c r="J405" s="247"/>
      <c r="K405" s="247"/>
    </row>
    <row r="406" spans="10:11">
      <c r="J406" s="247"/>
      <c r="K406" s="247"/>
    </row>
    <row r="407" spans="10:11">
      <c r="J407" s="247"/>
      <c r="K407" s="247"/>
    </row>
    <row r="408" spans="10:11">
      <c r="J408" s="247"/>
      <c r="K408" s="247"/>
    </row>
    <row r="409" spans="10:11">
      <c r="J409" s="247"/>
      <c r="K409" s="247"/>
    </row>
    <row r="410" spans="10:11">
      <c r="J410" s="247"/>
      <c r="K410" s="247"/>
    </row>
    <row r="411" spans="10:11">
      <c r="J411" s="247"/>
      <c r="K411" s="247"/>
    </row>
    <row r="412" spans="10:11">
      <c r="J412" s="247"/>
      <c r="K412" s="247"/>
    </row>
    <row r="413" spans="10:11">
      <c r="J413" s="247"/>
      <c r="K413" s="247"/>
    </row>
    <row r="414" spans="10:11">
      <c r="J414" s="247"/>
      <c r="K414" s="247"/>
    </row>
    <row r="415" spans="10:11">
      <c r="J415" s="247"/>
      <c r="K415" s="247"/>
    </row>
    <row r="416" spans="10:11">
      <c r="J416" s="247"/>
      <c r="K416" s="247"/>
    </row>
    <row r="417" spans="10:11">
      <c r="J417" s="247"/>
      <c r="K417" s="247"/>
    </row>
    <row r="418" spans="10:11">
      <c r="J418" s="247"/>
      <c r="K418" s="247"/>
    </row>
    <row r="419" spans="10:11">
      <c r="J419" s="247"/>
      <c r="K419" s="247"/>
    </row>
    <row r="420" spans="10:11">
      <c r="J420" s="247"/>
      <c r="K420" s="247"/>
    </row>
    <row r="421" spans="10:11">
      <c r="J421" s="247"/>
      <c r="K421" s="247"/>
    </row>
    <row r="422" spans="10:11">
      <c r="J422" s="247"/>
      <c r="K422" s="247"/>
    </row>
    <row r="423" spans="10:11">
      <c r="J423" s="247"/>
      <c r="K423" s="247"/>
    </row>
    <row r="424" spans="10:11">
      <c r="J424" s="247"/>
      <c r="K424" s="247"/>
    </row>
    <row r="425" spans="10:11">
      <c r="J425" s="247"/>
      <c r="K425" s="247"/>
    </row>
    <row r="426" spans="10:11">
      <c r="J426" s="247"/>
      <c r="K426" s="247"/>
    </row>
    <row r="427" spans="10:11">
      <c r="J427" s="247"/>
      <c r="K427" s="247"/>
    </row>
    <row r="428" spans="10:11">
      <c r="J428" s="247"/>
      <c r="K428" s="247"/>
    </row>
    <row r="429" spans="10:11">
      <c r="J429" s="247"/>
      <c r="K429" s="247"/>
    </row>
    <row r="430" spans="10:11">
      <c r="J430" s="247"/>
      <c r="K430" s="247"/>
    </row>
    <row r="431" spans="10:11">
      <c r="J431" s="247"/>
      <c r="K431" s="247"/>
    </row>
    <row r="432" spans="10:11">
      <c r="J432" s="247"/>
      <c r="K432" s="247"/>
    </row>
    <row r="433" spans="10:11">
      <c r="J433" s="247"/>
      <c r="K433" s="247"/>
    </row>
    <row r="434" spans="10:11">
      <c r="J434" s="247"/>
      <c r="K434" s="247"/>
    </row>
    <row r="435" spans="10:11">
      <c r="J435" s="247"/>
      <c r="K435" s="247"/>
    </row>
    <row r="436" spans="10:11">
      <c r="J436" s="247"/>
      <c r="K436" s="247"/>
    </row>
    <row r="437" spans="10:11">
      <c r="J437" s="247"/>
      <c r="K437" s="247"/>
    </row>
    <row r="438" spans="10:11">
      <c r="J438" s="247"/>
      <c r="K438" s="247"/>
    </row>
    <row r="439" spans="10:11">
      <c r="J439" s="247"/>
      <c r="K439" s="247"/>
    </row>
    <row r="440" spans="10:11">
      <c r="J440" s="247"/>
      <c r="K440" s="247"/>
    </row>
    <row r="441" spans="10:11">
      <c r="J441" s="247"/>
      <c r="K441" s="247"/>
    </row>
    <row r="442" spans="10:11">
      <c r="J442" s="247"/>
      <c r="K442" s="247"/>
    </row>
    <row r="443" spans="10:11">
      <c r="J443" s="247"/>
      <c r="K443" s="247"/>
    </row>
    <row r="444" spans="10:11">
      <c r="J444" s="247"/>
      <c r="K444" s="247"/>
    </row>
    <row r="445" spans="10:11">
      <c r="J445" s="247"/>
      <c r="K445" s="247"/>
    </row>
    <row r="446" spans="10:11">
      <c r="J446" s="247"/>
      <c r="K446" s="247"/>
    </row>
    <row r="447" spans="10:11">
      <c r="J447" s="247"/>
      <c r="K447" s="247"/>
    </row>
    <row r="448" spans="10:11">
      <c r="J448" s="247"/>
      <c r="K448" s="247"/>
    </row>
    <row r="449" spans="10:11">
      <c r="J449" s="247"/>
      <c r="K449" s="247"/>
    </row>
    <row r="450" spans="10:11">
      <c r="J450" s="247"/>
      <c r="K450" s="247"/>
    </row>
    <row r="451" spans="10:11">
      <c r="J451" s="247"/>
      <c r="K451" s="247"/>
    </row>
    <row r="452" spans="10:11">
      <c r="J452" s="247"/>
      <c r="K452" s="247"/>
    </row>
    <row r="453" spans="10:11">
      <c r="J453" s="247"/>
      <c r="K453" s="247"/>
    </row>
    <row r="454" spans="10:11">
      <c r="J454" s="247"/>
      <c r="K454" s="247"/>
    </row>
    <row r="455" spans="10:11">
      <c r="J455" s="247"/>
      <c r="K455" s="247"/>
    </row>
    <row r="456" spans="10:11">
      <c r="J456" s="247"/>
      <c r="K456" s="247"/>
    </row>
    <row r="457" spans="10:11">
      <c r="J457" s="247"/>
      <c r="K457" s="247"/>
    </row>
    <row r="458" spans="10:11">
      <c r="J458" s="247"/>
      <c r="K458" s="247"/>
    </row>
    <row r="459" spans="10:11">
      <c r="J459" s="247"/>
      <c r="K459" s="247"/>
    </row>
    <row r="460" spans="10:11">
      <c r="J460" s="247"/>
      <c r="K460" s="247"/>
    </row>
    <row r="461" spans="10:11">
      <c r="J461" s="247"/>
      <c r="K461" s="247"/>
    </row>
    <row r="462" spans="10:11">
      <c r="J462" s="247"/>
      <c r="K462" s="247"/>
    </row>
    <row r="463" spans="10:11">
      <c r="J463" s="247"/>
      <c r="K463" s="247"/>
    </row>
    <row r="464" spans="10:11">
      <c r="J464" s="247"/>
      <c r="K464" s="247"/>
    </row>
    <row r="465" spans="10:11">
      <c r="J465" s="247"/>
      <c r="K465" s="247"/>
    </row>
    <row r="466" spans="10:11">
      <c r="J466" s="247"/>
      <c r="K466" s="247"/>
    </row>
    <row r="467" spans="10:11">
      <c r="J467" s="247"/>
      <c r="K467" s="247"/>
    </row>
    <row r="468" spans="10:11">
      <c r="J468" s="247"/>
      <c r="K468" s="247"/>
    </row>
    <row r="469" spans="10:11">
      <c r="J469" s="247"/>
      <c r="K469" s="247"/>
    </row>
    <row r="470" spans="10:11">
      <c r="J470" s="247"/>
      <c r="K470" s="247"/>
    </row>
    <row r="471" spans="10:11">
      <c r="J471" s="247"/>
      <c r="K471" s="247"/>
    </row>
    <row r="472" spans="10:11">
      <c r="J472" s="247"/>
      <c r="K472" s="247"/>
    </row>
    <row r="473" spans="10:11">
      <c r="J473" s="247"/>
      <c r="K473" s="247"/>
    </row>
    <row r="474" spans="10:11">
      <c r="J474" s="247"/>
      <c r="K474" s="247"/>
    </row>
    <row r="475" spans="10:11">
      <c r="J475" s="247"/>
      <c r="K475" s="247"/>
    </row>
    <row r="476" spans="10:11">
      <c r="J476" s="247"/>
      <c r="K476" s="247"/>
    </row>
    <row r="477" spans="10:11">
      <c r="J477" s="247"/>
      <c r="K477" s="247"/>
    </row>
    <row r="478" spans="10:11">
      <c r="J478" s="247"/>
      <c r="K478" s="247"/>
    </row>
    <row r="479" spans="10:11">
      <c r="J479" s="247"/>
      <c r="K479" s="247"/>
    </row>
    <row r="480" spans="10:11">
      <c r="J480" s="247"/>
      <c r="K480" s="247"/>
    </row>
    <row r="481" spans="10:11">
      <c r="J481" s="247"/>
      <c r="K481" s="247"/>
    </row>
    <row r="482" spans="10:11">
      <c r="J482" s="247"/>
      <c r="K482" s="247"/>
    </row>
    <row r="483" spans="10:11">
      <c r="J483" s="247"/>
      <c r="K483" s="247"/>
    </row>
    <row r="484" spans="10:11">
      <c r="J484" s="247"/>
      <c r="K484" s="247"/>
    </row>
    <row r="485" spans="10:11">
      <c r="J485" s="247"/>
      <c r="K485" s="247"/>
    </row>
    <row r="486" spans="10:11">
      <c r="J486" s="247"/>
      <c r="K486" s="247"/>
    </row>
    <row r="487" spans="10:11">
      <c r="J487" s="247"/>
      <c r="K487" s="247"/>
    </row>
    <row r="488" spans="10:11">
      <c r="J488" s="247"/>
      <c r="K488" s="247"/>
    </row>
    <row r="489" spans="10:11">
      <c r="J489" s="247"/>
      <c r="K489" s="247"/>
    </row>
    <row r="490" spans="10:11">
      <c r="J490" s="247"/>
      <c r="K490" s="247"/>
    </row>
    <row r="491" spans="10:11">
      <c r="J491" s="247"/>
      <c r="K491" s="247"/>
    </row>
    <row r="492" spans="10:11">
      <c r="J492" s="247"/>
      <c r="K492" s="247"/>
    </row>
    <row r="493" spans="10:11">
      <c r="J493" s="247"/>
      <c r="K493" s="247"/>
    </row>
    <row r="494" spans="10:11">
      <c r="J494" s="247"/>
      <c r="K494" s="247"/>
    </row>
    <row r="495" spans="10:11">
      <c r="J495" s="247"/>
      <c r="K495" s="247"/>
    </row>
    <row r="496" spans="10:11">
      <c r="J496" s="247"/>
      <c r="K496" s="247"/>
    </row>
    <row r="497" spans="10:11">
      <c r="J497" s="247"/>
      <c r="K497" s="247"/>
    </row>
    <row r="498" spans="10:11">
      <c r="J498" s="247"/>
      <c r="K498" s="247"/>
    </row>
    <row r="499" spans="10:11">
      <c r="J499" s="247"/>
      <c r="K499" s="247"/>
    </row>
    <row r="500" spans="10:11">
      <c r="J500" s="247"/>
      <c r="K500" s="247"/>
    </row>
    <row r="501" spans="10:11">
      <c r="J501" s="247"/>
      <c r="K501" s="247"/>
    </row>
    <row r="502" spans="10:11">
      <c r="J502" s="247"/>
      <c r="K502" s="247"/>
    </row>
    <row r="503" spans="10:11">
      <c r="J503" s="247"/>
      <c r="K503" s="247"/>
    </row>
    <row r="504" spans="10:11">
      <c r="J504" s="247"/>
      <c r="K504" s="247"/>
    </row>
    <row r="505" spans="10:11">
      <c r="J505" s="247"/>
      <c r="K505" s="247"/>
    </row>
    <row r="506" spans="10:11">
      <c r="J506" s="247"/>
      <c r="K506" s="247"/>
    </row>
    <row r="507" spans="10:11">
      <c r="J507" s="247"/>
      <c r="K507" s="247"/>
    </row>
    <row r="508" spans="10:11">
      <c r="J508" s="247"/>
      <c r="K508" s="247"/>
    </row>
    <row r="509" spans="10:11">
      <c r="J509" s="247"/>
      <c r="K509" s="247"/>
    </row>
    <row r="510" spans="10:11">
      <c r="J510" s="247"/>
      <c r="K510" s="247"/>
    </row>
    <row r="511" spans="10:11">
      <c r="J511" s="247"/>
      <c r="K511" s="247"/>
    </row>
    <row r="512" spans="10:11">
      <c r="J512" s="247"/>
      <c r="K512" s="247"/>
    </row>
    <row r="513" spans="10:11">
      <c r="J513" s="247"/>
      <c r="K513" s="247"/>
    </row>
    <row r="514" spans="10:11">
      <c r="J514" s="247"/>
      <c r="K514" s="247"/>
    </row>
    <row r="515" spans="10:11">
      <c r="J515" s="247"/>
      <c r="K515" s="247"/>
    </row>
    <row r="516" spans="10:11">
      <c r="J516" s="247"/>
      <c r="K516" s="247"/>
    </row>
    <row r="517" spans="10:11">
      <c r="J517" s="247"/>
      <c r="K517" s="247"/>
    </row>
    <row r="518" spans="10:11">
      <c r="J518" s="247"/>
      <c r="K518" s="247"/>
    </row>
    <row r="519" spans="10:11">
      <c r="J519" s="247"/>
      <c r="K519" s="247"/>
    </row>
    <row r="520" spans="10:11">
      <c r="J520" s="247"/>
      <c r="K520" s="247"/>
    </row>
    <row r="521" spans="10:11">
      <c r="J521" s="247"/>
      <c r="K521" s="247"/>
    </row>
    <row r="522" spans="10:11">
      <c r="J522" s="247"/>
      <c r="K522" s="247"/>
    </row>
    <row r="523" spans="10:11">
      <c r="J523" s="247"/>
      <c r="K523" s="247"/>
    </row>
    <row r="524" spans="10:11">
      <c r="J524" s="247"/>
      <c r="K524" s="247"/>
    </row>
    <row r="525" spans="10:11">
      <c r="J525" s="247"/>
      <c r="K525" s="247"/>
    </row>
    <row r="526" spans="10:11">
      <c r="J526" s="247"/>
      <c r="K526" s="247"/>
    </row>
    <row r="527" spans="10:11">
      <c r="J527" s="247"/>
      <c r="K527" s="247"/>
    </row>
    <row r="528" spans="10:11">
      <c r="J528" s="247"/>
      <c r="K528" s="247"/>
    </row>
    <row r="529" spans="10:11">
      <c r="J529" s="247"/>
      <c r="K529" s="247"/>
    </row>
    <row r="530" spans="10:11">
      <c r="J530" s="247"/>
      <c r="K530" s="247"/>
    </row>
    <row r="531" spans="10:11">
      <c r="J531" s="247"/>
      <c r="K531" s="247"/>
    </row>
    <row r="532" spans="10:11">
      <c r="J532" s="247"/>
      <c r="K532" s="247"/>
    </row>
    <row r="533" spans="10:11">
      <c r="J533" s="247"/>
      <c r="K533" s="247"/>
    </row>
    <row r="534" spans="10:11">
      <c r="J534" s="247"/>
      <c r="K534" s="247"/>
    </row>
    <row r="535" spans="10:11">
      <c r="J535" s="247"/>
      <c r="K535" s="247"/>
    </row>
    <row r="536" spans="10:11">
      <c r="J536" s="247"/>
      <c r="K536" s="247"/>
    </row>
    <row r="537" spans="10:11">
      <c r="J537" s="247"/>
      <c r="K537" s="247"/>
    </row>
    <row r="538" spans="10:11">
      <c r="J538" s="247"/>
      <c r="K538" s="247"/>
    </row>
    <row r="539" spans="10:11">
      <c r="J539" s="247"/>
      <c r="K539" s="247"/>
    </row>
    <row r="540" spans="10:11">
      <c r="J540" s="247"/>
      <c r="K540" s="247"/>
    </row>
    <row r="541" spans="10:11">
      <c r="J541" s="247"/>
      <c r="K541" s="247"/>
    </row>
    <row r="542" spans="10:11">
      <c r="J542" s="247"/>
      <c r="K542" s="247"/>
    </row>
    <row r="543" spans="10:11">
      <c r="J543" s="247"/>
      <c r="K543" s="247"/>
    </row>
    <row r="544" spans="10:11">
      <c r="J544" s="247"/>
      <c r="K544" s="247"/>
    </row>
    <row r="545" spans="10:11">
      <c r="J545" s="247"/>
      <c r="K545" s="247"/>
    </row>
    <row r="546" spans="10:11">
      <c r="J546" s="247"/>
      <c r="K546" s="247"/>
    </row>
    <row r="547" spans="10:11">
      <c r="J547" s="247"/>
      <c r="K547" s="247"/>
    </row>
    <row r="548" spans="10:11">
      <c r="J548" s="247"/>
      <c r="K548" s="247"/>
    </row>
    <row r="549" spans="10:11">
      <c r="J549" s="247"/>
      <c r="K549" s="247"/>
    </row>
    <row r="550" spans="10:11">
      <c r="J550" s="247"/>
      <c r="K550" s="247"/>
    </row>
    <row r="551" spans="10:11">
      <c r="J551" s="247"/>
      <c r="K551" s="247"/>
    </row>
    <row r="552" spans="10:11">
      <c r="J552" s="247"/>
      <c r="K552" s="247"/>
    </row>
    <row r="553" spans="10:11">
      <c r="J553" s="247"/>
      <c r="K553" s="247"/>
    </row>
    <row r="554" spans="10:11">
      <c r="J554" s="247"/>
      <c r="K554" s="247"/>
    </row>
    <row r="555" spans="10:11">
      <c r="J555" s="247"/>
      <c r="K555" s="247"/>
    </row>
    <row r="556" spans="10:11">
      <c r="J556" s="247"/>
      <c r="K556" s="247"/>
    </row>
    <row r="557" spans="10:11">
      <c r="J557" s="247"/>
      <c r="K557" s="247"/>
    </row>
    <row r="558" spans="10:11">
      <c r="J558" s="247"/>
      <c r="K558" s="247"/>
    </row>
    <row r="559" spans="10:11">
      <c r="J559" s="247"/>
      <c r="K559" s="247"/>
    </row>
    <row r="560" spans="10:11">
      <c r="J560" s="247"/>
      <c r="K560" s="247"/>
    </row>
    <row r="561" spans="10:11">
      <c r="J561" s="247"/>
      <c r="K561" s="247"/>
    </row>
    <row r="562" spans="10:11">
      <c r="J562" s="247"/>
      <c r="K562" s="247"/>
    </row>
    <row r="563" spans="10:11">
      <c r="J563" s="247"/>
      <c r="K563" s="247"/>
    </row>
    <row r="564" spans="10:11">
      <c r="J564" s="247"/>
      <c r="K564" s="247"/>
    </row>
    <row r="565" spans="10:11">
      <c r="J565" s="247"/>
      <c r="K565" s="247"/>
    </row>
    <row r="566" spans="10:11">
      <c r="J566" s="247"/>
      <c r="K566" s="247"/>
    </row>
    <row r="567" spans="10:11">
      <c r="J567" s="247"/>
      <c r="K567" s="247"/>
    </row>
    <row r="568" spans="10:11">
      <c r="J568" s="247"/>
      <c r="K568" s="247"/>
    </row>
    <row r="569" spans="10:11">
      <c r="J569" s="247"/>
      <c r="K569" s="247"/>
    </row>
    <row r="570" spans="10:11">
      <c r="J570" s="247"/>
      <c r="K570" s="247"/>
    </row>
    <row r="571" spans="10:11">
      <c r="J571" s="247"/>
      <c r="K571" s="247"/>
    </row>
    <row r="572" spans="10:11">
      <c r="J572" s="247"/>
      <c r="K572" s="247"/>
    </row>
    <row r="573" spans="10:11">
      <c r="J573" s="247"/>
      <c r="K573" s="247"/>
    </row>
    <row r="574" spans="10:11">
      <c r="J574" s="247"/>
      <c r="K574" s="247"/>
    </row>
    <row r="575" spans="10:11">
      <c r="J575" s="247"/>
      <c r="K575" s="247"/>
    </row>
    <row r="576" spans="10:11">
      <c r="J576" s="247"/>
      <c r="K576" s="247"/>
    </row>
    <row r="577" spans="10:11">
      <c r="J577" s="247"/>
      <c r="K577" s="247"/>
    </row>
    <row r="578" spans="10:11">
      <c r="J578" s="247"/>
      <c r="K578" s="247"/>
    </row>
    <row r="579" spans="10:11">
      <c r="J579" s="247"/>
      <c r="K579" s="247"/>
    </row>
    <row r="580" spans="10:11">
      <c r="J580" s="247"/>
      <c r="K580" s="247"/>
    </row>
    <row r="581" spans="10:11">
      <c r="J581" s="247"/>
      <c r="K581" s="247"/>
    </row>
    <row r="582" spans="10:11">
      <c r="J582" s="247"/>
      <c r="K582" s="247"/>
    </row>
    <row r="583" spans="10:11">
      <c r="J583" s="247"/>
      <c r="K583" s="247"/>
    </row>
    <row r="584" spans="10:11">
      <c r="J584" s="247"/>
      <c r="K584" s="247"/>
    </row>
    <row r="585" spans="10:11">
      <c r="J585" s="247"/>
      <c r="K585" s="247"/>
    </row>
    <row r="586" spans="10:11">
      <c r="J586" s="247"/>
      <c r="K586" s="247"/>
    </row>
    <row r="587" spans="10:11">
      <c r="J587" s="247"/>
      <c r="K587" s="247"/>
    </row>
    <row r="588" spans="10:11">
      <c r="J588" s="247"/>
      <c r="K588" s="247"/>
    </row>
    <row r="589" spans="10:11">
      <c r="J589" s="247"/>
      <c r="K589" s="247"/>
    </row>
    <row r="590" spans="10:11">
      <c r="J590" s="247"/>
      <c r="K590" s="247"/>
    </row>
    <row r="591" spans="10:11">
      <c r="J591" s="247"/>
      <c r="K591" s="247"/>
    </row>
    <row r="592" spans="10:11">
      <c r="J592" s="247"/>
      <c r="K592" s="247"/>
    </row>
    <row r="593" spans="10:11">
      <c r="J593" s="247"/>
      <c r="K593" s="247"/>
    </row>
    <row r="594" spans="10:11">
      <c r="J594" s="247"/>
      <c r="K594" s="247"/>
    </row>
    <row r="595" spans="10:11">
      <c r="J595" s="247"/>
      <c r="K595" s="247"/>
    </row>
    <row r="596" spans="10:11">
      <c r="J596" s="247"/>
      <c r="K596" s="247"/>
    </row>
    <row r="597" spans="10:11">
      <c r="J597" s="247"/>
      <c r="K597" s="247"/>
    </row>
    <row r="598" spans="10:11">
      <c r="J598" s="247"/>
      <c r="K598" s="247"/>
    </row>
    <row r="599" spans="10:11">
      <c r="J599" s="247"/>
      <c r="K599" s="247"/>
    </row>
    <row r="600" spans="10:11">
      <c r="J600" s="247"/>
      <c r="K600" s="247"/>
    </row>
    <row r="601" spans="10:11">
      <c r="J601" s="247"/>
      <c r="K601" s="247"/>
    </row>
    <row r="602" spans="10:11">
      <c r="J602" s="247"/>
      <c r="K602" s="247"/>
    </row>
    <row r="603" spans="10:11">
      <c r="J603" s="247"/>
      <c r="K603" s="247"/>
    </row>
    <row r="604" spans="10:11">
      <c r="J604" s="247"/>
      <c r="K604" s="247"/>
    </row>
    <row r="605" spans="10:11">
      <c r="J605" s="247"/>
      <c r="K605" s="247"/>
    </row>
    <row r="606" spans="10:11">
      <c r="J606" s="247"/>
      <c r="K606" s="247"/>
    </row>
    <row r="607" spans="10:11">
      <c r="J607" s="247"/>
      <c r="K607" s="247"/>
    </row>
    <row r="608" spans="10:11">
      <c r="J608" s="247"/>
      <c r="K608" s="247"/>
    </row>
    <row r="609" spans="10:11">
      <c r="J609" s="247"/>
      <c r="K609" s="247"/>
    </row>
    <row r="610" spans="10:11">
      <c r="J610" s="247"/>
      <c r="K610" s="247"/>
    </row>
    <row r="611" spans="10:11">
      <c r="J611" s="247"/>
      <c r="K611" s="247"/>
    </row>
    <row r="612" spans="10:11">
      <c r="J612" s="247"/>
      <c r="K612" s="247"/>
    </row>
    <row r="613" spans="10:11">
      <c r="J613" s="247"/>
      <c r="K613" s="247"/>
    </row>
    <row r="614" spans="10:11">
      <c r="J614" s="247"/>
      <c r="K614" s="247"/>
    </row>
    <row r="615" spans="10:11">
      <c r="J615" s="247"/>
      <c r="K615" s="247"/>
    </row>
    <row r="616" spans="10:11">
      <c r="J616" s="247"/>
      <c r="K616" s="247"/>
    </row>
    <row r="617" spans="10:11">
      <c r="J617" s="247"/>
      <c r="K617" s="247"/>
    </row>
    <row r="618" spans="10:11">
      <c r="J618" s="247"/>
      <c r="K618" s="247"/>
    </row>
    <row r="619" spans="10:11">
      <c r="J619" s="247"/>
      <c r="K619" s="247"/>
    </row>
    <row r="620" spans="10:11">
      <c r="J620" s="247"/>
      <c r="K620" s="247"/>
    </row>
    <row r="621" spans="10:11">
      <c r="J621" s="247"/>
      <c r="K621" s="247"/>
    </row>
    <row r="622" spans="10:11">
      <c r="J622" s="247"/>
      <c r="K622" s="247"/>
    </row>
    <row r="623" spans="10:11">
      <c r="J623" s="247"/>
      <c r="K623" s="247"/>
    </row>
    <row r="624" spans="10:11">
      <c r="J624" s="247"/>
      <c r="K624" s="247"/>
    </row>
    <row r="625" spans="10:11">
      <c r="J625" s="247"/>
      <c r="K625" s="247"/>
    </row>
    <row r="626" spans="10:11">
      <c r="J626" s="247"/>
      <c r="K626" s="247"/>
    </row>
    <row r="627" spans="10:11">
      <c r="J627" s="247"/>
      <c r="K627" s="247"/>
    </row>
    <row r="628" spans="10:11">
      <c r="J628" s="247"/>
      <c r="K628" s="247"/>
    </row>
    <row r="629" spans="10:11">
      <c r="J629" s="247"/>
      <c r="K629" s="247"/>
    </row>
    <row r="630" spans="10:11">
      <c r="J630" s="247"/>
      <c r="K630" s="247"/>
    </row>
    <row r="631" spans="10:11">
      <c r="J631" s="247"/>
      <c r="K631" s="247"/>
    </row>
    <row r="632" spans="10:11">
      <c r="J632" s="247"/>
      <c r="K632" s="247"/>
    </row>
    <row r="633" spans="10:11">
      <c r="J633" s="247"/>
      <c r="K633" s="247"/>
    </row>
    <row r="634" spans="10:11">
      <c r="J634" s="247"/>
      <c r="K634" s="247"/>
    </row>
    <row r="635" spans="10:11">
      <c r="J635" s="247"/>
      <c r="K635" s="247"/>
    </row>
    <row r="636" spans="10:11">
      <c r="J636" s="247"/>
      <c r="K636" s="247"/>
    </row>
    <row r="637" spans="10:11">
      <c r="J637" s="247"/>
      <c r="K637" s="247"/>
    </row>
    <row r="638" spans="10:11">
      <c r="J638" s="247"/>
      <c r="K638" s="247"/>
    </row>
    <row r="639" spans="10:11">
      <c r="J639" s="247"/>
      <c r="K639" s="247"/>
    </row>
    <row r="640" spans="10:11">
      <c r="J640" s="247"/>
      <c r="K640" s="247"/>
    </row>
    <row r="641" spans="10:11">
      <c r="J641" s="247"/>
      <c r="K641" s="247"/>
    </row>
    <row r="642" spans="10:11">
      <c r="J642" s="247"/>
      <c r="K642" s="247"/>
    </row>
    <row r="643" spans="10:11">
      <c r="J643" s="247"/>
      <c r="K643" s="247"/>
    </row>
    <row r="644" spans="10:11">
      <c r="J644" s="247"/>
      <c r="K644" s="247"/>
    </row>
    <row r="645" spans="10:11">
      <c r="J645" s="247"/>
      <c r="K645" s="247"/>
    </row>
    <row r="646" spans="10:11">
      <c r="J646" s="247"/>
      <c r="K646" s="247"/>
    </row>
    <row r="647" spans="10:11">
      <c r="J647" s="247"/>
      <c r="K647" s="247"/>
    </row>
    <row r="648" spans="10:11">
      <c r="J648" s="247"/>
      <c r="K648" s="247"/>
    </row>
    <row r="649" spans="10:11">
      <c r="J649" s="247"/>
      <c r="K649" s="247"/>
    </row>
    <row r="650" spans="10:11">
      <c r="J650" s="247"/>
      <c r="K650" s="247"/>
    </row>
    <row r="651" spans="10:11">
      <c r="J651" s="247"/>
      <c r="K651" s="247"/>
    </row>
    <row r="652" spans="10:11">
      <c r="J652" s="247"/>
      <c r="K652" s="247"/>
    </row>
    <row r="653" spans="10:11">
      <c r="J653" s="247"/>
      <c r="K653" s="247"/>
    </row>
    <row r="654" spans="10:11">
      <c r="J654" s="247"/>
      <c r="K654" s="247"/>
    </row>
    <row r="655" spans="10:11">
      <c r="J655" s="247"/>
      <c r="K655" s="247"/>
    </row>
    <row r="656" spans="10:11">
      <c r="J656" s="247"/>
      <c r="K656" s="247"/>
    </row>
    <row r="657" spans="10:11">
      <c r="J657" s="247"/>
      <c r="K657" s="247"/>
    </row>
    <row r="658" spans="10:11">
      <c r="J658" s="247"/>
      <c r="K658" s="247"/>
    </row>
    <row r="659" spans="10:11">
      <c r="J659" s="247"/>
      <c r="K659" s="247"/>
    </row>
    <row r="660" spans="10:11">
      <c r="J660" s="247"/>
      <c r="K660" s="247"/>
    </row>
    <row r="661" spans="10:11">
      <c r="J661" s="247"/>
      <c r="K661" s="247"/>
    </row>
    <row r="662" spans="10:11">
      <c r="J662" s="247"/>
      <c r="K662" s="247"/>
    </row>
    <row r="663" spans="10:11">
      <c r="J663" s="247"/>
      <c r="K663" s="247"/>
    </row>
    <row r="664" spans="10:11">
      <c r="J664" s="247"/>
      <c r="K664" s="247"/>
    </row>
    <row r="665" spans="10:11">
      <c r="J665" s="247"/>
      <c r="K665" s="247"/>
    </row>
    <row r="666" spans="10:11">
      <c r="J666" s="247"/>
      <c r="K666" s="247"/>
    </row>
    <row r="667" spans="10:11">
      <c r="J667" s="247"/>
      <c r="K667" s="247"/>
    </row>
    <row r="668" spans="10:11">
      <c r="J668" s="247"/>
      <c r="K668" s="247"/>
    </row>
    <row r="669" spans="10:11">
      <c r="J669" s="247"/>
      <c r="K669" s="247"/>
    </row>
    <row r="670" spans="10:11">
      <c r="J670" s="247"/>
      <c r="K670" s="247"/>
    </row>
    <row r="671" spans="10:11">
      <c r="J671" s="247"/>
      <c r="K671" s="247"/>
    </row>
    <row r="672" spans="10:11">
      <c r="J672" s="247"/>
      <c r="K672" s="247"/>
    </row>
    <row r="673" spans="10:11">
      <c r="J673" s="247"/>
      <c r="K673" s="247"/>
    </row>
    <row r="674" spans="10:11">
      <c r="J674" s="247"/>
      <c r="K674" s="247"/>
    </row>
    <row r="675" spans="10:11">
      <c r="J675" s="247"/>
      <c r="K675" s="247"/>
    </row>
    <row r="676" spans="10:11">
      <c r="J676" s="247"/>
      <c r="K676" s="247"/>
    </row>
    <row r="677" spans="10:11">
      <c r="J677" s="247"/>
      <c r="K677" s="247"/>
    </row>
    <row r="678" spans="10:11">
      <c r="J678" s="247"/>
      <c r="K678" s="247"/>
    </row>
    <row r="679" spans="10:11">
      <c r="J679" s="247"/>
      <c r="K679" s="247"/>
    </row>
    <row r="680" spans="10:11">
      <c r="J680" s="247"/>
      <c r="K680" s="247"/>
    </row>
    <row r="681" spans="10:11">
      <c r="J681" s="247"/>
      <c r="K681" s="247"/>
    </row>
    <row r="682" spans="10:11">
      <c r="J682" s="247"/>
      <c r="K682" s="247"/>
    </row>
    <row r="683" spans="10:11">
      <c r="J683" s="247"/>
      <c r="K683" s="247"/>
    </row>
    <row r="684" spans="10:11">
      <c r="J684" s="247"/>
      <c r="K684" s="247"/>
    </row>
    <row r="685" spans="10:11">
      <c r="J685" s="247"/>
      <c r="K685" s="247"/>
    </row>
    <row r="686" spans="10:11">
      <c r="J686" s="247"/>
      <c r="K686" s="247"/>
    </row>
    <row r="687" spans="10:11">
      <c r="J687" s="247"/>
      <c r="K687" s="247"/>
    </row>
    <row r="688" spans="10:11">
      <c r="J688" s="247"/>
      <c r="K688" s="247"/>
    </row>
    <row r="689" spans="10:11">
      <c r="J689" s="247"/>
      <c r="K689" s="247"/>
    </row>
    <row r="690" spans="10:11">
      <c r="J690" s="247"/>
      <c r="K690" s="247"/>
    </row>
    <row r="691" spans="10:11">
      <c r="J691" s="247"/>
      <c r="K691" s="247"/>
    </row>
    <row r="692" spans="10:11">
      <c r="J692" s="247"/>
      <c r="K692" s="247"/>
    </row>
    <row r="693" spans="10:11">
      <c r="J693" s="247"/>
      <c r="K693" s="247"/>
    </row>
    <row r="694" spans="10:11">
      <c r="J694" s="247"/>
      <c r="K694" s="247"/>
    </row>
    <row r="695" spans="10:11">
      <c r="J695" s="247"/>
      <c r="K695" s="247"/>
    </row>
    <row r="696" spans="10:11">
      <c r="J696" s="247"/>
      <c r="K696" s="247"/>
    </row>
    <row r="697" spans="10:11">
      <c r="J697" s="247"/>
      <c r="K697" s="247"/>
    </row>
    <row r="698" spans="10:11">
      <c r="J698" s="247"/>
      <c r="K698" s="247"/>
    </row>
    <row r="699" spans="10:11">
      <c r="J699" s="247"/>
      <c r="K699" s="247"/>
    </row>
    <row r="700" spans="10:11">
      <c r="J700" s="247"/>
      <c r="K700" s="247"/>
    </row>
    <row r="701" spans="10:11">
      <c r="J701" s="247"/>
      <c r="K701" s="247"/>
    </row>
    <row r="702" spans="10:11">
      <c r="J702" s="247"/>
      <c r="K702" s="247"/>
    </row>
    <row r="703" spans="10:11">
      <c r="J703" s="247"/>
      <c r="K703" s="247"/>
    </row>
    <row r="704" spans="10:11">
      <c r="J704" s="247"/>
      <c r="K704" s="247"/>
    </row>
    <row r="705" spans="10:11">
      <c r="J705" s="247"/>
      <c r="K705" s="247"/>
    </row>
    <row r="706" spans="10:11">
      <c r="J706" s="247"/>
      <c r="K706" s="247"/>
    </row>
    <row r="707" spans="10:11">
      <c r="J707" s="247"/>
      <c r="K707" s="247"/>
    </row>
    <row r="708" spans="10:11">
      <c r="J708" s="247"/>
      <c r="K708" s="247"/>
    </row>
    <row r="709" spans="10:11">
      <c r="J709" s="247"/>
      <c r="K709" s="247"/>
    </row>
    <row r="710" spans="10:11">
      <c r="J710" s="247"/>
      <c r="K710" s="247"/>
    </row>
    <row r="711" spans="10:11">
      <c r="J711" s="247"/>
      <c r="K711" s="247"/>
    </row>
    <row r="712" spans="10:11">
      <c r="J712" s="247"/>
      <c r="K712" s="247"/>
    </row>
    <row r="713" spans="10:11">
      <c r="J713" s="247"/>
      <c r="K713" s="247"/>
    </row>
    <row r="714" spans="10:11">
      <c r="J714" s="247"/>
      <c r="K714" s="247"/>
    </row>
    <row r="715" spans="10:11">
      <c r="J715" s="247"/>
      <c r="K715" s="247"/>
    </row>
    <row r="716" spans="10:11">
      <c r="J716" s="247"/>
      <c r="K716" s="247"/>
    </row>
    <row r="717" spans="10:11">
      <c r="J717" s="247"/>
      <c r="K717" s="247"/>
    </row>
    <row r="718" spans="10:11">
      <c r="J718" s="247"/>
      <c r="K718" s="247"/>
    </row>
    <row r="719" spans="10:11">
      <c r="J719" s="247"/>
      <c r="K719" s="247"/>
    </row>
    <row r="720" spans="10:11">
      <c r="J720" s="247"/>
      <c r="K720" s="247"/>
    </row>
    <row r="721" spans="10:11">
      <c r="J721" s="247"/>
      <c r="K721" s="247"/>
    </row>
    <row r="722" spans="10:11">
      <c r="J722" s="247"/>
      <c r="K722" s="247"/>
    </row>
    <row r="723" spans="10:11">
      <c r="J723" s="247"/>
      <c r="K723" s="247"/>
    </row>
    <row r="724" spans="10:11">
      <c r="J724" s="247"/>
      <c r="K724" s="247"/>
    </row>
    <row r="725" spans="10:11">
      <c r="J725" s="247"/>
      <c r="K725" s="247"/>
    </row>
    <row r="726" spans="10:11">
      <c r="J726" s="247"/>
      <c r="K726" s="247"/>
    </row>
    <row r="727" spans="10:11">
      <c r="J727" s="247"/>
      <c r="K727" s="247"/>
    </row>
    <row r="728" spans="10:11">
      <c r="J728" s="247"/>
      <c r="K728" s="247"/>
    </row>
    <row r="729" spans="10:11">
      <c r="J729" s="247"/>
      <c r="K729" s="247"/>
    </row>
    <row r="730" spans="10:11">
      <c r="J730" s="247"/>
      <c r="K730" s="247"/>
    </row>
    <row r="731" spans="10:11">
      <c r="J731" s="247"/>
      <c r="K731" s="247"/>
    </row>
    <row r="732" spans="10:11">
      <c r="J732" s="247"/>
      <c r="K732" s="247"/>
    </row>
    <row r="733" spans="10:11">
      <c r="J733" s="247"/>
      <c r="K733" s="247"/>
    </row>
    <row r="734" spans="10:11">
      <c r="J734" s="247"/>
      <c r="K734" s="247"/>
    </row>
    <row r="735" spans="10:11">
      <c r="J735" s="247"/>
      <c r="K735" s="247"/>
    </row>
    <row r="736" spans="10:11">
      <c r="J736" s="247"/>
      <c r="K736" s="247"/>
    </row>
    <row r="737" spans="10:11">
      <c r="J737" s="247"/>
      <c r="K737" s="247"/>
    </row>
    <row r="738" spans="10:11">
      <c r="J738" s="247"/>
      <c r="K738" s="247"/>
    </row>
    <row r="739" spans="10:11">
      <c r="J739" s="247"/>
      <c r="K739" s="247"/>
    </row>
    <row r="740" spans="10:11">
      <c r="J740" s="247"/>
      <c r="K740" s="247"/>
    </row>
    <row r="741" spans="10:11">
      <c r="J741" s="247"/>
      <c r="K741" s="247"/>
    </row>
    <row r="742" spans="10:11">
      <c r="J742" s="247"/>
      <c r="K742" s="247"/>
    </row>
    <row r="743" spans="10:11">
      <c r="J743" s="247"/>
      <c r="K743" s="247"/>
    </row>
    <row r="744" spans="10:11">
      <c r="J744" s="247"/>
      <c r="K744" s="247"/>
    </row>
    <row r="745" spans="10:11">
      <c r="J745" s="247"/>
      <c r="K745" s="247"/>
    </row>
    <row r="746" spans="10:11">
      <c r="J746" s="247"/>
      <c r="K746" s="247"/>
    </row>
    <row r="747" spans="10:11">
      <c r="J747" s="247"/>
      <c r="K747" s="247"/>
    </row>
    <row r="748" spans="10:11">
      <c r="J748" s="247"/>
      <c r="K748" s="247"/>
    </row>
    <row r="749" spans="10:11">
      <c r="J749" s="247"/>
      <c r="K749" s="247"/>
    </row>
    <row r="750" spans="10:11">
      <c r="J750" s="247"/>
      <c r="K750" s="247"/>
    </row>
    <row r="751" spans="10:11">
      <c r="J751" s="247"/>
      <c r="K751" s="247"/>
    </row>
    <row r="752" spans="10:11">
      <c r="J752" s="247"/>
      <c r="K752" s="247"/>
    </row>
    <row r="753" spans="10:11">
      <c r="J753" s="247"/>
      <c r="K753" s="247"/>
    </row>
    <row r="754" spans="10:11">
      <c r="J754" s="247"/>
      <c r="K754" s="247"/>
    </row>
    <row r="755" spans="10:11">
      <c r="J755" s="247"/>
      <c r="K755" s="247"/>
    </row>
    <row r="756" spans="10:11">
      <c r="J756" s="247"/>
      <c r="K756" s="247"/>
    </row>
    <row r="757" spans="10:11">
      <c r="J757" s="247"/>
      <c r="K757" s="247"/>
    </row>
    <row r="758" spans="10:11">
      <c r="J758" s="247"/>
      <c r="K758" s="247"/>
    </row>
    <row r="759" spans="10:11">
      <c r="J759" s="247"/>
      <c r="K759" s="247"/>
    </row>
    <row r="760" spans="10:11">
      <c r="J760" s="247"/>
      <c r="K760" s="247"/>
    </row>
    <row r="761" spans="10:11">
      <c r="J761" s="247"/>
      <c r="K761" s="247"/>
    </row>
    <row r="762" spans="10:11">
      <c r="J762" s="247"/>
      <c r="K762" s="247"/>
    </row>
    <row r="763" spans="10:11">
      <c r="J763" s="247"/>
      <c r="K763" s="247"/>
    </row>
  </sheetData>
  <mergeCells count="21">
    <mergeCell ref="M4:Q4"/>
    <mergeCell ref="A1:Q1"/>
    <mergeCell ref="R1:AI1"/>
    <mergeCell ref="A2:Q2"/>
    <mergeCell ref="R2:AI2"/>
    <mergeCell ref="A3:P3"/>
    <mergeCell ref="A318:J318"/>
    <mergeCell ref="A319:J319"/>
    <mergeCell ref="A320:J320"/>
    <mergeCell ref="N5:Q5"/>
    <mergeCell ref="A313:J313"/>
    <mergeCell ref="A314:J314"/>
    <mergeCell ref="A315:J315"/>
    <mergeCell ref="A316:J316"/>
    <mergeCell ref="A317:J317"/>
    <mergeCell ref="A5:A6"/>
    <mergeCell ref="B5:B6"/>
    <mergeCell ref="C5:C6"/>
    <mergeCell ref="D5:D6"/>
    <mergeCell ref="E5:E6"/>
    <mergeCell ref="F5:I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Q138"/>
  <sheetViews>
    <sheetView workbookViewId="0">
      <selection activeCell="I55" sqref="I55"/>
    </sheetView>
  </sheetViews>
  <sheetFormatPr defaultColWidth="9.140625" defaultRowHeight="15"/>
  <cols>
    <col min="1" max="1" width="9.140625" style="304"/>
    <col min="2" max="2" width="47.28515625" style="305" customWidth="1"/>
    <col min="3" max="3" width="9.140625" style="305"/>
    <col min="4" max="4" width="14" style="305" customWidth="1"/>
    <col min="5" max="5" width="12.42578125" style="305" customWidth="1"/>
    <col min="6" max="6" width="11.28515625" style="305" customWidth="1"/>
    <col min="7" max="7" width="12.85546875" style="305" customWidth="1"/>
    <col min="8" max="8" width="10.28515625" style="305" customWidth="1"/>
    <col min="9" max="9" width="16.42578125" style="305" customWidth="1"/>
    <col min="10" max="10" width="15.140625" style="305" customWidth="1"/>
    <col min="11" max="11" width="14.5703125" style="305" customWidth="1"/>
    <col min="12" max="12" width="11.5703125" style="305" customWidth="1"/>
    <col min="13" max="13" width="11.85546875" style="305" customWidth="1"/>
    <col min="14" max="15" width="10.7109375" style="305" customWidth="1"/>
    <col min="16" max="257" width="9.140625" style="305"/>
    <col min="258" max="258" width="47.28515625" style="305" customWidth="1"/>
    <col min="259" max="259" width="9.140625" style="305"/>
    <col min="260" max="260" width="14" style="305" customWidth="1"/>
    <col min="261" max="261" width="12.42578125" style="305" customWidth="1"/>
    <col min="262" max="262" width="11.28515625" style="305" customWidth="1"/>
    <col min="263" max="263" width="12.85546875" style="305" customWidth="1"/>
    <col min="264" max="264" width="10.28515625" style="305" customWidth="1"/>
    <col min="265" max="265" width="16.42578125" style="305" customWidth="1"/>
    <col min="266" max="266" width="15.140625" style="305" customWidth="1"/>
    <col min="267" max="267" width="14.5703125" style="305" customWidth="1"/>
    <col min="268" max="268" width="11.5703125" style="305" customWidth="1"/>
    <col min="269" max="269" width="11.85546875" style="305" customWidth="1"/>
    <col min="270" max="271" width="10.7109375" style="305" customWidth="1"/>
    <col min="272" max="513" width="9.140625" style="305"/>
    <col min="514" max="514" width="47.28515625" style="305" customWidth="1"/>
    <col min="515" max="515" width="9.140625" style="305"/>
    <col min="516" max="516" width="14" style="305" customWidth="1"/>
    <col min="517" max="517" width="12.42578125" style="305" customWidth="1"/>
    <col min="518" max="518" width="11.28515625" style="305" customWidth="1"/>
    <col min="519" max="519" width="12.85546875" style="305" customWidth="1"/>
    <col min="520" max="520" width="10.28515625" style="305" customWidth="1"/>
    <col min="521" max="521" width="16.42578125" style="305" customWidth="1"/>
    <col min="522" max="522" width="15.140625" style="305" customWidth="1"/>
    <col min="523" max="523" width="14.5703125" style="305" customWidth="1"/>
    <col min="524" max="524" width="11.5703125" style="305" customWidth="1"/>
    <col min="525" max="525" width="11.85546875" style="305" customWidth="1"/>
    <col min="526" max="527" width="10.7109375" style="305" customWidth="1"/>
    <col min="528" max="769" width="9.140625" style="305"/>
    <col min="770" max="770" width="47.28515625" style="305" customWidth="1"/>
    <col min="771" max="771" width="9.140625" style="305"/>
    <col min="772" max="772" width="14" style="305" customWidth="1"/>
    <col min="773" max="773" width="12.42578125" style="305" customWidth="1"/>
    <col min="774" max="774" width="11.28515625" style="305" customWidth="1"/>
    <col min="775" max="775" width="12.85546875" style="305" customWidth="1"/>
    <col min="776" max="776" width="10.28515625" style="305" customWidth="1"/>
    <col min="777" max="777" width="16.42578125" style="305" customWidth="1"/>
    <col min="778" max="778" width="15.140625" style="305" customWidth="1"/>
    <col min="779" max="779" width="14.5703125" style="305" customWidth="1"/>
    <col min="780" max="780" width="11.5703125" style="305" customWidth="1"/>
    <col min="781" max="781" width="11.85546875" style="305" customWidth="1"/>
    <col min="782" max="783" width="10.7109375" style="305" customWidth="1"/>
    <col min="784" max="1025" width="9.140625" style="305"/>
    <col min="1026" max="1026" width="47.28515625" style="305" customWidth="1"/>
    <col min="1027" max="1027" width="9.140625" style="305"/>
    <col min="1028" max="1028" width="14" style="305" customWidth="1"/>
    <col min="1029" max="1029" width="12.42578125" style="305" customWidth="1"/>
    <col min="1030" max="1030" width="11.28515625" style="305" customWidth="1"/>
    <col min="1031" max="1031" width="12.85546875" style="305" customWidth="1"/>
    <col min="1032" max="1032" width="10.28515625" style="305" customWidth="1"/>
    <col min="1033" max="1033" width="16.42578125" style="305" customWidth="1"/>
    <col min="1034" max="1034" width="15.140625" style="305" customWidth="1"/>
    <col min="1035" max="1035" width="14.5703125" style="305" customWidth="1"/>
    <col min="1036" max="1036" width="11.5703125" style="305" customWidth="1"/>
    <col min="1037" max="1037" width="11.85546875" style="305" customWidth="1"/>
    <col min="1038" max="1039" width="10.7109375" style="305" customWidth="1"/>
    <col min="1040" max="1281" width="9.140625" style="305"/>
    <col min="1282" max="1282" width="47.28515625" style="305" customWidth="1"/>
    <col min="1283" max="1283" width="9.140625" style="305"/>
    <col min="1284" max="1284" width="14" style="305" customWidth="1"/>
    <col min="1285" max="1285" width="12.42578125" style="305" customWidth="1"/>
    <col min="1286" max="1286" width="11.28515625" style="305" customWidth="1"/>
    <col min="1287" max="1287" width="12.85546875" style="305" customWidth="1"/>
    <col min="1288" max="1288" width="10.28515625" style="305" customWidth="1"/>
    <col min="1289" max="1289" width="16.42578125" style="305" customWidth="1"/>
    <col min="1290" max="1290" width="15.140625" style="305" customWidth="1"/>
    <col min="1291" max="1291" width="14.5703125" style="305" customWidth="1"/>
    <col min="1292" max="1292" width="11.5703125" style="305" customWidth="1"/>
    <col min="1293" max="1293" width="11.85546875" style="305" customWidth="1"/>
    <col min="1294" max="1295" width="10.7109375" style="305" customWidth="1"/>
    <col min="1296" max="1537" width="9.140625" style="305"/>
    <col min="1538" max="1538" width="47.28515625" style="305" customWidth="1"/>
    <col min="1539" max="1539" width="9.140625" style="305"/>
    <col min="1540" max="1540" width="14" style="305" customWidth="1"/>
    <col min="1541" max="1541" width="12.42578125" style="305" customWidth="1"/>
    <col min="1542" max="1542" width="11.28515625" style="305" customWidth="1"/>
    <col min="1543" max="1543" width="12.85546875" style="305" customWidth="1"/>
    <col min="1544" max="1544" width="10.28515625" style="305" customWidth="1"/>
    <col min="1545" max="1545" width="16.42578125" style="305" customWidth="1"/>
    <col min="1546" max="1546" width="15.140625" style="305" customWidth="1"/>
    <col min="1547" max="1547" width="14.5703125" style="305" customWidth="1"/>
    <col min="1548" max="1548" width="11.5703125" style="305" customWidth="1"/>
    <col min="1549" max="1549" width="11.85546875" style="305" customWidth="1"/>
    <col min="1550" max="1551" width="10.7109375" style="305" customWidth="1"/>
    <col min="1552" max="1793" width="9.140625" style="305"/>
    <col min="1794" max="1794" width="47.28515625" style="305" customWidth="1"/>
    <col min="1795" max="1795" width="9.140625" style="305"/>
    <col min="1796" max="1796" width="14" style="305" customWidth="1"/>
    <col min="1797" max="1797" width="12.42578125" style="305" customWidth="1"/>
    <col min="1798" max="1798" width="11.28515625" style="305" customWidth="1"/>
    <col min="1799" max="1799" width="12.85546875" style="305" customWidth="1"/>
    <col min="1800" max="1800" width="10.28515625" style="305" customWidth="1"/>
    <col min="1801" max="1801" width="16.42578125" style="305" customWidth="1"/>
    <col min="1802" max="1802" width="15.140625" style="305" customWidth="1"/>
    <col min="1803" max="1803" width="14.5703125" style="305" customWidth="1"/>
    <col min="1804" max="1804" width="11.5703125" style="305" customWidth="1"/>
    <col min="1805" max="1805" width="11.85546875" style="305" customWidth="1"/>
    <col min="1806" max="1807" width="10.7109375" style="305" customWidth="1"/>
    <col min="1808" max="2049" width="9.140625" style="305"/>
    <col min="2050" max="2050" width="47.28515625" style="305" customWidth="1"/>
    <col min="2051" max="2051" width="9.140625" style="305"/>
    <col min="2052" max="2052" width="14" style="305" customWidth="1"/>
    <col min="2053" max="2053" width="12.42578125" style="305" customWidth="1"/>
    <col min="2054" max="2054" width="11.28515625" style="305" customWidth="1"/>
    <col min="2055" max="2055" width="12.85546875" style="305" customWidth="1"/>
    <col min="2056" max="2056" width="10.28515625" style="305" customWidth="1"/>
    <col min="2057" max="2057" width="16.42578125" style="305" customWidth="1"/>
    <col min="2058" max="2058" width="15.140625" style="305" customWidth="1"/>
    <col min="2059" max="2059" width="14.5703125" style="305" customWidth="1"/>
    <col min="2060" max="2060" width="11.5703125" style="305" customWidth="1"/>
    <col min="2061" max="2061" width="11.85546875" style="305" customWidth="1"/>
    <col min="2062" max="2063" width="10.7109375" style="305" customWidth="1"/>
    <col min="2064" max="2305" width="9.140625" style="305"/>
    <col min="2306" max="2306" width="47.28515625" style="305" customWidth="1"/>
    <col min="2307" max="2307" width="9.140625" style="305"/>
    <col min="2308" max="2308" width="14" style="305" customWidth="1"/>
    <col min="2309" max="2309" width="12.42578125" style="305" customWidth="1"/>
    <col min="2310" max="2310" width="11.28515625" style="305" customWidth="1"/>
    <col min="2311" max="2311" width="12.85546875" style="305" customWidth="1"/>
    <col min="2312" max="2312" width="10.28515625" style="305" customWidth="1"/>
    <col min="2313" max="2313" width="16.42578125" style="305" customWidth="1"/>
    <col min="2314" max="2314" width="15.140625" style="305" customWidth="1"/>
    <col min="2315" max="2315" width="14.5703125" style="305" customWidth="1"/>
    <col min="2316" max="2316" width="11.5703125" style="305" customWidth="1"/>
    <col min="2317" max="2317" width="11.85546875" style="305" customWidth="1"/>
    <col min="2318" max="2319" width="10.7109375" style="305" customWidth="1"/>
    <col min="2320" max="2561" width="9.140625" style="305"/>
    <col min="2562" max="2562" width="47.28515625" style="305" customWidth="1"/>
    <col min="2563" max="2563" width="9.140625" style="305"/>
    <col min="2564" max="2564" width="14" style="305" customWidth="1"/>
    <col min="2565" max="2565" width="12.42578125" style="305" customWidth="1"/>
    <col min="2566" max="2566" width="11.28515625" style="305" customWidth="1"/>
    <col min="2567" max="2567" width="12.85546875" style="305" customWidth="1"/>
    <col min="2568" max="2568" width="10.28515625" style="305" customWidth="1"/>
    <col min="2569" max="2569" width="16.42578125" style="305" customWidth="1"/>
    <col min="2570" max="2570" width="15.140625" style="305" customWidth="1"/>
    <col min="2571" max="2571" width="14.5703125" style="305" customWidth="1"/>
    <col min="2572" max="2572" width="11.5703125" style="305" customWidth="1"/>
    <col min="2573" max="2573" width="11.85546875" style="305" customWidth="1"/>
    <col min="2574" max="2575" width="10.7109375" style="305" customWidth="1"/>
    <col min="2576" max="2817" width="9.140625" style="305"/>
    <col min="2818" max="2818" width="47.28515625" style="305" customWidth="1"/>
    <col min="2819" max="2819" width="9.140625" style="305"/>
    <col min="2820" max="2820" width="14" style="305" customWidth="1"/>
    <col min="2821" max="2821" width="12.42578125" style="305" customWidth="1"/>
    <col min="2822" max="2822" width="11.28515625" style="305" customWidth="1"/>
    <col min="2823" max="2823" width="12.85546875" style="305" customWidth="1"/>
    <col min="2824" max="2824" width="10.28515625" style="305" customWidth="1"/>
    <col min="2825" max="2825" width="16.42578125" style="305" customWidth="1"/>
    <col min="2826" max="2826" width="15.140625" style="305" customWidth="1"/>
    <col min="2827" max="2827" width="14.5703125" style="305" customWidth="1"/>
    <col min="2828" max="2828" width="11.5703125" style="305" customWidth="1"/>
    <col min="2829" max="2829" width="11.85546875" style="305" customWidth="1"/>
    <col min="2830" max="2831" width="10.7109375" style="305" customWidth="1"/>
    <col min="2832" max="3073" width="9.140625" style="305"/>
    <col min="3074" max="3074" width="47.28515625" style="305" customWidth="1"/>
    <col min="3075" max="3075" width="9.140625" style="305"/>
    <col min="3076" max="3076" width="14" style="305" customWidth="1"/>
    <col min="3077" max="3077" width="12.42578125" style="305" customWidth="1"/>
    <col min="3078" max="3078" width="11.28515625" style="305" customWidth="1"/>
    <col min="3079" max="3079" width="12.85546875" style="305" customWidth="1"/>
    <col min="3080" max="3080" width="10.28515625" style="305" customWidth="1"/>
    <col min="3081" max="3081" width="16.42578125" style="305" customWidth="1"/>
    <col min="3082" max="3082" width="15.140625" style="305" customWidth="1"/>
    <col min="3083" max="3083" width="14.5703125" style="305" customWidth="1"/>
    <col min="3084" max="3084" width="11.5703125" style="305" customWidth="1"/>
    <col min="3085" max="3085" width="11.85546875" style="305" customWidth="1"/>
    <col min="3086" max="3087" width="10.7109375" style="305" customWidth="1"/>
    <col min="3088" max="3329" width="9.140625" style="305"/>
    <col min="3330" max="3330" width="47.28515625" style="305" customWidth="1"/>
    <col min="3331" max="3331" width="9.140625" style="305"/>
    <col min="3332" max="3332" width="14" style="305" customWidth="1"/>
    <col min="3333" max="3333" width="12.42578125" style="305" customWidth="1"/>
    <col min="3334" max="3334" width="11.28515625" style="305" customWidth="1"/>
    <col min="3335" max="3335" width="12.85546875" style="305" customWidth="1"/>
    <col min="3336" max="3336" width="10.28515625" style="305" customWidth="1"/>
    <col min="3337" max="3337" width="16.42578125" style="305" customWidth="1"/>
    <col min="3338" max="3338" width="15.140625" style="305" customWidth="1"/>
    <col min="3339" max="3339" width="14.5703125" style="305" customWidth="1"/>
    <col min="3340" max="3340" width="11.5703125" style="305" customWidth="1"/>
    <col min="3341" max="3341" width="11.85546875" style="305" customWidth="1"/>
    <col min="3342" max="3343" width="10.7109375" style="305" customWidth="1"/>
    <col min="3344" max="3585" width="9.140625" style="305"/>
    <col min="3586" max="3586" width="47.28515625" style="305" customWidth="1"/>
    <col min="3587" max="3587" width="9.140625" style="305"/>
    <col min="3588" max="3588" width="14" style="305" customWidth="1"/>
    <col min="3589" max="3589" width="12.42578125" style="305" customWidth="1"/>
    <col min="3590" max="3590" width="11.28515625" style="305" customWidth="1"/>
    <col min="3591" max="3591" width="12.85546875" style="305" customWidth="1"/>
    <col min="3592" max="3592" width="10.28515625" style="305" customWidth="1"/>
    <col min="3593" max="3593" width="16.42578125" style="305" customWidth="1"/>
    <col min="3594" max="3594" width="15.140625" style="305" customWidth="1"/>
    <col min="3595" max="3595" width="14.5703125" style="305" customWidth="1"/>
    <col min="3596" max="3596" width="11.5703125" style="305" customWidth="1"/>
    <col min="3597" max="3597" width="11.85546875" style="305" customWidth="1"/>
    <col min="3598" max="3599" width="10.7109375" style="305" customWidth="1"/>
    <col min="3600" max="3841" width="9.140625" style="305"/>
    <col min="3842" max="3842" width="47.28515625" style="305" customWidth="1"/>
    <col min="3843" max="3843" width="9.140625" style="305"/>
    <col min="3844" max="3844" width="14" style="305" customWidth="1"/>
    <col min="3845" max="3845" width="12.42578125" style="305" customWidth="1"/>
    <col min="3846" max="3846" width="11.28515625" style="305" customWidth="1"/>
    <col min="3847" max="3847" width="12.85546875" style="305" customWidth="1"/>
    <col min="3848" max="3848" width="10.28515625" style="305" customWidth="1"/>
    <col min="3849" max="3849" width="16.42578125" style="305" customWidth="1"/>
    <col min="3850" max="3850" width="15.140625" style="305" customWidth="1"/>
    <col min="3851" max="3851" width="14.5703125" style="305" customWidth="1"/>
    <col min="3852" max="3852" width="11.5703125" style="305" customWidth="1"/>
    <col min="3853" max="3853" width="11.85546875" style="305" customWidth="1"/>
    <col min="3854" max="3855" width="10.7109375" style="305" customWidth="1"/>
    <col min="3856" max="4097" width="9.140625" style="305"/>
    <col min="4098" max="4098" width="47.28515625" style="305" customWidth="1"/>
    <col min="4099" max="4099" width="9.140625" style="305"/>
    <col min="4100" max="4100" width="14" style="305" customWidth="1"/>
    <col min="4101" max="4101" width="12.42578125" style="305" customWidth="1"/>
    <col min="4102" max="4102" width="11.28515625" style="305" customWidth="1"/>
    <col min="4103" max="4103" width="12.85546875" style="305" customWidth="1"/>
    <col min="4104" max="4104" width="10.28515625" style="305" customWidth="1"/>
    <col min="4105" max="4105" width="16.42578125" style="305" customWidth="1"/>
    <col min="4106" max="4106" width="15.140625" style="305" customWidth="1"/>
    <col min="4107" max="4107" width="14.5703125" style="305" customWidth="1"/>
    <col min="4108" max="4108" width="11.5703125" style="305" customWidth="1"/>
    <col min="4109" max="4109" width="11.85546875" style="305" customWidth="1"/>
    <col min="4110" max="4111" width="10.7109375" style="305" customWidth="1"/>
    <col min="4112" max="4353" width="9.140625" style="305"/>
    <col min="4354" max="4354" width="47.28515625" style="305" customWidth="1"/>
    <col min="4355" max="4355" width="9.140625" style="305"/>
    <col min="4356" max="4356" width="14" style="305" customWidth="1"/>
    <col min="4357" max="4357" width="12.42578125" style="305" customWidth="1"/>
    <col min="4358" max="4358" width="11.28515625" style="305" customWidth="1"/>
    <col min="4359" max="4359" width="12.85546875" style="305" customWidth="1"/>
    <col min="4360" max="4360" width="10.28515625" style="305" customWidth="1"/>
    <col min="4361" max="4361" width="16.42578125" style="305" customWidth="1"/>
    <col min="4362" max="4362" width="15.140625" style="305" customWidth="1"/>
    <col min="4363" max="4363" width="14.5703125" style="305" customWidth="1"/>
    <col min="4364" max="4364" width="11.5703125" style="305" customWidth="1"/>
    <col min="4365" max="4365" width="11.85546875" style="305" customWidth="1"/>
    <col min="4366" max="4367" width="10.7109375" style="305" customWidth="1"/>
    <col min="4368" max="4609" width="9.140625" style="305"/>
    <col min="4610" max="4610" width="47.28515625" style="305" customWidth="1"/>
    <col min="4611" max="4611" width="9.140625" style="305"/>
    <col min="4612" max="4612" width="14" style="305" customWidth="1"/>
    <col min="4613" max="4613" width="12.42578125" style="305" customWidth="1"/>
    <col min="4614" max="4614" width="11.28515625" style="305" customWidth="1"/>
    <col min="4615" max="4615" width="12.85546875" style="305" customWidth="1"/>
    <col min="4616" max="4616" width="10.28515625" style="305" customWidth="1"/>
    <col min="4617" max="4617" width="16.42578125" style="305" customWidth="1"/>
    <col min="4618" max="4618" width="15.140625" style="305" customWidth="1"/>
    <col min="4619" max="4619" width="14.5703125" style="305" customWidth="1"/>
    <col min="4620" max="4620" width="11.5703125" style="305" customWidth="1"/>
    <col min="4621" max="4621" width="11.85546875" style="305" customWidth="1"/>
    <col min="4622" max="4623" width="10.7109375" style="305" customWidth="1"/>
    <col min="4624" max="4865" width="9.140625" style="305"/>
    <col min="4866" max="4866" width="47.28515625" style="305" customWidth="1"/>
    <col min="4867" max="4867" width="9.140625" style="305"/>
    <col min="4868" max="4868" width="14" style="305" customWidth="1"/>
    <col min="4869" max="4869" width="12.42578125" style="305" customWidth="1"/>
    <col min="4870" max="4870" width="11.28515625" style="305" customWidth="1"/>
    <col min="4871" max="4871" width="12.85546875" style="305" customWidth="1"/>
    <col min="4872" max="4872" width="10.28515625" style="305" customWidth="1"/>
    <col min="4873" max="4873" width="16.42578125" style="305" customWidth="1"/>
    <col min="4874" max="4874" width="15.140625" style="305" customWidth="1"/>
    <col min="4875" max="4875" width="14.5703125" style="305" customWidth="1"/>
    <col min="4876" max="4876" width="11.5703125" style="305" customWidth="1"/>
    <col min="4877" max="4877" width="11.85546875" style="305" customWidth="1"/>
    <col min="4878" max="4879" width="10.7109375" style="305" customWidth="1"/>
    <col min="4880" max="5121" width="9.140625" style="305"/>
    <col min="5122" max="5122" width="47.28515625" style="305" customWidth="1"/>
    <col min="5123" max="5123" width="9.140625" style="305"/>
    <col min="5124" max="5124" width="14" style="305" customWidth="1"/>
    <col min="5125" max="5125" width="12.42578125" style="305" customWidth="1"/>
    <col min="5126" max="5126" width="11.28515625" style="305" customWidth="1"/>
    <col min="5127" max="5127" width="12.85546875" style="305" customWidth="1"/>
    <col min="5128" max="5128" width="10.28515625" style="305" customWidth="1"/>
    <col min="5129" max="5129" width="16.42578125" style="305" customWidth="1"/>
    <col min="5130" max="5130" width="15.140625" style="305" customWidth="1"/>
    <col min="5131" max="5131" width="14.5703125" style="305" customWidth="1"/>
    <col min="5132" max="5132" width="11.5703125" style="305" customWidth="1"/>
    <col min="5133" max="5133" width="11.85546875" style="305" customWidth="1"/>
    <col min="5134" max="5135" width="10.7109375" style="305" customWidth="1"/>
    <col min="5136" max="5377" width="9.140625" style="305"/>
    <col min="5378" max="5378" width="47.28515625" style="305" customWidth="1"/>
    <col min="5379" max="5379" width="9.140625" style="305"/>
    <col min="5380" max="5380" width="14" style="305" customWidth="1"/>
    <col min="5381" max="5381" width="12.42578125" style="305" customWidth="1"/>
    <col min="5382" max="5382" width="11.28515625" style="305" customWidth="1"/>
    <col min="5383" max="5383" width="12.85546875" style="305" customWidth="1"/>
    <col min="5384" max="5384" width="10.28515625" style="305" customWidth="1"/>
    <col min="5385" max="5385" width="16.42578125" style="305" customWidth="1"/>
    <col min="5386" max="5386" width="15.140625" style="305" customWidth="1"/>
    <col min="5387" max="5387" width="14.5703125" style="305" customWidth="1"/>
    <col min="5388" max="5388" width="11.5703125" style="305" customWidth="1"/>
    <col min="5389" max="5389" width="11.85546875" style="305" customWidth="1"/>
    <col min="5390" max="5391" width="10.7109375" style="305" customWidth="1"/>
    <col min="5392" max="5633" width="9.140625" style="305"/>
    <col min="5634" max="5634" width="47.28515625" style="305" customWidth="1"/>
    <col min="5635" max="5635" width="9.140625" style="305"/>
    <col min="5636" max="5636" width="14" style="305" customWidth="1"/>
    <col min="5637" max="5637" width="12.42578125" style="305" customWidth="1"/>
    <col min="5638" max="5638" width="11.28515625" style="305" customWidth="1"/>
    <col min="5639" max="5639" width="12.85546875" style="305" customWidth="1"/>
    <col min="5640" max="5640" width="10.28515625" style="305" customWidth="1"/>
    <col min="5641" max="5641" width="16.42578125" style="305" customWidth="1"/>
    <col min="5642" max="5642" width="15.140625" style="305" customWidth="1"/>
    <col min="5643" max="5643" width="14.5703125" style="305" customWidth="1"/>
    <col min="5644" max="5644" width="11.5703125" style="305" customWidth="1"/>
    <col min="5645" max="5645" width="11.85546875" style="305" customWidth="1"/>
    <col min="5646" max="5647" width="10.7109375" style="305" customWidth="1"/>
    <col min="5648" max="5889" width="9.140625" style="305"/>
    <col min="5890" max="5890" width="47.28515625" style="305" customWidth="1"/>
    <col min="5891" max="5891" width="9.140625" style="305"/>
    <col min="5892" max="5892" width="14" style="305" customWidth="1"/>
    <col min="5893" max="5893" width="12.42578125" style="305" customWidth="1"/>
    <col min="5894" max="5894" width="11.28515625" style="305" customWidth="1"/>
    <col min="5895" max="5895" width="12.85546875" style="305" customWidth="1"/>
    <col min="5896" max="5896" width="10.28515625" style="305" customWidth="1"/>
    <col min="5897" max="5897" width="16.42578125" style="305" customWidth="1"/>
    <col min="5898" max="5898" width="15.140625" style="305" customWidth="1"/>
    <col min="5899" max="5899" width="14.5703125" style="305" customWidth="1"/>
    <col min="5900" max="5900" width="11.5703125" style="305" customWidth="1"/>
    <col min="5901" max="5901" width="11.85546875" style="305" customWidth="1"/>
    <col min="5902" max="5903" width="10.7109375" style="305" customWidth="1"/>
    <col min="5904" max="6145" width="9.140625" style="305"/>
    <col min="6146" max="6146" width="47.28515625" style="305" customWidth="1"/>
    <col min="6147" max="6147" width="9.140625" style="305"/>
    <col min="6148" max="6148" width="14" style="305" customWidth="1"/>
    <col min="6149" max="6149" width="12.42578125" style="305" customWidth="1"/>
    <col min="6150" max="6150" width="11.28515625" style="305" customWidth="1"/>
    <col min="6151" max="6151" width="12.85546875" style="305" customWidth="1"/>
    <col min="6152" max="6152" width="10.28515625" style="305" customWidth="1"/>
    <col min="6153" max="6153" width="16.42578125" style="305" customWidth="1"/>
    <col min="6154" max="6154" width="15.140625" style="305" customWidth="1"/>
    <col min="6155" max="6155" width="14.5703125" style="305" customWidth="1"/>
    <col min="6156" max="6156" width="11.5703125" style="305" customWidth="1"/>
    <col min="6157" max="6157" width="11.85546875" style="305" customWidth="1"/>
    <col min="6158" max="6159" width="10.7109375" style="305" customWidth="1"/>
    <col min="6160" max="6401" width="9.140625" style="305"/>
    <col min="6402" max="6402" width="47.28515625" style="305" customWidth="1"/>
    <col min="6403" max="6403" width="9.140625" style="305"/>
    <col min="6404" max="6404" width="14" style="305" customWidth="1"/>
    <col min="6405" max="6405" width="12.42578125" style="305" customWidth="1"/>
    <col min="6406" max="6406" width="11.28515625" style="305" customWidth="1"/>
    <col min="6407" max="6407" width="12.85546875" style="305" customWidth="1"/>
    <col min="6408" max="6408" width="10.28515625" style="305" customWidth="1"/>
    <col min="6409" max="6409" width="16.42578125" style="305" customWidth="1"/>
    <col min="6410" max="6410" width="15.140625" style="305" customWidth="1"/>
    <col min="6411" max="6411" width="14.5703125" style="305" customWidth="1"/>
    <col min="6412" max="6412" width="11.5703125" style="305" customWidth="1"/>
    <col min="6413" max="6413" width="11.85546875" style="305" customWidth="1"/>
    <col min="6414" max="6415" width="10.7109375" style="305" customWidth="1"/>
    <col min="6416" max="6657" width="9.140625" style="305"/>
    <col min="6658" max="6658" width="47.28515625" style="305" customWidth="1"/>
    <col min="6659" max="6659" width="9.140625" style="305"/>
    <col min="6660" max="6660" width="14" style="305" customWidth="1"/>
    <col min="6661" max="6661" width="12.42578125" style="305" customWidth="1"/>
    <col min="6662" max="6662" width="11.28515625" style="305" customWidth="1"/>
    <col min="6663" max="6663" width="12.85546875" style="305" customWidth="1"/>
    <col min="6664" max="6664" width="10.28515625" style="305" customWidth="1"/>
    <col min="6665" max="6665" width="16.42578125" style="305" customWidth="1"/>
    <col min="6666" max="6666" width="15.140625" style="305" customWidth="1"/>
    <col min="6667" max="6667" width="14.5703125" style="305" customWidth="1"/>
    <col min="6668" max="6668" width="11.5703125" style="305" customWidth="1"/>
    <col min="6669" max="6669" width="11.85546875" style="305" customWidth="1"/>
    <col min="6670" max="6671" width="10.7109375" style="305" customWidth="1"/>
    <col min="6672" max="6913" width="9.140625" style="305"/>
    <col min="6914" max="6914" width="47.28515625" style="305" customWidth="1"/>
    <col min="6915" max="6915" width="9.140625" style="305"/>
    <col min="6916" max="6916" width="14" style="305" customWidth="1"/>
    <col min="6917" max="6917" width="12.42578125" style="305" customWidth="1"/>
    <col min="6918" max="6918" width="11.28515625" style="305" customWidth="1"/>
    <col min="6919" max="6919" width="12.85546875" style="305" customWidth="1"/>
    <col min="6920" max="6920" width="10.28515625" style="305" customWidth="1"/>
    <col min="6921" max="6921" width="16.42578125" style="305" customWidth="1"/>
    <col min="6922" max="6922" width="15.140625" style="305" customWidth="1"/>
    <col min="6923" max="6923" width="14.5703125" style="305" customWidth="1"/>
    <col min="6924" max="6924" width="11.5703125" style="305" customWidth="1"/>
    <col min="6925" max="6925" width="11.85546875" style="305" customWidth="1"/>
    <col min="6926" max="6927" width="10.7109375" style="305" customWidth="1"/>
    <col min="6928" max="7169" width="9.140625" style="305"/>
    <col min="7170" max="7170" width="47.28515625" style="305" customWidth="1"/>
    <col min="7171" max="7171" width="9.140625" style="305"/>
    <col min="7172" max="7172" width="14" style="305" customWidth="1"/>
    <col min="7173" max="7173" width="12.42578125" style="305" customWidth="1"/>
    <col min="7174" max="7174" width="11.28515625" style="305" customWidth="1"/>
    <col min="7175" max="7175" width="12.85546875" style="305" customWidth="1"/>
    <col min="7176" max="7176" width="10.28515625" style="305" customWidth="1"/>
    <col min="7177" max="7177" width="16.42578125" style="305" customWidth="1"/>
    <col min="7178" max="7178" width="15.140625" style="305" customWidth="1"/>
    <col min="7179" max="7179" width="14.5703125" style="305" customWidth="1"/>
    <col min="7180" max="7180" width="11.5703125" style="305" customWidth="1"/>
    <col min="7181" max="7181" width="11.85546875" style="305" customWidth="1"/>
    <col min="7182" max="7183" width="10.7109375" style="305" customWidth="1"/>
    <col min="7184" max="7425" width="9.140625" style="305"/>
    <col min="7426" max="7426" width="47.28515625" style="305" customWidth="1"/>
    <col min="7427" max="7427" width="9.140625" style="305"/>
    <col min="7428" max="7428" width="14" style="305" customWidth="1"/>
    <col min="7429" max="7429" width="12.42578125" style="305" customWidth="1"/>
    <col min="7430" max="7430" width="11.28515625" style="305" customWidth="1"/>
    <col min="7431" max="7431" width="12.85546875" style="305" customWidth="1"/>
    <col min="7432" max="7432" width="10.28515625" style="305" customWidth="1"/>
    <col min="7433" max="7433" width="16.42578125" style="305" customWidth="1"/>
    <col min="7434" max="7434" width="15.140625" style="305" customWidth="1"/>
    <col min="7435" max="7435" width="14.5703125" style="305" customWidth="1"/>
    <col min="7436" max="7436" width="11.5703125" style="305" customWidth="1"/>
    <col min="7437" max="7437" width="11.85546875" style="305" customWidth="1"/>
    <col min="7438" max="7439" width="10.7109375" style="305" customWidth="1"/>
    <col min="7440" max="7681" width="9.140625" style="305"/>
    <col min="7682" max="7682" width="47.28515625" style="305" customWidth="1"/>
    <col min="7683" max="7683" width="9.140625" style="305"/>
    <col min="7684" max="7684" width="14" style="305" customWidth="1"/>
    <col min="7685" max="7685" width="12.42578125" style="305" customWidth="1"/>
    <col min="7686" max="7686" width="11.28515625" style="305" customWidth="1"/>
    <col min="7687" max="7687" width="12.85546875" style="305" customWidth="1"/>
    <col min="7688" max="7688" width="10.28515625" style="305" customWidth="1"/>
    <col min="7689" max="7689" width="16.42578125" style="305" customWidth="1"/>
    <col min="7690" max="7690" width="15.140625" style="305" customWidth="1"/>
    <col min="7691" max="7691" width="14.5703125" style="305" customWidth="1"/>
    <col min="7692" max="7692" width="11.5703125" style="305" customWidth="1"/>
    <col min="7693" max="7693" width="11.85546875" style="305" customWidth="1"/>
    <col min="7694" max="7695" width="10.7109375" style="305" customWidth="1"/>
    <col min="7696" max="7937" width="9.140625" style="305"/>
    <col min="7938" max="7938" width="47.28515625" style="305" customWidth="1"/>
    <col min="7939" max="7939" width="9.140625" style="305"/>
    <col min="7940" max="7940" width="14" style="305" customWidth="1"/>
    <col min="7941" max="7941" width="12.42578125" style="305" customWidth="1"/>
    <col min="7942" max="7942" width="11.28515625" style="305" customWidth="1"/>
    <col min="7943" max="7943" width="12.85546875" style="305" customWidth="1"/>
    <col min="7944" max="7944" width="10.28515625" style="305" customWidth="1"/>
    <col min="7945" max="7945" width="16.42578125" style="305" customWidth="1"/>
    <col min="7946" max="7946" width="15.140625" style="305" customWidth="1"/>
    <col min="7947" max="7947" width="14.5703125" style="305" customWidth="1"/>
    <col min="7948" max="7948" width="11.5703125" style="305" customWidth="1"/>
    <col min="7949" max="7949" width="11.85546875" style="305" customWidth="1"/>
    <col min="7950" max="7951" width="10.7109375" style="305" customWidth="1"/>
    <col min="7952" max="8193" width="9.140625" style="305"/>
    <col min="8194" max="8194" width="47.28515625" style="305" customWidth="1"/>
    <col min="8195" max="8195" width="9.140625" style="305"/>
    <col min="8196" max="8196" width="14" style="305" customWidth="1"/>
    <col min="8197" max="8197" width="12.42578125" style="305" customWidth="1"/>
    <col min="8198" max="8198" width="11.28515625" style="305" customWidth="1"/>
    <col min="8199" max="8199" width="12.85546875" style="305" customWidth="1"/>
    <col min="8200" max="8200" width="10.28515625" style="305" customWidth="1"/>
    <col min="8201" max="8201" width="16.42578125" style="305" customWidth="1"/>
    <col min="8202" max="8202" width="15.140625" style="305" customWidth="1"/>
    <col min="8203" max="8203" width="14.5703125" style="305" customWidth="1"/>
    <col min="8204" max="8204" width="11.5703125" style="305" customWidth="1"/>
    <col min="8205" max="8205" width="11.85546875" style="305" customWidth="1"/>
    <col min="8206" max="8207" width="10.7109375" style="305" customWidth="1"/>
    <col min="8208" max="8449" width="9.140625" style="305"/>
    <col min="8450" max="8450" width="47.28515625" style="305" customWidth="1"/>
    <col min="8451" max="8451" width="9.140625" style="305"/>
    <col min="8452" max="8452" width="14" style="305" customWidth="1"/>
    <col min="8453" max="8453" width="12.42578125" style="305" customWidth="1"/>
    <col min="8454" max="8454" width="11.28515625" style="305" customWidth="1"/>
    <col min="8455" max="8455" width="12.85546875" style="305" customWidth="1"/>
    <col min="8456" max="8456" width="10.28515625" style="305" customWidth="1"/>
    <col min="8457" max="8457" width="16.42578125" style="305" customWidth="1"/>
    <col min="8458" max="8458" width="15.140625" style="305" customWidth="1"/>
    <col min="8459" max="8459" width="14.5703125" style="305" customWidth="1"/>
    <col min="8460" max="8460" width="11.5703125" style="305" customWidth="1"/>
    <col min="8461" max="8461" width="11.85546875" style="305" customWidth="1"/>
    <col min="8462" max="8463" width="10.7109375" style="305" customWidth="1"/>
    <col min="8464" max="8705" width="9.140625" style="305"/>
    <col min="8706" max="8706" width="47.28515625" style="305" customWidth="1"/>
    <col min="8707" max="8707" width="9.140625" style="305"/>
    <col min="8708" max="8708" width="14" style="305" customWidth="1"/>
    <col min="8709" max="8709" width="12.42578125" style="305" customWidth="1"/>
    <col min="8710" max="8710" width="11.28515625" style="305" customWidth="1"/>
    <col min="8711" max="8711" width="12.85546875" style="305" customWidth="1"/>
    <col min="8712" max="8712" width="10.28515625" style="305" customWidth="1"/>
    <col min="8713" max="8713" width="16.42578125" style="305" customWidth="1"/>
    <col min="8714" max="8714" width="15.140625" style="305" customWidth="1"/>
    <col min="8715" max="8715" width="14.5703125" style="305" customWidth="1"/>
    <col min="8716" max="8716" width="11.5703125" style="305" customWidth="1"/>
    <col min="8717" max="8717" width="11.85546875" style="305" customWidth="1"/>
    <col min="8718" max="8719" width="10.7109375" style="305" customWidth="1"/>
    <col min="8720" max="8961" width="9.140625" style="305"/>
    <col min="8962" max="8962" width="47.28515625" style="305" customWidth="1"/>
    <col min="8963" max="8963" width="9.140625" style="305"/>
    <col min="8964" max="8964" width="14" style="305" customWidth="1"/>
    <col min="8965" max="8965" width="12.42578125" style="305" customWidth="1"/>
    <col min="8966" max="8966" width="11.28515625" style="305" customWidth="1"/>
    <col min="8967" max="8967" width="12.85546875" style="305" customWidth="1"/>
    <col min="8968" max="8968" width="10.28515625" style="305" customWidth="1"/>
    <col min="8969" max="8969" width="16.42578125" style="305" customWidth="1"/>
    <col min="8970" max="8970" width="15.140625" style="305" customWidth="1"/>
    <col min="8971" max="8971" width="14.5703125" style="305" customWidth="1"/>
    <col min="8972" max="8972" width="11.5703125" style="305" customWidth="1"/>
    <col min="8973" max="8973" width="11.85546875" style="305" customWidth="1"/>
    <col min="8974" max="8975" width="10.7109375" style="305" customWidth="1"/>
    <col min="8976" max="9217" width="9.140625" style="305"/>
    <col min="9218" max="9218" width="47.28515625" style="305" customWidth="1"/>
    <col min="9219" max="9219" width="9.140625" style="305"/>
    <col min="9220" max="9220" width="14" style="305" customWidth="1"/>
    <col min="9221" max="9221" width="12.42578125" style="305" customWidth="1"/>
    <col min="9222" max="9222" width="11.28515625" style="305" customWidth="1"/>
    <col min="9223" max="9223" width="12.85546875" style="305" customWidth="1"/>
    <col min="9224" max="9224" width="10.28515625" style="305" customWidth="1"/>
    <col min="9225" max="9225" width="16.42578125" style="305" customWidth="1"/>
    <col min="9226" max="9226" width="15.140625" style="305" customWidth="1"/>
    <col min="9227" max="9227" width="14.5703125" style="305" customWidth="1"/>
    <col min="9228" max="9228" width="11.5703125" style="305" customWidth="1"/>
    <col min="9229" max="9229" width="11.85546875" style="305" customWidth="1"/>
    <col min="9230" max="9231" width="10.7109375" style="305" customWidth="1"/>
    <col min="9232" max="9473" width="9.140625" style="305"/>
    <col min="9474" max="9474" width="47.28515625" style="305" customWidth="1"/>
    <col min="9475" max="9475" width="9.140625" style="305"/>
    <col min="9476" max="9476" width="14" style="305" customWidth="1"/>
    <col min="9477" max="9477" width="12.42578125" style="305" customWidth="1"/>
    <col min="9478" max="9478" width="11.28515625" style="305" customWidth="1"/>
    <col min="9479" max="9479" width="12.85546875" style="305" customWidth="1"/>
    <col min="9480" max="9480" width="10.28515625" style="305" customWidth="1"/>
    <col min="9481" max="9481" width="16.42578125" style="305" customWidth="1"/>
    <col min="9482" max="9482" width="15.140625" style="305" customWidth="1"/>
    <col min="9483" max="9483" width="14.5703125" style="305" customWidth="1"/>
    <col min="9484" max="9484" width="11.5703125" style="305" customWidth="1"/>
    <col min="9485" max="9485" width="11.85546875" style="305" customWidth="1"/>
    <col min="9486" max="9487" width="10.7109375" style="305" customWidth="1"/>
    <col min="9488" max="9729" width="9.140625" style="305"/>
    <col min="9730" max="9730" width="47.28515625" style="305" customWidth="1"/>
    <col min="9731" max="9731" width="9.140625" style="305"/>
    <col min="9732" max="9732" width="14" style="305" customWidth="1"/>
    <col min="9733" max="9733" width="12.42578125" style="305" customWidth="1"/>
    <col min="9734" max="9734" width="11.28515625" style="305" customWidth="1"/>
    <col min="9735" max="9735" width="12.85546875" style="305" customWidth="1"/>
    <col min="9736" max="9736" width="10.28515625" style="305" customWidth="1"/>
    <col min="9737" max="9737" width="16.42578125" style="305" customWidth="1"/>
    <col min="9738" max="9738" width="15.140625" style="305" customWidth="1"/>
    <col min="9739" max="9739" width="14.5703125" style="305" customWidth="1"/>
    <col min="9740" max="9740" width="11.5703125" style="305" customWidth="1"/>
    <col min="9741" max="9741" width="11.85546875" style="305" customWidth="1"/>
    <col min="9742" max="9743" width="10.7109375" style="305" customWidth="1"/>
    <col min="9744" max="9985" width="9.140625" style="305"/>
    <col min="9986" max="9986" width="47.28515625" style="305" customWidth="1"/>
    <col min="9987" max="9987" width="9.140625" style="305"/>
    <col min="9988" max="9988" width="14" style="305" customWidth="1"/>
    <col min="9989" max="9989" width="12.42578125" style="305" customWidth="1"/>
    <col min="9990" max="9990" width="11.28515625" style="305" customWidth="1"/>
    <col min="9991" max="9991" width="12.85546875" style="305" customWidth="1"/>
    <col min="9992" max="9992" width="10.28515625" style="305" customWidth="1"/>
    <col min="9993" max="9993" width="16.42578125" style="305" customWidth="1"/>
    <col min="9994" max="9994" width="15.140625" style="305" customWidth="1"/>
    <col min="9995" max="9995" width="14.5703125" style="305" customWidth="1"/>
    <col min="9996" max="9996" width="11.5703125" style="305" customWidth="1"/>
    <col min="9997" max="9997" width="11.85546875" style="305" customWidth="1"/>
    <col min="9998" max="9999" width="10.7109375" style="305" customWidth="1"/>
    <col min="10000" max="10241" width="9.140625" style="305"/>
    <col min="10242" max="10242" width="47.28515625" style="305" customWidth="1"/>
    <col min="10243" max="10243" width="9.140625" style="305"/>
    <col min="10244" max="10244" width="14" style="305" customWidth="1"/>
    <col min="10245" max="10245" width="12.42578125" style="305" customWidth="1"/>
    <col min="10246" max="10246" width="11.28515625" style="305" customWidth="1"/>
    <col min="10247" max="10247" width="12.85546875" style="305" customWidth="1"/>
    <col min="10248" max="10248" width="10.28515625" style="305" customWidth="1"/>
    <col min="10249" max="10249" width="16.42578125" style="305" customWidth="1"/>
    <col min="10250" max="10250" width="15.140625" style="305" customWidth="1"/>
    <col min="10251" max="10251" width="14.5703125" style="305" customWidth="1"/>
    <col min="10252" max="10252" width="11.5703125" style="305" customWidth="1"/>
    <col min="10253" max="10253" width="11.85546875" style="305" customWidth="1"/>
    <col min="10254" max="10255" width="10.7109375" style="305" customWidth="1"/>
    <col min="10256" max="10497" width="9.140625" style="305"/>
    <col min="10498" max="10498" width="47.28515625" style="305" customWidth="1"/>
    <col min="10499" max="10499" width="9.140625" style="305"/>
    <col min="10500" max="10500" width="14" style="305" customWidth="1"/>
    <col min="10501" max="10501" width="12.42578125" style="305" customWidth="1"/>
    <col min="10502" max="10502" width="11.28515625" style="305" customWidth="1"/>
    <col min="10503" max="10503" width="12.85546875" style="305" customWidth="1"/>
    <col min="10504" max="10504" width="10.28515625" style="305" customWidth="1"/>
    <col min="10505" max="10505" width="16.42578125" style="305" customWidth="1"/>
    <col min="10506" max="10506" width="15.140625" style="305" customWidth="1"/>
    <col min="10507" max="10507" width="14.5703125" style="305" customWidth="1"/>
    <col min="10508" max="10508" width="11.5703125" style="305" customWidth="1"/>
    <col min="10509" max="10509" width="11.85546875" style="305" customWidth="1"/>
    <col min="10510" max="10511" width="10.7109375" style="305" customWidth="1"/>
    <col min="10512" max="10753" width="9.140625" style="305"/>
    <col min="10754" max="10754" width="47.28515625" style="305" customWidth="1"/>
    <col min="10755" max="10755" width="9.140625" style="305"/>
    <col min="10756" max="10756" width="14" style="305" customWidth="1"/>
    <col min="10757" max="10757" width="12.42578125" style="305" customWidth="1"/>
    <col min="10758" max="10758" width="11.28515625" style="305" customWidth="1"/>
    <col min="10759" max="10759" width="12.85546875" style="305" customWidth="1"/>
    <col min="10760" max="10760" width="10.28515625" style="305" customWidth="1"/>
    <col min="10761" max="10761" width="16.42578125" style="305" customWidth="1"/>
    <col min="10762" max="10762" width="15.140625" style="305" customWidth="1"/>
    <col min="10763" max="10763" width="14.5703125" style="305" customWidth="1"/>
    <col min="10764" max="10764" width="11.5703125" style="305" customWidth="1"/>
    <col min="10765" max="10765" width="11.85546875" style="305" customWidth="1"/>
    <col min="10766" max="10767" width="10.7109375" style="305" customWidth="1"/>
    <col min="10768" max="11009" width="9.140625" style="305"/>
    <col min="11010" max="11010" width="47.28515625" style="305" customWidth="1"/>
    <col min="11011" max="11011" width="9.140625" style="305"/>
    <col min="11012" max="11012" width="14" style="305" customWidth="1"/>
    <col min="11013" max="11013" width="12.42578125" style="305" customWidth="1"/>
    <col min="11014" max="11014" width="11.28515625" style="305" customWidth="1"/>
    <col min="11015" max="11015" width="12.85546875" style="305" customWidth="1"/>
    <col min="11016" max="11016" width="10.28515625" style="305" customWidth="1"/>
    <col min="11017" max="11017" width="16.42578125" style="305" customWidth="1"/>
    <col min="11018" max="11018" width="15.140625" style="305" customWidth="1"/>
    <col min="11019" max="11019" width="14.5703125" style="305" customWidth="1"/>
    <col min="11020" max="11020" width="11.5703125" style="305" customWidth="1"/>
    <col min="11021" max="11021" width="11.85546875" style="305" customWidth="1"/>
    <col min="11022" max="11023" width="10.7109375" style="305" customWidth="1"/>
    <col min="11024" max="11265" width="9.140625" style="305"/>
    <col min="11266" max="11266" width="47.28515625" style="305" customWidth="1"/>
    <col min="11267" max="11267" width="9.140625" style="305"/>
    <col min="11268" max="11268" width="14" style="305" customWidth="1"/>
    <col min="11269" max="11269" width="12.42578125" style="305" customWidth="1"/>
    <col min="11270" max="11270" width="11.28515625" style="305" customWidth="1"/>
    <col min="11271" max="11271" width="12.85546875" style="305" customWidth="1"/>
    <col min="11272" max="11272" width="10.28515625" style="305" customWidth="1"/>
    <col min="11273" max="11273" width="16.42578125" style="305" customWidth="1"/>
    <col min="11274" max="11274" width="15.140625" style="305" customWidth="1"/>
    <col min="11275" max="11275" width="14.5703125" style="305" customWidth="1"/>
    <col min="11276" max="11276" width="11.5703125" style="305" customWidth="1"/>
    <col min="11277" max="11277" width="11.85546875" style="305" customWidth="1"/>
    <col min="11278" max="11279" width="10.7109375" style="305" customWidth="1"/>
    <col min="11280" max="11521" width="9.140625" style="305"/>
    <col min="11522" max="11522" width="47.28515625" style="305" customWidth="1"/>
    <col min="11523" max="11523" width="9.140625" style="305"/>
    <col min="11524" max="11524" width="14" style="305" customWidth="1"/>
    <col min="11525" max="11525" width="12.42578125" style="305" customWidth="1"/>
    <col min="11526" max="11526" width="11.28515625" style="305" customWidth="1"/>
    <col min="11527" max="11527" width="12.85546875" style="305" customWidth="1"/>
    <col min="11528" max="11528" width="10.28515625" style="305" customWidth="1"/>
    <col min="11529" max="11529" width="16.42578125" style="305" customWidth="1"/>
    <col min="11530" max="11530" width="15.140625" style="305" customWidth="1"/>
    <col min="11531" max="11531" width="14.5703125" style="305" customWidth="1"/>
    <col min="11532" max="11532" width="11.5703125" style="305" customWidth="1"/>
    <col min="11533" max="11533" width="11.85546875" style="305" customWidth="1"/>
    <col min="11534" max="11535" width="10.7109375" style="305" customWidth="1"/>
    <col min="11536" max="11777" width="9.140625" style="305"/>
    <col min="11778" max="11778" width="47.28515625" style="305" customWidth="1"/>
    <col min="11779" max="11779" width="9.140625" style="305"/>
    <col min="11780" max="11780" width="14" style="305" customWidth="1"/>
    <col min="11781" max="11781" width="12.42578125" style="305" customWidth="1"/>
    <col min="11782" max="11782" width="11.28515625" style="305" customWidth="1"/>
    <col min="11783" max="11783" width="12.85546875" style="305" customWidth="1"/>
    <col min="11784" max="11784" width="10.28515625" style="305" customWidth="1"/>
    <col min="11785" max="11785" width="16.42578125" style="305" customWidth="1"/>
    <col min="11786" max="11786" width="15.140625" style="305" customWidth="1"/>
    <col min="11787" max="11787" width="14.5703125" style="305" customWidth="1"/>
    <col min="11788" max="11788" width="11.5703125" style="305" customWidth="1"/>
    <col min="11789" max="11789" width="11.85546875" style="305" customWidth="1"/>
    <col min="11790" max="11791" width="10.7109375" style="305" customWidth="1"/>
    <col min="11792" max="12033" width="9.140625" style="305"/>
    <col min="12034" max="12034" width="47.28515625" style="305" customWidth="1"/>
    <col min="12035" max="12035" width="9.140625" style="305"/>
    <col min="12036" max="12036" width="14" style="305" customWidth="1"/>
    <col min="12037" max="12037" width="12.42578125" style="305" customWidth="1"/>
    <col min="12038" max="12038" width="11.28515625" style="305" customWidth="1"/>
    <col min="12039" max="12039" width="12.85546875" style="305" customWidth="1"/>
    <col min="12040" max="12040" width="10.28515625" style="305" customWidth="1"/>
    <col min="12041" max="12041" width="16.42578125" style="305" customWidth="1"/>
    <col min="12042" max="12042" width="15.140625" style="305" customWidth="1"/>
    <col min="12043" max="12043" width="14.5703125" style="305" customWidth="1"/>
    <col min="12044" max="12044" width="11.5703125" style="305" customWidth="1"/>
    <col min="12045" max="12045" width="11.85546875" style="305" customWidth="1"/>
    <col min="12046" max="12047" width="10.7109375" style="305" customWidth="1"/>
    <col min="12048" max="12289" width="9.140625" style="305"/>
    <col min="12290" max="12290" width="47.28515625" style="305" customWidth="1"/>
    <col min="12291" max="12291" width="9.140625" style="305"/>
    <col min="12292" max="12292" width="14" style="305" customWidth="1"/>
    <col min="12293" max="12293" width="12.42578125" style="305" customWidth="1"/>
    <col min="12294" max="12294" width="11.28515625" style="305" customWidth="1"/>
    <col min="12295" max="12295" width="12.85546875" style="305" customWidth="1"/>
    <col min="12296" max="12296" width="10.28515625" style="305" customWidth="1"/>
    <col min="12297" max="12297" width="16.42578125" style="305" customWidth="1"/>
    <col min="12298" max="12298" width="15.140625" style="305" customWidth="1"/>
    <col min="12299" max="12299" width="14.5703125" style="305" customWidth="1"/>
    <col min="12300" max="12300" width="11.5703125" style="305" customWidth="1"/>
    <col min="12301" max="12301" width="11.85546875" style="305" customWidth="1"/>
    <col min="12302" max="12303" width="10.7109375" style="305" customWidth="1"/>
    <col min="12304" max="12545" width="9.140625" style="305"/>
    <col min="12546" max="12546" width="47.28515625" style="305" customWidth="1"/>
    <col min="12547" max="12547" width="9.140625" style="305"/>
    <col min="12548" max="12548" width="14" style="305" customWidth="1"/>
    <col min="12549" max="12549" width="12.42578125" style="305" customWidth="1"/>
    <col min="12550" max="12550" width="11.28515625" style="305" customWidth="1"/>
    <col min="12551" max="12551" width="12.85546875" style="305" customWidth="1"/>
    <col min="12552" max="12552" width="10.28515625" style="305" customWidth="1"/>
    <col min="12553" max="12553" width="16.42578125" style="305" customWidth="1"/>
    <col min="12554" max="12554" width="15.140625" style="305" customWidth="1"/>
    <col min="12555" max="12555" width="14.5703125" style="305" customWidth="1"/>
    <col min="12556" max="12556" width="11.5703125" style="305" customWidth="1"/>
    <col min="12557" max="12557" width="11.85546875" style="305" customWidth="1"/>
    <col min="12558" max="12559" width="10.7109375" style="305" customWidth="1"/>
    <col min="12560" max="12801" width="9.140625" style="305"/>
    <col min="12802" max="12802" width="47.28515625" style="305" customWidth="1"/>
    <col min="12803" max="12803" width="9.140625" style="305"/>
    <col min="12804" max="12804" width="14" style="305" customWidth="1"/>
    <col min="12805" max="12805" width="12.42578125" style="305" customWidth="1"/>
    <col min="12806" max="12806" width="11.28515625" style="305" customWidth="1"/>
    <col min="12807" max="12807" width="12.85546875" style="305" customWidth="1"/>
    <col min="12808" max="12808" width="10.28515625" style="305" customWidth="1"/>
    <col min="12809" max="12809" width="16.42578125" style="305" customWidth="1"/>
    <col min="12810" max="12810" width="15.140625" style="305" customWidth="1"/>
    <col min="12811" max="12811" width="14.5703125" style="305" customWidth="1"/>
    <col min="12812" max="12812" width="11.5703125" style="305" customWidth="1"/>
    <col min="12813" max="12813" width="11.85546875" style="305" customWidth="1"/>
    <col min="12814" max="12815" width="10.7109375" style="305" customWidth="1"/>
    <col min="12816" max="13057" width="9.140625" style="305"/>
    <col min="13058" max="13058" width="47.28515625" style="305" customWidth="1"/>
    <col min="13059" max="13059" width="9.140625" style="305"/>
    <col min="13060" max="13060" width="14" style="305" customWidth="1"/>
    <col min="13061" max="13061" width="12.42578125" style="305" customWidth="1"/>
    <col min="13062" max="13062" width="11.28515625" style="305" customWidth="1"/>
    <col min="13063" max="13063" width="12.85546875" style="305" customWidth="1"/>
    <col min="13064" max="13064" width="10.28515625" style="305" customWidth="1"/>
    <col min="13065" max="13065" width="16.42578125" style="305" customWidth="1"/>
    <col min="13066" max="13066" width="15.140625" style="305" customWidth="1"/>
    <col min="13067" max="13067" width="14.5703125" style="305" customWidth="1"/>
    <col min="13068" max="13068" width="11.5703125" style="305" customWidth="1"/>
    <col min="13069" max="13069" width="11.85546875" style="305" customWidth="1"/>
    <col min="13070" max="13071" width="10.7109375" style="305" customWidth="1"/>
    <col min="13072" max="13313" width="9.140625" style="305"/>
    <col min="13314" max="13314" width="47.28515625" style="305" customWidth="1"/>
    <col min="13315" max="13315" width="9.140625" style="305"/>
    <col min="13316" max="13316" width="14" style="305" customWidth="1"/>
    <col min="13317" max="13317" width="12.42578125" style="305" customWidth="1"/>
    <col min="13318" max="13318" width="11.28515625" style="305" customWidth="1"/>
    <col min="13319" max="13319" width="12.85546875" style="305" customWidth="1"/>
    <col min="13320" max="13320" width="10.28515625" style="305" customWidth="1"/>
    <col min="13321" max="13321" width="16.42578125" style="305" customWidth="1"/>
    <col min="13322" max="13322" width="15.140625" style="305" customWidth="1"/>
    <col min="13323" max="13323" width="14.5703125" style="305" customWidth="1"/>
    <col min="13324" max="13324" width="11.5703125" style="305" customWidth="1"/>
    <col min="13325" max="13325" width="11.85546875" style="305" customWidth="1"/>
    <col min="13326" max="13327" width="10.7109375" style="305" customWidth="1"/>
    <col min="13328" max="13569" width="9.140625" style="305"/>
    <col min="13570" max="13570" width="47.28515625" style="305" customWidth="1"/>
    <col min="13571" max="13571" width="9.140625" style="305"/>
    <col min="13572" max="13572" width="14" style="305" customWidth="1"/>
    <col min="13573" max="13573" width="12.42578125" style="305" customWidth="1"/>
    <col min="13574" max="13574" width="11.28515625" style="305" customWidth="1"/>
    <col min="13575" max="13575" width="12.85546875" style="305" customWidth="1"/>
    <col min="13576" max="13576" width="10.28515625" style="305" customWidth="1"/>
    <col min="13577" max="13577" width="16.42578125" style="305" customWidth="1"/>
    <col min="13578" max="13578" width="15.140625" style="305" customWidth="1"/>
    <col min="13579" max="13579" width="14.5703125" style="305" customWidth="1"/>
    <col min="13580" max="13580" width="11.5703125" style="305" customWidth="1"/>
    <col min="13581" max="13581" width="11.85546875" style="305" customWidth="1"/>
    <col min="13582" max="13583" width="10.7109375" style="305" customWidth="1"/>
    <col min="13584" max="13825" width="9.140625" style="305"/>
    <col min="13826" max="13826" width="47.28515625" style="305" customWidth="1"/>
    <col min="13827" max="13827" width="9.140625" style="305"/>
    <col min="13828" max="13828" width="14" style="305" customWidth="1"/>
    <col min="13829" max="13829" width="12.42578125" style="305" customWidth="1"/>
    <col min="13830" max="13830" width="11.28515625" style="305" customWidth="1"/>
    <col min="13831" max="13831" width="12.85546875" style="305" customWidth="1"/>
    <col min="13832" max="13832" width="10.28515625" style="305" customWidth="1"/>
    <col min="13833" max="13833" width="16.42578125" style="305" customWidth="1"/>
    <col min="13834" max="13834" width="15.140625" style="305" customWidth="1"/>
    <col min="13835" max="13835" width="14.5703125" style="305" customWidth="1"/>
    <col min="13836" max="13836" width="11.5703125" style="305" customWidth="1"/>
    <col min="13837" max="13837" width="11.85546875" style="305" customWidth="1"/>
    <col min="13838" max="13839" width="10.7109375" style="305" customWidth="1"/>
    <col min="13840" max="14081" width="9.140625" style="305"/>
    <col min="14082" max="14082" width="47.28515625" style="305" customWidth="1"/>
    <col min="14083" max="14083" width="9.140625" style="305"/>
    <col min="14084" max="14084" width="14" style="305" customWidth="1"/>
    <col min="14085" max="14085" width="12.42578125" style="305" customWidth="1"/>
    <col min="14086" max="14086" width="11.28515625" style="305" customWidth="1"/>
    <col min="14087" max="14087" width="12.85546875" style="305" customWidth="1"/>
    <col min="14088" max="14088" width="10.28515625" style="305" customWidth="1"/>
    <col min="14089" max="14089" width="16.42578125" style="305" customWidth="1"/>
    <col min="14090" max="14090" width="15.140625" style="305" customWidth="1"/>
    <col min="14091" max="14091" width="14.5703125" style="305" customWidth="1"/>
    <col min="14092" max="14092" width="11.5703125" style="305" customWidth="1"/>
    <col min="14093" max="14093" width="11.85546875" style="305" customWidth="1"/>
    <col min="14094" max="14095" width="10.7109375" style="305" customWidth="1"/>
    <col min="14096" max="14337" width="9.140625" style="305"/>
    <col min="14338" max="14338" width="47.28515625" style="305" customWidth="1"/>
    <col min="14339" max="14339" width="9.140625" style="305"/>
    <col min="14340" max="14340" width="14" style="305" customWidth="1"/>
    <col min="14341" max="14341" width="12.42578125" style="305" customWidth="1"/>
    <col min="14342" max="14342" width="11.28515625" style="305" customWidth="1"/>
    <col min="14343" max="14343" width="12.85546875" style="305" customWidth="1"/>
    <col min="14344" max="14344" width="10.28515625" style="305" customWidth="1"/>
    <col min="14345" max="14345" width="16.42578125" style="305" customWidth="1"/>
    <col min="14346" max="14346" width="15.140625" style="305" customWidth="1"/>
    <col min="14347" max="14347" width="14.5703125" style="305" customWidth="1"/>
    <col min="14348" max="14348" width="11.5703125" style="305" customWidth="1"/>
    <col min="14349" max="14349" width="11.85546875" style="305" customWidth="1"/>
    <col min="14350" max="14351" width="10.7109375" style="305" customWidth="1"/>
    <col min="14352" max="14593" width="9.140625" style="305"/>
    <col min="14594" max="14594" width="47.28515625" style="305" customWidth="1"/>
    <col min="14595" max="14595" width="9.140625" style="305"/>
    <col min="14596" max="14596" width="14" style="305" customWidth="1"/>
    <col min="14597" max="14597" width="12.42578125" style="305" customWidth="1"/>
    <col min="14598" max="14598" width="11.28515625" style="305" customWidth="1"/>
    <col min="14599" max="14599" width="12.85546875" style="305" customWidth="1"/>
    <col min="14600" max="14600" width="10.28515625" style="305" customWidth="1"/>
    <col min="14601" max="14601" width="16.42578125" style="305" customWidth="1"/>
    <col min="14602" max="14602" width="15.140625" style="305" customWidth="1"/>
    <col min="14603" max="14603" width="14.5703125" style="305" customWidth="1"/>
    <col min="14604" max="14604" width="11.5703125" style="305" customWidth="1"/>
    <col min="14605" max="14605" width="11.85546875" style="305" customWidth="1"/>
    <col min="14606" max="14607" width="10.7109375" style="305" customWidth="1"/>
    <col min="14608" max="14849" width="9.140625" style="305"/>
    <col min="14850" max="14850" width="47.28515625" style="305" customWidth="1"/>
    <col min="14851" max="14851" width="9.140625" style="305"/>
    <col min="14852" max="14852" width="14" style="305" customWidth="1"/>
    <col min="14853" max="14853" width="12.42578125" style="305" customWidth="1"/>
    <col min="14854" max="14854" width="11.28515625" style="305" customWidth="1"/>
    <col min="14855" max="14855" width="12.85546875" style="305" customWidth="1"/>
    <col min="14856" max="14856" width="10.28515625" style="305" customWidth="1"/>
    <col min="14857" max="14857" width="16.42578125" style="305" customWidth="1"/>
    <col min="14858" max="14858" width="15.140625" style="305" customWidth="1"/>
    <col min="14859" max="14859" width="14.5703125" style="305" customWidth="1"/>
    <col min="14860" max="14860" width="11.5703125" style="305" customWidth="1"/>
    <col min="14861" max="14861" width="11.85546875" style="305" customWidth="1"/>
    <col min="14862" max="14863" width="10.7109375" style="305" customWidth="1"/>
    <col min="14864" max="15105" width="9.140625" style="305"/>
    <col min="15106" max="15106" width="47.28515625" style="305" customWidth="1"/>
    <col min="15107" max="15107" width="9.140625" style="305"/>
    <col min="15108" max="15108" width="14" style="305" customWidth="1"/>
    <col min="15109" max="15109" width="12.42578125" style="305" customWidth="1"/>
    <col min="15110" max="15110" width="11.28515625" style="305" customWidth="1"/>
    <col min="15111" max="15111" width="12.85546875" style="305" customWidth="1"/>
    <col min="15112" max="15112" width="10.28515625" style="305" customWidth="1"/>
    <col min="15113" max="15113" width="16.42578125" style="305" customWidth="1"/>
    <col min="15114" max="15114" width="15.140625" style="305" customWidth="1"/>
    <col min="15115" max="15115" width="14.5703125" style="305" customWidth="1"/>
    <col min="15116" max="15116" width="11.5703125" style="305" customWidth="1"/>
    <col min="15117" max="15117" width="11.85546875" style="305" customWidth="1"/>
    <col min="15118" max="15119" width="10.7109375" style="305" customWidth="1"/>
    <col min="15120" max="15361" width="9.140625" style="305"/>
    <col min="15362" max="15362" width="47.28515625" style="305" customWidth="1"/>
    <col min="15363" max="15363" width="9.140625" style="305"/>
    <col min="15364" max="15364" width="14" style="305" customWidth="1"/>
    <col min="15365" max="15365" width="12.42578125" style="305" customWidth="1"/>
    <col min="15366" max="15366" width="11.28515625" style="305" customWidth="1"/>
    <col min="15367" max="15367" width="12.85546875" style="305" customWidth="1"/>
    <col min="15368" max="15368" width="10.28515625" style="305" customWidth="1"/>
    <col min="15369" max="15369" width="16.42578125" style="305" customWidth="1"/>
    <col min="15370" max="15370" width="15.140625" style="305" customWidth="1"/>
    <col min="15371" max="15371" width="14.5703125" style="305" customWidth="1"/>
    <col min="15372" max="15372" width="11.5703125" style="305" customWidth="1"/>
    <col min="15373" max="15373" width="11.85546875" style="305" customWidth="1"/>
    <col min="15374" max="15375" width="10.7109375" style="305" customWidth="1"/>
    <col min="15376" max="15617" width="9.140625" style="305"/>
    <col min="15618" max="15618" width="47.28515625" style="305" customWidth="1"/>
    <col min="15619" max="15619" width="9.140625" style="305"/>
    <col min="15620" max="15620" width="14" style="305" customWidth="1"/>
    <col min="15621" max="15621" width="12.42578125" style="305" customWidth="1"/>
    <col min="15622" max="15622" width="11.28515625" style="305" customWidth="1"/>
    <col min="15623" max="15623" width="12.85546875" style="305" customWidth="1"/>
    <col min="15624" max="15624" width="10.28515625" style="305" customWidth="1"/>
    <col min="15625" max="15625" width="16.42578125" style="305" customWidth="1"/>
    <col min="15626" max="15626" width="15.140625" style="305" customWidth="1"/>
    <col min="15627" max="15627" width="14.5703125" style="305" customWidth="1"/>
    <col min="15628" max="15628" width="11.5703125" style="305" customWidth="1"/>
    <col min="15629" max="15629" width="11.85546875" style="305" customWidth="1"/>
    <col min="15630" max="15631" width="10.7109375" style="305" customWidth="1"/>
    <col min="15632" max="15873" width="9.140625" style="305"/>
    <col min="15874" max="15874" width="47.28515625" style="305" customWidth="1"/>
    <col min="15875" max="15875" width="9.140625" style="305"/>
    <col min="15876" max="15876" width="14" style="305" customWidth="1"/>
    <col min="15877" max="15877" width="12.42578125" style="305" customWidth="1"/>
    <col min="15878" max="15878" width="11.28515625" style="305" customWidth="1"/>
    <col min="15879" max="15879" width="12.85546875" style="305" customWidth="1"/>
    <col min="15880" max="15880" width="10.28515625" style="305" customWidth="1"/>
    <col min="15881" max="15881" width="16.42578125" style="305" customWidth="1"/>
    <col min="15882" max="15882" width="15.140625" style="305" customWidth="1"/>
    <col min="15883" max="15883" width="14.5703125" style="305" customWidth="1"/>
    <col min="15884" max="15884" width="11.5703125" style="305" customWidth="1"/>
    <col min="15885" max="15885" width="11.85546875" style="305" customWidth="1"/>
    <col min="15886" max="15887" width="10.7109375" style="305" customWidth="1"/>
    <col min="15888" max="16129" width="9.140625" style="305"/>
    <col min="16130" max="16130" width="47.28515625" style="305" customWidth="1"/>
    <col min="16131" max="16131" width="9.140625" style="305"/>
    <col min="16132" max="16132" width="14" style="305" customWidth="1"/>
    <col min="16133" max="16133" width="12.42578125" style="305" customWidth="1"/>
    <col min="16134" max="16134" width="11.28515625" style="305" customWidth="1"/>
    <col min="16135" max="16135" width="12.85546875" style="305" customWidth="1"/>
    <col min="16136" max="16136" width="10.28515625" style="305" customWidth="1"/>
    <col min="16137" max="16137" width="16.42578125" style="305" customWidth="1"/>
    <col min="16138" max="16138" width="15.140625" style="305" customWidth="1"/>
    <col min="16139" max="16139" width="14.5703125" style="305" customWidth="1"/>
    <col min="16140" max="16140" width="11.5703125" style="305" customWidth="1"/>
    <col min="16141" max="16141" width="11.85546875" style="305" customWidth="1"/>
    <col min="16142" max="16143" width="10.7109375" style="305" customWidth="1"/>
    <col min="16144" max="16384" width="9.140625" style="305"/>
  </cols>
  <sheetData>
    <row r="1" spans="1:17" s="2" customFormat="1">
      <c r="A1" s="366" t="s">
        <v>1328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275"/>
      <c r="Q1" s="275"/>
    </row>
    <row r="2" spans="1:17" s="8" customFormat="1" ht="23.25" customHeight="1">
      <c r="A2" s="367" t="s">
        <v>1358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  <c r="P2" s="367"/>
      <c r="Q2" s="367"/>
    </row>
    <row r="3" spans="1:17" s="2" customFormat="1" ht="18" customHeight="1">
      <c r="A3" s="368" t="s">
        <v>1359</v>
      </c>
      <c r="B3" s="368"/>
      <c r="C3" s="368"/>
      <c r="D3" s="368"/>
      <c r="E3" s="368"/>
      <c r="F3" s="368"/>
      <c r="G3" s="368"/>
      <c r="H3" s="368"/>
      <c r="I3" s="368"/>
      <c r="J3" s="368"/>
      <c r="K3" s="368"/>
      <c r="L3" s="368"/>
      <c r="M3" s="368"/>
      <c r="N3" s="368"/>
      <c r="O3" s="368"/>
      <c r="P3" s="368"/>
      <c r="Q3" s="275"/>
    </row>
    <row r="4" spans="1:17" s="283" customFormat="1" ht="12.75">
      <c r="A4" s="279"/>
      <c r="B4" s="279"/>
      <c r="C4" s="279"/>
      <c r="D4" s="280"/>
      <c r="E4" s="280"/>
      <c r="F4" s="280"/>
      <c r="G4" s="280"/>
      <c r="H4" s="280"/>
      <c r="I4" s="280"/>
      <c r="J4" s="280"/>
      <c r="K4" s="280"/>
      <c r="L4" s="281"/>
      <c r="M4" s="282"/>
      <c r="N4" s="282"/>
      <c r="O4" s="282" t="s">
        <v>1329</v>
      </c>
      <c r="P4" s="280"/>
      <c r="Q4" s="280"/>
    </row>
    <row r="5" spans="1:17" s="283" customFormat="1" ht="15" customHeight="1">
      <c r="A5" s="369" t="s">
        <v>1330</v>
      </c>
      <c r="B5" s="370" t="s">
        <v>45</v>
      </c>
      <c r="C5" s="370" t="s">
        <v>1331</v>
      </c>
      <c r="D5" s="371" t="s">
        <v>1332</v>
      </c>
      <c r="E5" s="371"/>
      <c r="F5" s="371"/>
      <c r="G5" s="371"/>
      <c r="H5" s="371" t="s">
        <v>1333</v>
      </c>
      <c r="I5" s="371"/>
      <c r="J5" s="371"/>
      <c r="K5" s="371"/>
      <c r="L5" s="372" t="s">
        <v>1334</v>
      </c>
      <c r="M5" s="373"/>
      <c r="N5" s="373"/>
      <c r="O5" s="374"/>
    </row>
    <row r="6" spans="1:17" s="283" customFormat="1" ht="12.75">
      <c r="A6" s="369"/>
      <c r="B6" s="370"/>
      <c r="C6" s="370"/>
      <c r="D6" s="285" t="s">
        <v>1119</v>
      </c>
      <c r="E6" s="285" t="s">
        <v>1120</v>
      </c>
      <c r="F6" s="285" t="s">
        <v>1121</v>
      </c>
      <c r="G6" s="285" t="s">
        <v>1122</v>
      </c>
      <c r="H6" s="285" t="s">
        <v>1119</v>
      </c>
      <c r="I6" s="285" t="s">
        <v>1120</v>
      </c>
      <c r="J6" s="285" t="s">
        <v>1121</v>
      </c>
      <c r="K6" s="285" t="s">
        <v>1122</v>
      </c>
      <c r="L6" s="285" t="s">
        <v>1119</v>
      </c>
      <c r="M6" s="285" t="s">
        <v>1120</v>
      </c>
      <c r="N6" s="285" t="s">
        <v>1121</v>
      </c>
      <c r="O6" s="285" t="s">
        <v>1122</v>
      </c>
    </row>
    <row r="7" spans="1:17" s="290" customFormat="1">
      <c r="A7" s="286" t="s">
        <v>17</v>
      </c>
      <c r="B7" s="284">
        <v>2</v>
      </c>
      <c r="C7" s="287">
        <v>3</v>
      </c>
      <c r="D7" s="287"/>
      <c r="E7" s="287"/>
      <c r="F7" s="287"/>
      <c r="G7" s="288">
        <v>4</v>
      </c>
      <c r="H7" s="288"/>
      <c r="I7" s="288"/>
      <c r="J7" s="288"/>
      <c r="K7" s="288">
        <v>5</v>
      </c>
      <c r="L7" s="288"/>
      <c r="M7" s="288"/>
      <c r="N7" s="288"/>
      <c r="O7" s="289">
        <v>6</v>
      </c>
    </row>
    <row r="8" spans="1:17" s="295" customFormat="1" ht="21" customHeight="1">
      <c r="A8" s="291">
        <v>1000</v>
      </c>
      <c r="B8" s="292" t="s">
        <v>49</v>
      </c>
      <c r="C8" s="291"/>
      <c r="D8" s="293">
        <f>H8+L8</f>
        <v>1933578.0550000002</v>
      </c>
      <c r="E8" s="293">
        <f t="shared" ref="E8:G8" si="0">I8+M8</f>
        <v>2939741.01</v>
      </c>
      <c r="F8" s="293">
        <f t="shared" si="0"/>
        <v>3765382.71</v>
      </c>
      <c r="G8" s="293">
        <f t="shared" si="0"/>
        <v>4293098.29</v>
      </c>
      <c r="H8" s="294">
        <v>686506.745</v>
      </c>
      <c r="I8" s="293">
        <v>1392669.7</v>
      </c>
      <c r="J8" s="293">
        <v>2218311.4</v>
      </c>
      <c r="K8" s="293">
        <v>2746026.98</v>
      </c>
      <c r="L8" s="293">
        <f>L45+L108+L111</f>
        <v>1247071.31</v>
      </c>
      <c r="M8" s="293">
        <f t="shared" ref="M8:O8" si="1">M45+M108+M111</f>
        <v>1547071.31</v>
      </c>
      <c r="N8" s="293">
        <f t="shared" si="1"/>
        <v>1547071.31</v>
      </c>
      <c r="O8" s="293">
        <f t="shared" si="1"/>
        <v>1547071.31</v>
      </c>
    </row>
    <row r="9" spans="1:17" s="295" customFormat="1" ht="31.5" customHeight="1">
      <c r="A9" s="291">
        <v>1100</v>
      </c>
      <c r="B9" s="292" t="s">
        <v>50</v>
      </c>
      <c r="C9" s="291" t="s">
        <v>51</v>
      </c>
      <c r="D9" s="293">
        <f t="shared" ref="D9:G37" si="2">H9</f>
        <v>93326.265000000029</v>
      </c>
      <c r="E9" s="293">
        <f t="shared" si="2"/>
        <v>206308.74000000002</v>
      </c>
      <c r="F9" s="293">
        <f t="shared" si="2"/>
        <v>438769.95999999967</v>
      </c>
      <c r="G9" s="293">
        <f t="shared" si="2"/>
        <v>373305.06</v>
      </c>
      <c r="H9" s="293">
        <f>H10+H14+H16+H36+H39</f>
        <v>93326.265000000029</v>
      </c>
      <c r="I9" s="293">
        <f t="shared" ref="I9:J9" si="3">I10+I14+I16+I36+I39</f>
        <v>206308.74000000002</v>
      </c>
      <c r="J9" s="293">
        <f t="shared" si="3"/>
        <v>438769.95999999967</v>
      </c>
      <c r="K9" s="293">
        <v>373305.06</v>
      </c>
      <c r="L9" s="293" t="s">
        <v>52</v>
      </c>
      <c r="M9" s="293" t="s">
        <v>52</v>
      </c>
      <c r="N9" s="293" t="s">
        <v>52</v>
      </c>
      <c r="O9" s="293" t="s">
        <v>52</v>
      </c>
    </row>
    <row r="10" spans="1:17" s="295" customFormat="1" ht="24" customHeight="1">
      <c r="A10" s="291">
        <v>1110</v>
      </c>
      <c r="B10" s="292" t="s">
        <v>53</v>
      </c>
      <c r="C10" s="291" t="s">
        <v>54</v>
      </c>
      <c r="D10" s="293">
        <f t="shared" si="2"/>
        <v>25263.552500000002</v>
      </c>
      <c r="E10" s="293">
        <f t="shared" si="2"/>
        <v>50527.105000000003</v>
      </c>
      <c r="F10" s="293">
        <f t="shared" si="2"/>
        <v>75790.657500000001</v>
      </c>
      <c r="G10" s="293">
        <f t="shared" si="2"/>
        <v>101054.21</v>
      </c>
      <c r="H10" s="293">
        <f>H12+H13</f>
        <v>25263.552500000002</v>
      </c>
      <c r="I10" s="293">
        <f t="shared" ref="I10:J10" si="4">I12+I13</f>
        <v>50527.105000000003</v>
      </c>
      <c r="J10" s="293">
        <f t="shared" si="4"/>
        <v>75790.657500000001</v>
      </c>
      <c r="K10" s="293">
        <v>101054.21</v>
      </c>
      <c r="L10" s="293" t="s">
        <v>52</v>
      </c>
      <c r="M10" s="293" t="s">
        <v>52</v>
      </c>
      <c r="N10" s="293" t="s">
        <v>52</v>
      </c>
      <c r="O10" s="293" t="s">
        <v>52</v>
      </c>
    </row>
    <row r="11" spans="1:17" s="283" customFormat="1" ht="31.5" customHeight="1">
      <c r="A11" s="296">
        <v>1111</v>
      </c>
      <c r="B11" s="200" t="s">
        <v>55</v>
      </c>
      <c r="C11" s="199"/>
      <c r="D11" s="293">
        <f t="shared" si="2"/>
        <v>0</v>
      </c>
      <c r="E11" s="293">
        <f t="shared" si="2"/>
        <v>0</v>
      </c>
      <c r="F11" s="293">
        <f t="shared" si="2"/>
        <v>0</v>
      </c>
      <c r="G11" s="293">
        <f t="shared" si="2"/>
        <v>0</v>
      </c>
      <c r="H11" s="297"/>
      <c r="I11" s="297"/>
      <c r="J11" s="297"/>
      <c r="K11" s="297"/>
      <c r="L11" s="297" t="s">
        <v>52</v>
      </c>
      <c r="M11" s="297" t="s">
        <v>52</v>
      </c>
      <c r="N11" s="297" t="s">
        <v>52</v>
      </c>
      <c r="O11" s="297" t="s">
        <v>52</v>
      </c>
    </row>
    <row r="12" spans="1:17" s="283" customFormat="1" ht="26.25" customHeight="1">
      <c r="A12" s="296">
        <v>1112</v>
      </c>
      <c r="B12" s="200" t="s">
        <v>56</v>
      </c>
      <c r="C12" s="199"/>
      <c r="D12" s="293">
        <f t="shared" si="2"/>
        <v>2500</v>
      </c>
      <c r="E12" s="293">
        <f t="shared" si="2"/>
        <v>5000</v>
      </c>
      <c r="F12" s="293">
        <f t="shared" si="2"/>
        <v>7500</v>
      </c>
      <c r="G12" s="293">
        <f t="shared" si="2"/>
        <v>10000</v>
      </c>
      <c r="H12" s="297">
        <f>K12/4</f>
        <v>2500</v>
      </c>
      <c r="I12" s="297">
        <f>H12*2</f>
        <v>5000</v>
      </c>
      <c r="J12" s="297">
        <f>H12+I12</f>
        <v>7500</v>
      </c>
      <c r="K12" s="297">
        <v>10000</v>
      </c>
      <c r="L12" s="297" t="s">
        <v>52</v>
      </c>
      <c r="M12" s="297" t="s">
        <v>52</v>
      </c>
      <c r="N12" s="297" t="s">
        <v>52</v>
      </c>
      <c r="O12" s="297" t="s">
        <v>52</v>
      </c>
    </row>
    <row r="13" spans="1:17" s="283" customFormat="1" ht="21" customHeight="1">
      <c r="A13" s="296">
        <v>1113</v>
      </c>
      <c r="B13" s="200" t="s">
        <v>57</v>
      </c>
      <c r="C13" s="199"/>
      <c r="D13" s="293">
        <f t="shared" si="2"/>
        <v>22763.552500000002</v>
      </c>
      <c r="E13" s="293">
        <f t="shared" si="2"/>
        <v>45527.105000000003</v>
      </c>
      <c r="F13" s="293">
        <f t="shared" si="2"/>
        <v>68290.657500000001</v>
      </c>
      <c r="G13" s="293">
        <f t="shared" si="2"/>
        <v>91054.21</v>
      </c>
      <c r="H13" s="297">
        <f>K13/4</f>
        <v>22763.552500000002</v>
      </c>
      <c r="I13" s="297">
        <f>H13*2</f>
        <v>45527.105000000003</v>
      </c>
      <c r="J13" s="297">
        <f>H13+I13</f>
        <v>68290.657500000001</v>
      </c>
      <c r="K13" s="297">
        <v>91054.21</v>
      </c>
      <c r="L13" s="297" t="s">
        <v>52</v>
      </c>
      <c r="M13" s="297" t="s">
        <v>52</v>
      </c>
      <c r="N13" s="297" t="s">
        <v>52</v>
      </c>
      <c r="O13" s="297" t="s">
        <v>52</v>
      </c>
    </row>
    <row r="14" spans="1:17" s="283" customFormat="1" ht="21" customHeight="1">
      <c r="A14" s="296">
        <v>1120</v>
      </c>
      <c r="B14" s="200" t="s">
        <v>58</v>
      </c>
      <c r="C14" s="199" t="s">
        <v>59</v>
      </c>
      <c r="D14" s="293">
        <f t="shared" si="2"/>
        <v>58387.625000000029</v>
      </c>
      <c r="E14" s="293">
        <f t="shared" si="2"/>
        <v>138931.46000000002</v>
      </c>
      <c r="F14" s="293">
        <f t="shared" si="2"/>
        <v>338554.03999999969</v>
      </c>
      <c r="G14" s="293">
        <f t="shared" si="2"/>
        <v>240050.5</v>
      </c>
      <c r="H14" s="297">
        <f>H15</f>
        <v>58387.625000000029</v>
      </c>
      <c r="I14" s="297">
        <f t="shared" ref="I14:J14" si="5">I15</f>
        <v>138931.46000000002</v>
      </c>
      <c r="J14" s="297">
        <f t="shared" si="5"/>
        <v>338554.03999999969</v>
      </c>
      <c r="K14" s="297">
        <v>240050.5</v>
      </c>
      <c r="L14" s="297" t="s">
        <v>52</v>
      </c>
      <c r="M14" s="297" t="s">
        <v>52</v>
      </c>
      <c r="N14" s="297" t="s">
        <v>52</v>
      </c>
      <c r="O14" s="297" t="s">
        <v>52</v>
      </c>
    </row>
    <row r="15" spans="1:17" s="283" customFormat="1" ht="21" customHeight="1">
      <c r="A15" s="296">
        <v>1121</v>
      </c>
      <c r="B15" s="200" t="s">
        <v>60</v>
      </c>
      <c r="C15" s="199"/>
      <c r="D15" s="293">
        <f t="shared" si="2"/>
        <v>58387.625000000029</v>
      </c>
      <c r="E15" s="293">
        <f t="shared" si="2"/>
        <v>138931.46000000002</v>
      </c>
      <c r="F15" s="293">
        <f t="shared" si="2"/>
        <v>338554.03999999969</v>
      </c>
      <c r="G15" s="293">
        <f t="shared" si="2"/>
        <v>240050.5</v>
      </c>
      <c r="H15" s="297">
        <f>H8-H10-H16-H36-H45-H64</f>
        <v>58387.625000000029</v>
      </c>
      <c r="I15" s="297">
        <f>I8-I10-I16-I36-I45-I64</f>
        <v>138931.46000000002</v>
      </c>
      <c r="J15" s="297">
        <f>J8-J10-J16-J36-J45-J64</f>
        <v>338554.03999999969</v>
      </c>
      <c r="K15" s="297">
        <v>240050.5</v>
      </c>
      <c r="L15" s="297" t="s">
        <v>52</v>
      </c>
      <c r="M15" s="297" t="s">
        <v>52</v>
      </c>
      <c r="N15" s="297" t="s">
        <v>52</v>
      </c>
      <c r="O15" s="297" t="s">
        <v>52</v>
      </c>
    </row>
    <row r="16" spans="1:17" s="295" customFormat="1" ht="94.15" customHeight="1">
      <c r="A16" s="291">
        <v>1130</v>
      </c>
      <c r="B16" s="292" t="s">
        <v>61</v>
      </c>
      <c r="C16" s="291" t="s">
        <v>62</v>
      </c>
      <c r="D16" s="293">
        <f t="shared" si="2"/>
        <v>7050.0874999999996</v>
      </c>
      <c r="E16" s="293">
        <f t="shared" si="2"/>
        <v>11600.174999999999</v>
      </c>
      <c r="F16" s="293">
        <f t="shared" si="2"/>
        <v>16550.262500000001</v>
      </c>
      <c r="G16" s="293">
        <f t="shared" si="2"/>
        <v>21700.35</v>
      </c>
      <c r="H16" s="293">
        <f>H17+H19+H20+H21+H22+H23+H25+H26+H27+H28+H29+H30+H31</f>
        <v>7050.0874999999996</v>
      </c>
      <c r="I16" s="293">
        <f t="shared" ref="I16:J16" si="6">I17+I19+I20+I21+I22+I23+I25+I26+I27+I28+I29+I30+I31</f>
        <v>11600.174999999999</v>
      </c>
      <c r="J16" s="293">
        <f t="shared" si="6"/>
        <v>16550.262500000001</v>
      </c>
      <c r="K16" s="293">
        <v>21700.35</v>
      </c>
      <c r="L16" s="293" t="s">
        <v>52</v>
      </c>
      <c r="M16" s="293" t="s">
        <v>52</v>
      </c>
      <c r="N16" s="293" t="s">
        <v>52</v>
      </c>
      <c r="O16" s="293" t="s">
        <v>52</v>
      </c>
    </row>
    <row r="17" spans="1:15" s="283" customFormat="1" ht="21" customHeight="1">
      <c r="A17" s="296">
        <v>11301</v>
      </c>
      <c r="B17" s="200" t="s">
        <v>63</v>
      </c>
      <c r="C17" s="199"/>
      <c r="D17" s="293">
        <f t="shared" si="2"/>
        <v>325</v>
      </c>
      <c r="E17" s="293">
        <f t="shared" si="2"/>
        <v>650</v>
      </c>
      <c r="F17" s="293">
        <f t="shared" si="2"/>
        <v>975</v>
      </c>
      <c r="G17" s="293">
        <f t="shared" si="2"/>
        <v>1300</v>
      </c>
      <c r="H17" s="297">
        <f>K17/4</f>
        <v>325</v>
      </c>
      <c r="I17" s="297">
        <f>H17*2</f>
        <v>650</v>
      </c>
      <c r="J17" s="297">
        <f>H17*3</f>
        <v>975</v>
      </c>
      <c r="K17" s="297">
        <v>1300</v>
      </c>
      <c r="L17" s="297" t="s">
        <v>52</v>
      </c>
      <c r="M17" s="297" t="s">
        <v>52</v>
      </c>
      <c r="N17" s="297" t="s">
        <v>52</v>
      </c>
      <c r="O17" s="297" t="s">
        <v>52</v>
      </c>
    </row>
    <row r="18" spans="1:15" s="283" customFormat="1" ht="21" customHeight="1">
      <c r="A18" s="296">
        <v>11302</v>
      </c>
      <c r="B18" s="200" t="s">
        <v>64</v>
      </c>
      <c r="C18" s="199"/>
      <c r="D18" s="293">
        <f t="shared" si="2"/>
        <v>0</v>
      </c>
      <c r="E18" s="293">
        <f t="shared" si="2"/>
        <v>0</v>
      </c>
      <c r="F18" s="293">
        <f t="shared" si="2"/>
        <v>0</v>
      </c>
      <c r="G18" s="293">
        <f t="shared" si="2"/>
        <v>0</v>
      </c>
      <c r="H18" s="297"/>
      <c r="I18" s="297"/>
      <c r="J18" s="297"/>
      <c r="K18" s="297"/>
      <c r="L18" s="297" t="s">
        <v>52</v>
      </c>
      <c r="M18" s="297" t="s">
        <v>52</v>
      </c>
      <c r="N18" s="297" t="s">
        <v>52</v>
      </c>
      <c r="O18" s="297" t="s">
        <v>52</v>
      </c>
    </row>
    <row r="19" spans="1:15" s="283" customFormat="1" ht="21" customHeight="1">
      <c r="A19" s="296">
        <v>11303</v>
      </c>
      <c r="B19" s="200" t="s">
        <v>65</v>
      </c>
      <c r="C19" s="199"/>
      <c r="D19" s="293">
        <f t="shared" si="2"/>
        <v>17.5</v>
      </c>
      <c r="E19" s="293">
        <f t="shared" si="2"/>
        <v>35</v>
      </c>
      <c r="F19" s="293">
        <f t="shared" si="2"/>
        <v>52.5</v>
      </c>
      <c r="G19" s="293">
        <f t="shared" si="2"/>
        <v>70</v>
      </c>
      <c r="H19" s="297">
        <f>K19/4</f>
        <v>17.5</v>
      </c>
      <c r="I19" s="297">
        <f>H19*2</f>
        <v>35</v>
      </c>
      <c r="J19" s="297">
        <f>H19*3</f>
        <v>52.5</v>
      </c>
      <c r="K19" s="297">
        <v>70</v>
      </c>
      <c r="L19" s="297" t="s">
        <v>52</v>
      </c>
      <c r="M19" s="297" t="s">
        <v>52</v>
      </c>
      <c r="N19" s="297" t="s">
        <v>52</v>
      </c>
      <c r="O19" s="297" t="s">
        <v>52</v>
      </c>
    </row>
    <row r="20" spans="1:15" s="283" customFormat="1" ht="62.25" customHeight="1">
      <c r="A20" s="296">
        <v>11304</v>
      </c>
      <c r="B20" s="200" t="s">
        <v>1335</v>
      </c>
      <c r="C20" s="199"/>
      <c r="D20" s="293">
        <f t="shared" si="2"/>
        <v>2000</v>
      </c>
      <c r="E20" s="293">
        <f t="shared" si="2"/>
        <v>2000</v>
      </c>
      <c r="F20" s="293">
        <f t="shared" si="2"/>
        <v>2400</v>
      </c>
      <c r="G20" s="293">
        <f t="shared" si="2"/>
        <v>3000</v>
      </c>
      <c r="H20" s="297">
        <v>2000</v>
      </c>
      <c r="I20" s="297">
        <v>2000</v>
      </c>
      <c r="J20" s="297">
        <v>2400</v>
      </c>
      <c r="K20" s="297">
        <v>3000</v>
      </c>
      <c r="L20" s="297" t="s">
        <v>52</v>
      </c>
      <c r="M20" s="297" t="s">
        <v>52</v>
      </c>
      <c r="N20" s="297" t="s">
        <v>52</v>
      </c>
      <c r="O20" s="297" t="s">
        <v>52</v>
      </c>
    </row>
    <row r="21" spans="1:15" s="283" customFormat="1" ht="54.75" customHeight="1">
      <c r="A21" s="296">
        <v>11305</v>
      </c>
      <c r="B21" s="200" t="s">
        <v>32</v>
      </c>
      <c r="C21" s="199"/>
      <c r="D21" s="293">
        <f t="shared" si="2"/>
        <v>180</v>
      </c>
      <c r="E21" s="293">
        <f t="shared" si="2"/>
        <v>360</v>
      </c>
      <c r="F21" s="293">
        <f t="shared" si="2"/>
        <v>540</v>
      </c>
      <c r="G21" s="293">
        <f t="shared" si="2"/>
        <v>720</v>
      </c>
      <c r="H21" s="297">
        <f>K21/4</f>
        <v>180</v>
      </c>
      <c r="I21" s="297">
        <f>H21*2</f>
        <v>360</v>
      </c>
      <c r="J21" s="297">
        <f>H21*3</f>
        <v>540</v>
      </c>
      <c r="K21" s="297">
        <v>720</v>
      </c>
      <c r="L21" s="297" t="s">
        <v>52</v>
      </c>
      <c r="M21" s="297" t="s">
        <v>52</v>
      </c>
      <c r="N21" s="297" t="s">
        <v>52</v>
      </c>
      <c r="O21" s="297" t="s">
        <v>52</v>
      </c>
    </row>
    <row r="22" spans="1:15" s="283" customFormat="1" ht="21" customHeight="1">
      <c r="A22" s="296">
        <v>11306</v>
      </c>
      <c r="B22" s="200" t="s">
        <v>33</v>
      </c>
      <c r="C22" s="199"/>
      <c r="D22" s="293">
        <f t="shared" si="2"/>
        <v>87.5</v>
      </c>
      <c r="E22" s="293">
        <f t="shared" si="2"/>
        <v>175</v>
      </c>
      <c r="F22" s="293">
        <f t="shared" si="2"/>
        <v>262.5</v>
      </c>
      <c r="G22" s="293">
        <f t="shared" si="2"/>
        <v>350</v>
      </c>
      <c r="H22" s="297">
        <f>K22/4</f>
        <v>87.5</v>
      </c>
      <c r="I22" s="297">
        <f>H22*2</f>
        <v>175</v>
      </c>
      <c r="J22" s="297">
        <f>H22*3</f>
        <v>262.5</v>
      </c>
      <c r="K22" s="297">
        <v>350</v>
      </c>
      <c r="L22" s="297" t="s">
        <v>52</v>
      </c>
      <c r="M22" s="297" t="s">
        <v>52</v>
      </c>
      <c r="N22" s="297" t="s">
        <v>52</v>
      </c>
      <c r="O22" s="297" t="s">
        <v>52</v>
      </c>
    </row>
    <row r="23" spans="1:15" s="283" customFormat="1" ht="21" customHeight="1">
      <c r="A23" s="296">
        <v>11307</v>
      </c>
      <c r="B23" s="200" t="s">
        <v>66</v>
      </c>
      <c r="C23" s="199"/>
      <c r="D23" s="293">
        <f t="shared" si="2"/>
        <v>2453.15</v>
      </c>
      <c r="E23" s="293">
        <f t="shared" si="2"/>
        <v>4906.3</v>
      </c>
      <c r="F23" s="293">
        <f t="shared" si="2"/>
        <v>7359.4500000000007</v>
      </c>
      <c r="G23" s="293">
        <f t="shared" si="2"/>
        <v>9812.6</v>
      </c>
      <c r="H23" s="297">
        <f>K23/4</f>
        <v>2453.15</v>
      </c>
      <c r="I23" s="297">
        <f>H23*2</f>
        <v>4906.3</v>
      </c>
      <c r="J23" s="297">
        <f>H23*3</f>
        <v>7359.4500000000007</v>
      </c>
      <c r="K23" s="297">
        <v>9812.6</v>
      </c>
      <c r="L23" s="297" t="s">
        <v>52</v>
      </c>
      <c r="M23" s="297" t="s">
        <v>52</v>
      </c>
      <c r="N23" s="297" t="s">
        <v>52</v>
      </c>
      <c r="O23" s="297" t="s">
        <v>52</v>
      </c>
    </row>
    <row r="24" spans="1:15" s="283" customFormat="1" ht="21" customHeight="1">
      <c r="A24" s="296">
        <v>11308</v>
      </c>
      <c r="B24" s="200" t="s">
        <v>1336</v>
      </c>
      <c r="C24" s="199"/>
      <c r="D24" s="293">
        <f t="shared" si="2"/>
        <v>0</v>
      </c>
      <c r="E24" s="293">
        <f t="shared" si="2"/>
        <v>0</v>
      </c>
      <c r="F24" s="293">
        <f t="shared" si="2"/>
        <v>0</v>
      </c>
      <c r="G24" s="293">
        <f t="shared" si="2"/>
        <v>0</v>
      </c>
      <c r="H24" s="297"/>
      <c r="I24" s="297"/>
      <c r="J24" s="297"/>
      <c r="K24" s="297"/>
      <c r="L24" s="297" t="s">
        <v>52</v>
      </c>
      <c r="M24" s="297" t="s">
        <v>52</v>
      </c>
      <c r="N24" s="297" t="s">
        <v>52</v>
      </c>
      <c r="O24" s="297" t="s">
        <v>52</v>
      </c>
    </row>
    <row r="25" spans="1:15" s="283" customFormat="1" ht="21" customHeight="1">
      <c r="A25" s="296">
        <v>11309</v>
      </c>
      <c r="B25" s="200" t="s">
        <v>35</v>
      </c>
      <c r="C25" s="199"/>
      <c r="D25" s="293">
        <f t="shared" si="2"/>
        <v>60</v>
      </c>
      <c r="E25" s="293">
        <f t="shared" si="2"/>
        <v>120</v>
      </c>
      <c r="F25" s="293">
        <f t="shared" si="2"/>
        <v>180</v>
      </c>
      <c r="G25" s="293">
        <f t="shared" si="2"/>
        <v>240</v>
      </c>
      <c r="H25" s="297">
        <f t="shared" ref="H25:H30" si="7">K25/4</f>
        <v>60</v>
      </c>
      <c r="I25" s="297">
        <f t="shared" ref="I25:I30" si="8">H25*2</f>
        <v>120</v>
      </c>
      <c r="J25" s="297">
        <f t="shared" ref="J25:J30" si="9">H25*3</f>
        <v>180</v>
      </c>
      <c r="K25" s="297">
        <v>240</v>
      </c>
      <c r="L25" s="297" t="s">
        <v>52</v>
      </c>
      <c r="M25" s="297" t="s">
        <v>52</v>
      </c>
      <c r="N25" s="297" t="s">
        <v>52</v>
      </c>
      <c r="O25" s="297" t="s">
        <v>52</v>
      </c>
    </row>
    <row r="26" spans="1:15" s="283" customFormat="1" ht="21" customHeight="1">
      <c r="A26" s="296">
        <v>11310</v>
      </c>
      <c r="B26" s="200" t="s">
        <v>67</v>
      </c>
      <c r="C26" s="199"/>
      <c r="D26" s="293">
        <f t="shared" si="2"/>
        <v>314.4375</v>
      </c>
      <c r="E26" s="293">
        <f t="shared" si="2"/>
        <v>628.875</v>
      </c>
      <c r="F26" s="293">
        <f t="shared" si="2"/>
        <v>943.3125</v>
      </c>
      <c r="G26" s="293">
        <f t="shared" si="2"/>
        <v>1257.75</v>
      </c>
      <c r="H26" s="297">
        <f t="shared" si="7"/>
        <v>314.4375</v>
      </c>
      <c r="I26" s="297">
        <f t="shared" si="8"/>
        <v>628.875</v>
      </c>
      <c r="J26" s="297">
        <f t="shared" si="9"/>
        <v>943.3125</v>
      </c>
      <c r="K26" s="297">
        <v>1257.75</v>
      </c>
      <c r="L26" s="297" t="s">
        <v>52</v>
      </c>
      <c r="M26" s="297" t="s">
        <v>52</v>
      </c>
      <c r="N26" s="297" t="s">
        <v>52</v>
      </c>
      <c r="O26" s="297" t="s">
        <v>52</v>
      </c>
    </row>
    <row r="27" spans="1:15" s="283" customFormat="1" ht="21" customHeight="1">
      <c r="A27" s="296">
        <v>11311</v>
      </c>
      <c r="B27" s="200" t="s">
        <v>68</v>
      </c>
      <c r="C27" s="199"/>
      <c r="D27" s="293">
        <f t="shared" si="2"/>
        <v>62.5</v>
      </c>
      <c r="E27" s="293">
        <f t="shared" si="2"/>
        <v>125</v>
      </c>
      <c r="F27" s="293">
        <f t="shared" si="2"/>
        <v>187.5</v>
      </c>
      <c r="G27" s="293">
        <f t="shared" si="2"/>
        <v>250</v>
      </c>
      <c r="H27" s="297">
        <f t="shared" si="7"/>
        <v>62.5</v>
      </c>
      <c r="I27" s="297">
        <f t="shared" si="8"/>
        <v>125</v>
      </c>
      <c r="J27" s="297">
        <f t="shared" si="9"/>
        <v>187.5</v>
      </c>
      <c r="K27" s="297">
        <v>250</v>
      </c>
      <c r="L27" s="297" t="s">
        <v>52</v>
      </c>
      <c r="M27" s="297" t="s">
        <v>52</v>
      </c>
      <c r="N27" s="297" t="s">
        <v>52</v>
      </c>
      <c r="O27" s="297" t="s">
        <v>52</v>
      </c>
    </row>
    <row r="28" spans="1:15" s="283" customFormat="1" ht="39.75" customHeight="1">
      <c r="A28" s="296">
        <v>11312</v>
      </c>
      <c r="B28" s="200" t="s">
        <v>1337</v>
      </c>
      <c r="C28" s="199"/>
      <c r="D28" s="293">
        <f t="shared" si="2"/>
        <v>975</v>
      </c>
      <c r="E28" s="293">
        <f t="shared" si="2"/>
        <v>1950</v>
      </c>
      <c r="F28" s="293">
        <f t="shared" si="2"/>
        <v>2925</v>
      </c>
      <c r="G28" s="293">
        <f t="shared" si="2"/>
        <v>3900</v>
      </c>
      <c r="H28" s="297">
        <f t="shared" si="7"/>
        <v>975</v>
      </c>
      <c r="I28" s="297">
        <f t="shared" si="8"/>
        <v>1950</v>
      </c>
      <c r="J28" s="297">
        <f t="shared" si="9"/>
        <v>2925</v>
      </c>
      <c r="K28" s="297">
        <v>3900</v>
      </c>
      <c r="L28" s="297" t="s">
        <v>52</v>
      </c>
      <c r="M28" s="297" t="s">
        <v>52</v>
      </c>
      <c r="N28" s="297" t="s">
        <v>52</v>
      </c>
      <c r="O28" s="297" t="s">
        <v>52</v>
      </c>
    </row>
    <row r="29" spans="1:15" s="283" customFormat="1" ht="21" customHeight="1">
      <c r="A29" s="296">
        <v>11313</v>
      </c>
      <c r="B29" s="200" t="s">
        <v>36</v>
      </c>
      <c r="C29" s="199"/>
      <c r="D29" s="293">
        <f t="shared" si="2"/>
        <v>25</v>
      </c>
      <c r="E29" s="293">
        <f t="shared" si="2"/>
        <v>50</v>
      </c>
      <c r="F29" s="293">
        <f t="shared" si="2"/>
        <v>75</v>
      </c>
      <c r="G29" s="293">
        <f t="shared" si="2"/>
        <v>100</v>
      </c>
      <c r="H29" s="297">
        <f t="shared" si="7"/>
        <v>25</v>
      </c>
      <c r="I29" s="297">
        <f t="shared" si="8"/>
        <v>50</v>
      </c>
      <c r="J29" s="297">
        <f t="shared" si="9"/>
        <v>75</v>
      </c>
      <c r="K29" s="297">
        <v>100</v>
      </c>
      <c r="L29" s="297" t="s">
        <v>52</v>
      </c>
      <c r="M29" s="297" t="s">
        <v>52</v>
      </c>
      <c r="N29" s="297" t="s">
        <v>52</v>
      </c>
      <c r="O29" s="297" t="s">
        <v>52</v>
      </c>
    </row>
    <row r="30" spans="1:15" s="283" customFormat="1" ht="21" customHeight="1">
      <c r="A30" s="296">
        <v>11314</v>
      </c>
      <c r="B30" s="200" t="s">
        <v>1338</v>
      </c>
      <c r="C30" s="199"/>
      <c r="D30" s="293">
        <f t="shared" si="2"/>
        <v>50</v>
      </c>
      <c r="E30" s="293">
        <f t="shared" si="2"/>
        <v>100</v>
      </c>
      <c r="F30" s="293">
        <f t="shared" si="2"/>
        <v>150</v>
      </c>
      <c r="G30" s="293">
        <f t="shared" si="2"/>
        <v>200</v>
      </c>
      <c r="H30" s="297">
        <f t="shared" si="7"/>
        <v>50</v>
      </c>
      <c r="I30" s="297">
        <f t="shared" si="8"/>
        <v>100</v>
      </c>
      <c r="J30" s="297">
        <f t="shared" si="9"/>
        <v>150</v>
      </c>
      <c r="K30" s="297">
        <v>200</v>
      </c>
      <c r="L30" s="297" t="s">
        <v>52</v>
      </c>
      <c r="M30" s="297" t="s">
        <v>52</v>
      </c>
      <c r="N30" s="297" t="s">
        <v>52</v>
      </c>
      <c r="O30" s="297" t="s">
        <v>52</v>
      </c>
    </row>
    <row r="31" spans="1:15" s="283" customFormat="1" ht="21" customHeight="1">
      <c r="A31" s="296">
        <v>11315</v>
      </c>
      <c r="B31" s="200" t="s">
        <v>38</v>
      </c>
      <c r="C31" s="199"/>
      <c r="D31" s="293">
        <f t="shared" si="2"/>
        <v>500</v>
      </c>
      <c r="E31" s="293">
        <f t="shared" si="2"/>
        <v>500</v>
      </c>
      <c r="F31" s="293">
        <f t="shared" si="2"/>
        <v>500</v>
      </c>
      <c r="G31" s="293">
        <f t="shared" si="2"/>
        <v>500</v>
      </c>
      <c r="H31" s="297">
        <v>500</v>
      </c>
      <c r="I31" s="297">
        <v>500</v>
      </c>
      <c r="J31" s="297">
        <v>500</v>
      </c>
      <c r="K31" s="297">
        <v>500</v>
      </c>
      <c r="L31" s="297" t="s">
        <v>52</v>
      </c>
      <c r="M31" s="297" t="s">
        <v>52</v>
      </c>
      <c r="N31" s="297" t="s">
        <v>52</v>
      </c>
      <c r="O31" s="297" t="s">
        <v>52</v>
      </c>
    </row>
    <row r="32" spans="1:15" s="283" customFormat="1" ht="21" customHeight="1">
      <c r="A32" s="296">
        <v>11316</v>
      </c>
      <c r="B32" s="200" t="s">
        <v>69</v>
      </c>
      <c r="C32" s="199"/>
      <c r="D32" s="293">
        <f t="shared" si="2"/>
        <v>0</v>
      </c>
      <c r="E32" s="293">
        <f t="shared" si="2"/>
        <v>0</v>
      </c>
      <c r="F32" s="293">
        <f t="shared" si="2"/>
        <v>0</v>
      </c>
      <c r="G32" s="293">
        <f t="shared" si="2"/>
        <v>0</v>
      </c>
      <c r="H32" s="297"/>
      <c r="I32" s="297"/>
      <c r="J32" s="297"/>
      <c r="K32" s="297">
        <v>0</v>
      </c>
      <c r="L32" s="297" t="s">
        <v>52</v>
      </c>
      <c r="M32" s="297" t="s">
        <v>52</v>
      </c>
      <c r="N32" s="297" t="s">
        <v>52</v>
      </c>
      <c r="O32" s="297" t="s">
        <v>52</v>
      </c>
    </row>
    <row r="33" spans="1:15" s="283" customFormat="1" ht="21" customHeight="1">
      <c r="A33" s="296">
        <v>11317</v>
      </c>
      <c r="B33" s="200" t="s">
        <v>1339</v>
      </c>
      <c r="C33" s="199"/>
      <c r="D33" s="293">
        <f t="shared" si="2"/>
        <v>0</v>
      </c>
      <c r="E33" s="293">
        <f t="shared" si="2"/>
        <v>0</v>
      </c>
      <c r="F33" s="293">
        <f t="shared" si="2"/>
        <v>0</v>
      </c>
      <c r="G33" s="293">
        <f t="shared" si="2"/>
        <v>0</v>
      </c>
      <c r="H33" s="297"/>
      <c r="I33" s="297"/>
      <c r="J33" s="297"/>
      <c r="K33" s="297">
        <v>0</v>
      </c>
      <c r="L33" s="297" t="s">
        <v>52</v>
      </c>
      <c r="M33" s="297" t="s">
        <v>52</v>
      </c>
      <c r="N33" s="297" t="s">
        <v>52</v>
      </c>
      <c r="O33" s="297" t="s">
        <v>52</v>
      </c>
    </row>
    <row r="34" spans="1:15" s="283" customFormat="1" ht="21" customHeight="1">
      <c r="A34" s="296">
        <v>11318</v>
      </c>
      <c r="B34" s="200" t="s">
        <v>71</v>
      </c>
      <c r="C34" s="199"/>
      <c r="D34" s="293">
        <f t="shared" si="2"/>
        <v>0</v>
      </c>
      <c r="E34" s="293">
        <f t="shared" si="2"/>
        <v>0</v>
      </c>
      <c r="F34" s="293">
        <f t="shared" si="2"/>
        <v>0</v>
      </c>
      <c r="G34" s="293">
        <f t="shared" si="2"/>
        <v>0</v>
      </c>
      <c r="H34" s="297"/>
      <c r="I34" s="297"/>
      <c r="J34" s="297"/>
      <c r="K34" s="297">
        <v>0</v>
      </c>
      <c r="L34" s="297" t="s">
        <v>52</v>
      </c>
      <c r="M34" s="297" t="s">
        <v>52</v>
      </c>
      <c r="N34" s="297" t="s">
        <v>52</v>
      </c>
      <c r="O34" s="297" t="s">
        <v>52</v>
      </c>
    </row>
    <row r="35" spans="1:15" s="283" customFormat="1" ht="21" customHeight="1">
      <c r="A35" s="296">
        <v>11319</v>
      </c>
      <c r="B35" s="200" t="s">
        <v>72</v>
      </c>
      <c r="C35" s="199"/>
      <c r="D35" s="293">
        <f t="shared" si="2"/>
        <v>0</v>
      </c>
      <c r="E35" s="293">
        <f t="shared" si="2"/>
        <v>0</v>
      </c>
      <c r="F35" s="293">
        <f t="shared" si="2"/>
        <v>0</v>
      </c>
      <c r="G35" s="293">
        <f t="shared" si="2"/>
        <v>0</v>
      </c>
      <c r="H35" s="297"/>
      <c r="I35" s="297"/>
      <c r="J35" s="297"/>
      <c r="K35" s="297">
        <v>0</v>
      </c>
      <c r="L35" s="297" t="s">
        <v>52</v>
      </c>
      <c r="M35" s="297" t="s">
        <v>52</v>
      </c>
      <c r="N35" s="297" t="s">
        <v>52</v>
      </c>
      <c r="O35" s="297" t="s">
        <v>52</v>
      </c>
    </row>
    <row r="36" spans="1:15" s="295" customFormat="1" ht="21" customHeight="1">
      <c r="A36" s="291">
        <v>1140</v>
      </c>
      <c r="B36" s="292" t="s">
        <v>73</v>
      </c>
      <c r="C36" s="291" t="s">
        <v>74</v>
      </c>
      <c r="D36" s="293">
        <f t="shared" si="2"/>
        <v>2625</v>
      </c>
      <c r="E36" s="293">
        <f t="shared" si="2"/>
        <v>5250</v>
      </c>
      <c r="F36" s="293">
        <f t="shared" si="2"/>
        <v>7875</v>
      </c>
      <c r="G36" s="293">
        <f t="shared" si="2"/>
        <v>10500</v>
      </c>
      <c r="H36" s="293">
        <f>K36/4</f>
        <v>2625</v>
      </c>
      <c r="I36" s="293">
        <f>H36*2</f>
        <v>5250</v>
      </c>
      <c r="J36" s="293">
        <f>H36*3</f>
        <v>7875</v>
      </c>
      <c r="K36" s="293">
        <v>10500</v>
      </c>
      <c r="L36" s="293" t="s">
        <v>52</v>
      </c>
      <c r="M36" s="293" t="s">
        <v>52</v>
      </c>
      <c r="N36" s="293" t="s">
        <v>52</v>
      </c>
      <c r="O36" s="293" t="s">
        <v>52</v>
      </c>
    </row>
    <row r="37" spans="1:15" s="283" customFormat="1" ht="21" customHeight="1">
      <c r="A37" s="296">
        <v>1141</v>
      </c>
      <c r="B37" s="200" t="s">
        <v>75</v>
      </c>
      <c r="C37" s="199"/>
      <c r="D37" s="293">
        <f t="shared" si="2"/>
        <v>875</v>
      </c>
      <c r="E37" s="293">
        <f t="shared" si="2"/>
        <v>1750</v>
      </c>
      <c r="F37" s="293">
        <f t="shared" si="2"/>
        <v>2625</v>
      </c>
      <c r="G37" s="293">
        <f t="shared" si="2"/>
        <v>3500</v>
      </c>
      <c r="H37" s="297">
        <f>K37/4</f>
        <v>875</v>
      </c>
      <c r="I37" s="297">
        <f>H37*2</f>
        <v>1750</v>
      </c>
      <c r="J37" s="297">
        <f>H37*3</f>
        <v>2625</v>
      </c>
      <c r="K37" s="297">
        <v>3500</v>
      </c>
      <c r="L37" s="297" t="s">
        <v>52</v>
      </c>
      <c r="M37" s="297" t="s">
        <v>52</v>
      </c>
      <c r="N37" s="297" t="s">
        <v>52</v>
      </c>
      <c r="O37" s="297" t="s">
        <v>52</v>
      </c>
    </row>
    <row r="38" spans="1:15" s="283" customFormat="1" ht="21" customHeight="1">
      <c r="A38" s="296">
        <v>1142</v>
      </c>
      <c r="B38" s="200" t="s">
        <v>1340</v>
      </c>
      <c r="C38" s="199"/>
      <c r="D38" s="293">
        <f>H38</f>
        <v>1750</v>
      </c>
      <c r="E38" s="293">
        <f t="shared" ref="E38:G38" si="10">I38</f>
        <v>3500</v>
      </c>
      <c r="F38" s="293">
        <f t="shared" si="10"/>
        <v>5250</v>
      </c>
      <c r="G38" s="293">
        <f t="shared" si="10"/>
        <v>7000</v>
      </c>
      <c r="H38" s="297">
        <f>K38/4</f>
        <v>1750</v>
      </c>
      <c r="I38" s="297">
        <f>H38*2</f>
        <v>3500</v>
      </c>
      <c r="J38" s="297">
        <f>H38*3</f>
        <v>5250</v>
      </c>
      <c r="K38" s="297">
        <v>7000</v>
      </c>
      <c r="L38" s="297" t="s">
        <v>52</v>
      </c>
      <c r="M38" s="297" t="s">
        <v>52</v>
      </c>
      <c r="N38" s="297" t="s">
        <v>52</v>
      </c>
      <c r="O38" s="297" t="s">
        <v>52</v>
      </c>
    </row>
    <row r="39" spans="1:15" s="283" customFormat="1" ht="21" customHeight="1">
      <c r="A39" s="296">
        <v>1150</v>
      </c>
      <c r="B39" s="200" t="s">
        <v>77</v>
      </c>
      <c r="C39" s="199" t="s">
        <v>78</v>
      </c>
      <c r="D39" s="293"/>
      <c r="E39" s="293"/>
      <c r="F39" s="293"/>
      <c r="G39" s="293"/>
      <c r="H39" s="297"/>
      <c r="I39" s="297"/>
      <c r="J39" s="297"/>
      <c r="K39" s="297"/>
      <c r="L39" s="297" t="s">
        <v>52</v>
      </c>
      <c r="M39" s="297" t="s">
        <v>52</v>
      </c>
      <c r="N39" s="297" t="s">
        <v>52</v>
      </c>
      <c r="O39" s="297" t="s">
        <v>52</v>
      </c>
    </row>
    <row r="40" spans="1:15" s="283" customFormat="1" ht="21" customHeight="1">
      <c r="A40" s="296">
        <v>1151</v>
      </c>
      <c r="B40" s="200" t="s">
        <v>79</v>
      </c>
      <c r="C40" s="199"/>
      <c r="D40" s="293"/>
      <c r="E40" s="293"/>
      <c r="F40" s="293"/>
      <c r="G40" s="293"/>
      <c r="H40" s="297"/>
      <c r="I40" s="297"/>
      <c r="J40" s="297"/>
      <c r="K40" s="297"/>
      <c r="L40" s="297" t="s">
        <v>52</v>
      </c>
      <c r="M40" s="297" t="s">
        <v>52</v>
      </c>
      <c r="N40" s="297" t="s">
        <v>52</v>
      </c>
      <c r="O40" s="297" t="s">
        <v>52</v>
      </c>
    </row>
    <row r="41" spans="1:15" s="283" customFormat="1" ht="21" customHeight="1">
      <c r="A41" s="296">
        <v>1152</v>
      </c>
      <c r="B41" s="200" t="s">
        <v>80</v>
      </c>
      <c r="C41" s="199"/>
      <c r="D41" s="293"/>
      <c r="E41" s="293"/>
      <c r="F41" s="293"/>
      <c r="G41" s="293"/>
      <c r="H41" s="297"/>
      <c r="I41" s="297"/>
      <c r="J41" s="297"/>
      <c r="K41" s="297"/>
      <c r="L41" s="297" t="s">
        <v>52</v>
      </c>
      <c r="M41" s="297" t="s">
        <v>52</v>
      </c>
      <c r="N41" s="297" t="s">
        <v>52</v>
      </c>
      <c r="O41" s="297" t="s">
        <v>52</v>
      </c>
    </row>
    <row r="42" spans="1:15" s="283" customFormat="1" ht="21" customHeight="1">
      <c r="A42" s="296">
        <v>1153</v>
      </c>
      <c r="B42" s="200" t="s">
        <v>81</v>
      </c>
      <c r="C42" s="199"/>
      <c r="D42" s="293"/>
      <c r="E42" s="293"/>
      <c r="F42" s="293"/>
      <c r="G42" s="293"/>
      <c r="H42" s="297"/>
      <c r="I42" s="297"/>
      <c r="J42" s="297"/>
      <c r="K42" s="297"/>
      <c r="L42" s="297" t="s">
        <v>52</v>
      </c>
      <c r="M42" s="297" t="s">
        <v>52</v>
      </c>
      <c r="N42" s="297" t="s">
        <v>52</v>
      </c>
      <c r="O42" s="297" t="s">
        <v>52</v>
      </c>
    </row>
    <row r="43" spans="1:15" s="283" customFormat="1" ht="21" customHeight="1">
      <c r="A43" s="296">
        <v>1154</v>
      </c>
      <c r="B43" s="200" t="s">
        <v>82</v>
      </c>
      <c r="C43" s="199"/>
      <c r="D43" s="293"/>
      <c r="E43" s="293"/>
      <c r="F43" s="293"/>
      <c r="G43" s="293"/>
      <c r="H43" s="297"/>
      <c r="I43" s="297"/>
      <c r="J43" s="297"/>
      <c r="K43" s="297"/>
      <c r="L43" s="297" t="s">
        <v>52</v>
      </c>
      <c r="M43" s="297" t="s">
        <v>52</v>
      </c>
      <c r="N43" s="297" t="s">
        <v>52</v>
      </c>
      <c r="O43" s="297" t="s">
        <v>52</v>
      </c>
    </row>
    <row r="44" spans="1:15" s="283" customFormat="1" ht="21" customHeight="1">
      <c r="A44" s="296">
        <v>1155</v>
      </c>
      <c r="B44" s="200" t="s">
        <v>1341</v>
      </c>
      <c r="C44" s="199"/>
      <c r="D44" s="293"/>
      <c r="E44" s="293"/>
      <c r="F44" s="293"/>
      <c r="G44" s="293"/>
      <c r="H44" s="297"/>
      <c r="I44" s="297"/>
      <c r="J44" s="297"/>
      <c r="K44" s="297"/>
      <c r="L44" s="297" t="s">
        <v>52</v>
      </c>
      <c r="M44" s="297" t="s">
        <v>52</v>
      </c>
      <c r="N44" s="297" t="s">
        <v>52</v>
      </c>
      <c r="O44" s="297" t="s">
        <v>52</v>
      </c>
    </row>
    <row r="45" spans="1:15" s="283" customFormat="1" ht="21" customHeight="1">
      <c r="A45" s="296">
        <v>1200</v>
      </c>
      <c r="B45" s="200" t="s">
        <v>84</v>
      </c>
      <c r="C45" s="199" t="s">
        <v>85</v>
      </c>
      <c r="D45" s="293">
        <f t="shared" ref="D45:G45" si="11">H45+L45</f>
        <v>1550007.91</v>
      </c>
      <c r="E45" s="293">
        <f t="shared" si="11"/>
        <v>2100910.11</v>
      </c>
      <c r="F45" s="293">
        <f t="shared" si="11"/>
        <v>2651812.3099999996</v>
      </c>
      <c r="G45" s="293">
        <f t="shared" si="11"/>
        <v>3202714.51</v>
      </c>
      <c r="H45" s="297">
        <f>K45/4</f>
        <v>550902.19999999995</v>
      </c>
      <c r="I45" s="297">
        <f>H45*2</f>
        <v>1101804.3999999999</v>
      </c>
      <c r="J45" s="297">
        <f>H45*3</f>
        <v>1652706.5999999999</v>
      </c>
      <c r="K45" s="297">
        <v>2203608.7999999998</v>
      </c>
      <c r="L45" s="297">
        <v>999105.71</v>
      </c>
      <c r="M45" s="297">
        <v>999105.71</v>
      </c>
      <c r="N45" s="297">
        <v>999105.71</v>
      </c>
      <c r="O45" s="297">
        <v>999105.71</v>
      </c>
    </row>
    <row r="46" spans="1:15" s="283" customFormat="1" ht="21" customHeight="1">
      <c r="A46" s="296">
        <v>1210</v>
      </c>
      <c r="B46" s="200" t="s">
        <v>86</v>
      </c>
      <c r="C46" s="199" t="s">
        <v>87</v>
      </c>
      <c r="D46" s="293">
        <f t="shared" ref="D46:G94" si="12">H46</f>
        <v>0</v>
      </c>
      <c r="E46" s="293">
        <f t="shared" si="12"/>
        <v>0</v>
      </c>
      <c r="F46" s="293">
        <f t="shared" si="12"/>
        <v>0</v>
      </c>
      <c r="G46" s="293">
        <f t="shared" si="12"/>
        <v>0</v>
      </c>
      <c r="H46" s="297"/>
      <c r="I46" s="297"/>
      <c r="J46" s="297"/>
      <c r="K46" s="297"/>
      <c r="L46" s="297" t="s">
        <v>52</v>
      </c>
      <c r="M46" s="297" t="s">
        <v>52</v>
      </c>
      <c r="N46" s="297" t="s">
        <v>52</v>
      </c>
      <c r="O46" s="297" t="s">
        <v>52</v>
      </c>
    </row>
    <row r="47" spans="1:15" s="283" customFormat="1" ht="21" customHeight="1">
      <c r="A47" s="296">
        <v>1211</v>
      </c>
      <c r="B47" s="200" t="s">
        <v>88</v>
      </c>
      <c r="C47" s="199"/>
      <c r="D47" s="293">
        <f t="shared" si="12"/>
        <v>0</v>
      </c>
      <c r="E47" s="293">
        <f t="shared" si="12"/>
        <v>0</v>
      </c>
      <c r="F47" s="293">
        <f t="shared" si="12"/>
        <v>0</v>
      </c>
      <c r="G47" s="293">
        <f t="shared" si="12"/>
        <v>0</v>
      </c>
      <c r="H47" s="297"/>
      <c r="I47" s="297"/>
      <c r="J47" s="297"/>
      <c r="K47" s="297"/>
      <c r="L47" s="297" t="s">
        <v>52</v>
      </c>
      <c r="M47" s="297" t="s">
        <v>52</v>
      </c>
      <c r="N47" s="297" t="s">
        <v>52</v>
      </c>
      <c r="O47" s="297" t="s">
        <v>52</v>
      </c>
    </row>
    <row r="48" spans="1:15" s="283" customFormat="1" ht="21" customHeight="1">
      <c r="A48" s="296">
        <v>1220</v>
      </c>
      <c r="B48" s="200" t="s">
        <v>89</v>
      </c>
      <c r="C48" s="199" t="s">
        <v>90</v>
      </c>
      <c r="D48" s="293" t="str">
        <f t="shared" si="12"/>
        <v>X</v>
      </c>
      <c r="E48" s="293" t="str">
        <f t="shared" si="12"/>
        <v>X</v>
      </c>
      <c r="F48" s="293" t="str">
        <f t="shared" si="12"/>
        <v>X</v>
      </c>
      <c r="G48" s="293" t="str">
        <f t="shared" si="12"/>
        <v>X</v>
      </c>
      <c r="H48" s="297" t="s">
        <v>52</v>
      </c>
      <c r="I48" s="297" t="s">
        <v>52</v>
      </c>
      <c r="J48" s="297" t="s">
        <v>52</v>
      </c>
      <c r="K48" s="297" t="s">
        <v>52</v>
      </c>
      <c r="L48" s="297"/>
      <c r="M48" s="297"/>
      <c r="N48" s="297"/>
      <c r="O48" s="297"/>
    </row>
    <row r="49" spans="1:15" s="283" customFormat="1" ht="21" customHeight="1">
      <c r="A49" s="296">
        <v>1221</v>
      </c>
      <c r="B49" s="200" t="s">
        <v>1342</v>
      </c>
      <c r="C49" s="199"/>
      <c r="D49" s="293" t="str">
        <f t="shared" si="12"/>
        <v>X</v>
      </c>
      <c r="E49" s="293" t="str">
        <f t="shared" si="12"/>
        <v>X</v>
      </c>
      <c r="F49" s="293" t="str">
        <f t="shared" si="12"/>
        <v>X</v>
      </c>
      <c r="G49" s="293" t="str">
        <f t="shared" si="12"/>
        <v>X</v>
      </c>
      <c r="H49" s="297" t="s">
        <v>52</v>
      </c>
      <c r="I49" s="297" t="s">
        <v>52</v>
      </c>
      <c r="J49" s="297" t="s">
        <v>52</v>
      </c>
      <c r="K49" s="297" t="s">
        <v>52</v>
      </c>
      <c r="L49" s="297"/>
      <c r="M49" s="297"/>
      <c r="N49" s="297"/>
      <c r="O49" s="297"/>
    </row>
    <row r="50" spans="1:15" s="283" customFormat="1" ht="21" customHeight="1">
      <c r="A50" s="296">
        <v>1230</v>
      </c>
      <c r="B50" s="200" t="s">
        <v>92</v>
      </c>
      <c r="C50" s="199" t="s">
        <v>93</v>
      </c>
      <c r="D50" s="293">
        <f t="shared" si="12"/>
        <v>0</v>
      </c>
      <c r="E50" s="293">
        <f t="shared" si="12"/>
        <v>0</v>
      </c>
      <c r="F50" s="293">
        <f t="shared" si="12"/>
        <v>0</v>
      </c>
      <c r="G50" s="293">
        <f t="shared" si="12"/>
        <v>0</v>
      </c>
      <c r="H50" s="297"/>
      <c r="I50" s="297"/>
      <c r="J50" s="297"/>
      <c r="K50" s="297"/>
      <c r="L50" s="297" t="s">
        <v>52</v>
      </c>
      <c r="M50" s="297" t="s">
        <v>52</v>
      </c>
      <c r="N50" s="297" t="s">
        <v>52</v>
      </c>
      <c r="O50" s="297" t="s">
        <v>52</v>
      </c>
    </row>
    <row r="51" spans="1:15" s="283" customFormat="1" ht="21" customHeight="1">
      <c r="A51" s="296">
        <v>1231</v>
      </c>
      <c r="B51" s="200" t="s">
        <v>94</v>
      </c>
      <c r="C51" s="199"/>
      <c r="D51" s="293">
        <f t="shared" si="12"/>
        <v>0</v>
      </c>
      <c r="E51" s="293">
        <f t="shared" si="12"/>
        <v>0</v>
      </c>
      <c r="F51" s="293">
        <f t="shared" si="12"/>
        <v>0</v>
      </c>
      <c r="G51" s="293">
        <f t="shared" si="12"/>
        <v>0</v>
      </c>
      <c r="H51" s="297"/>
      <c r="I51" s="297"/>
      <c r="J51" s="297"/>
      <c r="K51" s="297"/>
      <c r="L51" s="297" t="s">
        <v>52</v>
      </c>
      <c r="M51" s="297" t="s">
        <v>52</v>
      </c>
      <c r="N51" s="297" t="s">
        <v>52</v>
      </c>
      <c r="O51" s="297" t="s">
        <v>52</v>
      </c>
    </row>
    <row r="52" spans="1:15" s="283" customFormat="1" ht="21" customHeight="1">
      <c r="A52" s="296">
        <v>1240</v>
      </c>
      <c r="B52" s="200" t="s">
        <v>95</v>
      </c>
      <c r="C52" s="199" t="s">
        <v>96</v>
      </c>
      <c r="D52" s="293" t="str">
        <f t="shared" si="12"/>
        <v>X</v>
      </c>
      <c r="E52" s="293" t="str">
        <f t="shared" si="12"/>
        <v>X</v>
      </c>
      <c r="F52" s="293" t="str">
        <f t="shared" si="12"/>
        <v>X</v>
      </c>
      <c r="G52" s="293" t="str">
        <f t="shared" si="12"/>
        <v>X</v>
      </c>
      <c r="H52" s="297" t="s">
        <v>52</v>
      </c>
      <c r="I52" s="297" t="s">
        <v>52</v>
      </c>
      <c r="J52" s="297" t="s">
        <v>52</v>
      </c>
      <c r="K52" s="297" t="s">
        <v>52</v>
      </c>
      <c r="L52" s="297"/>
      <c r="M52" s="297"/>
      <c r="N52" s="297"/>
      <c r="O52" s="297"/>
    </row>
    <row r="53" spans="1:15" s="283" customFormat="1" ht="21" customHeight="1">
      <c r="A53" s="296">
        <v>1241</v>
      </c>
      <c r="B53" s="200" t="s">
        <v>97</v>
      </c>
      <c r="C53" s="199"/>
      <c r="D53" s="293" t="str">
        <f t="shared" si="12"/>
        <v>X</v>
      </c>
      <c r="E53" s="293" t="str">
        <f t="shared" si="12"/>
        <v>X</v>
      </c>
      <c r="F53" s="293" t="str">
        <f t="shared" si="12"/>
        <v>X</v>
      </c>
      <c r="G53" s="293" t="str">
        <f t="shared" si="12"/>
        <v>X</v>
      </c>
      <c r="H53" s="297" t="s">
        <v>52</v>
      </c>
      <c r="I53" s="297" t="s">
        <v>52</v>
      </c>
      <c r="J53" s="297" t="s">
        <v>52</v>
      </c>
      <c r="K53" s="297" t="s">
        <v>52</v>
      </c>
      <c r="L53" s="297"/>
      <c r="M53" s="297"/>
      <c r="N53" s="297"/>
      <c r="O53" s="297"/>
    </row>
    <row r="54" spans="1:15" s="283" customFormat="1" ht="21" customHeight="1">
      <c r="A54" s="296">
        <v>1250</v>
      </c>
      <c r="B54" s="200" t="s">
        <v>98</v>
      </c>
      <c r="C54" s="199" t="s">
        <v>99</v>
      </c>
      <c r="D54" s="293">
        <f t="shared" si="12"/>
        <v>550902.19999999995</v>
      </c>
      <c r="E54" s="293">
        <f t="shared" si="12"/>
        <v>1101804.3999999999</v>
      </c>
      <c r="F54" s="293">
        <f t="shared" si="12"/>
        <v>1652706.5999999999</v>
      </c>
      <c r="G54" s="293">
        <f t="shared" si="12"/>
        <v>2203608.7999999998</v>
      </c>
      <c r="H54" s="297">
        <f>K54/4</f>
        <v>550902.19999999995</v>
      </c>
      <c r="I54" s="297">
        <f>H54*2</f>
        <v>1101804.3999999999</v>
      </c>
      <c r="J54" s="297">
        <f>H54*3</f>
        <v>1652706.5999999999</v>
      </c>
      <c r="K54" s="297">
        <v>2203608.7999999998</v>
      </c>
      <c r="L54" s="297" t="s">
        <v>52</v>
      </c>
      <c r="M54" s="297" t="s">
        <v>52</v>
      </c>
      <c r="N54" s="297" t="s">
        <v>52</v>
      </c>
      <c r="O54" s="297" t="s">
        <v>52</v>
      </c>
    </row>
    <row r="55" spans="1:15" s="283" customFormat="1" ht="21" customHeight="1">
      <c r="A55" s="296">
        <v>1251</v>
      </c>
      <c r="B55" s="200" t="s">
        <v>100</v>
      </c>
      <c r="C55" s="199"/>
      <c r="D55" s="293">
        <f t="shared" si="12"/>
        <v>550902.19999999995</v>
      </c>
      <c r="E55" s="293">
        <f t="shared" si="12"/>
        <v>1101804.3999999999</v>
      </c>
      <c r="F55" s="293">
        <f t="shared" si="12"/>
        <v>1652706.5999999999</v>
      </c>
      <c r="G55" s="293">
        <f t="shared" si="12"/>
        <v>2203608.7999999998</v>
      </c>
      <c r="H55" s="297">
        <f>K55/4</f>
        <v>550902.19999999995</v>
      </c>
      <c r="I55" s="297">
        <f>H55*2</f>
        <v>1101804.3999999999</v>
      </c>
      <c r="J55" s="297">
        <f>H55*3</f>
        <v>1652706.5999999999</v>
      </c>
      <c r="K55" s="297">
        <v>2203608.7999999998</v>
      </c>
      <c r="L55" s="297" t="s">
        <v>52</v>
      </c>
      <c r="M55" s="297" t="s">
        <v>52</v>
      </c>
      <c r="N55" s="297" t="s">
        <v>52</v>
      </c>
      <c r="O55" s="297" t="s">
        <v>52</v>
      </c>
    </row>
    <row r="56" spans="1:15" s="283" customFormat="1" ht="21" customHeight="1">
      <c r="A56" s="296">
        <v>1252</v>
      </c>
      <c r="B56" s="200" t="s">
        <v>101</v>
      </c>
      <c r="C56" s="199"/>
      <c r="D56" s="293">
        <f t="shared" si="12"/>
        <v>0</v>
      </c>
      <c r="E56" s="293">
        <f t="shared" si="12"/>
        <v>0</v>
      </c>
      <c r="F56" s="293">
        <f t="shared" si="12"/>
        <v>0</v>
      </c>
      <c r="G56" s="293">
        <f t="shared" si="12"/>
        <v>0</v>
      </c>
      <c r="H56" s="297"/>
      <c r="I56" s="297"/>
      <c r="J56" s="297"/>
      <c r="K56" s="297"/>
      <c r="L56" s="297" t="s">
        <v>52</v>
      </c>
      <c r="M56" s="297" t="s">
        <v>52</v>
      </c>
      <c r="N56" s="297" t="s">
        <v>52</v>
      </c>
      <c r="O56" s="297" t="s">
        <v>52</v>
      </c>
    </row>
    <row r="57" spans="1:15" s="283" customFormat="1" ht="21" customHeight="1">
      <c r="A57" s="296">
        <v>1253</v>
      </c>
      <c r="B57" s="200" t="s">
        <v>103</v>
      </c>
      <c r="C57" s="199"/>
      <c r="D57" s="293">
        <f t="shared" si="12"/>
        <v>0</v>
      </c>
      <c r="E57" s="293">
        <f t="shared" si="12"/>
        <v>0</v>
      </c>
      <c r="F57" s="293">
        <f t="shared" si="12"/>
        <v>0</v>
      </c>
      <c r="G57" s="293">
        <f t="shared" si="12"/>
        <v>0</v>
      </c>
      <c r="H57" s="297"/>
      <c r="I57" s="297"/>
      <c r="J57" s="297"/>
      <c r="K57" s="297"/>
      <c r="L57" s="297" t="s">
        <v>52</v>
      </c>
      <c r="M57" s="297" t="s">
        <v>52</v>
      </c>
      <c r="N57" s="297" t="s">
        <v>52</v>
      </c>
      <c r="O57" s="297" t="s">
        <v>52</v>
      </c>
    </row>
    <row r="58" spans="1:15" s="283" customFormat="1" ht="21" customHeight="1">
      <c r="A58" s="296">
        <v>1254</v>
      </c>
      <c r="B58" s="200" t="s">
        <v>105</v>
      </c>
      <c r="C58" s="199"/>
      <c r="D58" s="293">
        <f t="shared" si="12"/>
        <v>0</v>
      </c>
      <c r="E58" s="293">
        <f t="shared" si="12"/>
        <v>0</v>
      </c>
      <c r="F58" s="293">
        <f t="shared" si="12"/>
        <v>0</v>
      </c>
      <c r="G58" s="293">
        <f t="shared" si="12"/>
        <v>0</v>
      </c>
      <c r="H58" s="297"/>
      <c r="I58" s="297"/>
      <c r="J58" s="297"/>
      <c r="K58" s="297"/>
      <c r="L58" s="297" t="s">
        <v>52</v>
      </c>
      <c r="M58" s="297" t="s">
        <v>52</v>
      </c>
      <c r="N58" s="297" t="s">
        <v>52</v>
      </c>
      <c r="O58" s="297" t="s">
        <v>52</v>
      </c>
    </row>
    <row r="59" spans="1:15" s="283" customFormat="1" ht="21" customHeight="1">
      <c r="A59" s="296">
        <v>1255</v>
      </c>
      <c r="B59" s="200" t="s">
        <v>106</v>
      </c>
      <c r="C59" s="199"/>
      <c r="D59" s="293">
        <f t="shared" si="12"/>
        <v>0</v>
      </c>
      <c r="E59" s="293">
        <f t="shared" si="12"/>
        <v>0</v>
      </c>
      <c r="F59" s="293">
        <f t="shared" si="12"/>
        <v>0</v>
      </c>
      <c r="G59" s="293">
        <f t="shared" si="12"/>
        <v>0</v>
      </c>
      <c r="H59" s="297"/>
      <c r="I59" s="297"/>
      <c r="J59" s="297"/>
      <c r="K59" s="297"/>
      <c r="L59" s="297" t="s">
        <v>52</v>
      </c>
      <c r="M59" s="297" t="s">
        <v>52</v>
      </c>
      <c r="N59" s="297" t="s">
        <v>52</v>
      </c>
      <c r="O59" s="297" t="s">
        <v>52</v>
      </c>
    </row>
    <row r="60" spans="1:15" s="283" customFormat="1" ht="21" customHeight="1">
      <c r="A60" s="296">
        <v>1256</v>
      </c>
      <c r="B60" s="200" t="s">
        <v>107</v>
      </c>
      <c r="C60" s="199"/>
      <c r="D60" s="293">
        <f t="shared" si="12"/>
        <v>0</v>
      </c>
      <c r="E60" s="293">
        <f t="shared" si="12"/>
        <v>0</v>
      </c>
      <c r="F60" s="293">
        <f t="shared" si="12"/>
        <v>0</v>
      </c>
      <c r="G60" s="293">
        <f t="shared" si="12"/>
        <v>0</v>
      </c>
      <c r="H60" s="297"/>
      <c r="I60" s="297"/>
      <c r="J60" s="297"/>
      <c r="K60" s="297"/>
      <c r="L60" s="297" t="s">
        <v>52</v>
      </c>
      <c r="M60" s="297" t="s">
        <v>52</v>
      </c>
      <c r="N60" s="297" t="s">
        <v>52</v>
      </c>
      <c r="O60" s="297" t="s">
        <v>52</v>
      </c>
    </row>
    <row r="61" spans="1:15" s="283" customFormat="1" ht="21" customHeight="1">
      <c r="A61" s="296">
        <v>1260</v>
      </c>
      <c r="B61" s="200" t="s">
        <v>108</v>
      </c>
      <c r="C61" s="199" t="s">
        <v>109</v>
      </c>
      <c r="D61" s="293" t="str">
        <f t="shared" si="12"/>
        <v>X</v>
      </c>
      <c r="E61" s="293" t="str">
        <f t="shared" si="12"/>
        <v>X</v>
      </c>
      <c r="F61" s="293" t="str">
        <f t="shared" si="12"/>
        <v>X</v>
      </c>
      <c r="G61" s="293" t="str">
        <f t="shared" si="12"/>
        <v>X</v>
      </c>
      <c r="H61" s="297" t="s">
        <v>52</v>
      </c>
      <c r="I61" s="297" t="s">
        <v>52</v>
      </c>
      <c r="J61" s="297" t="s">
        <v>52</v>
      </c>
      <c r="K61" s="297" t="s">
        <v>52</v>
      </c>
      <c r="L61" s="297"/>
      <c r="M61" s="297"/>
      <c r="N61" s="297"/>
      <c r="O61" s="297"/>
    </row>
    <row r="62" spans="1:15" s="283" customFormat="1" ht="21" customHeight="1">
      <c r="A62" s="296">
        <v>1261</v>
      </c>
      <c r="B62" s="200" t="s">
        <v>110</v>
      </c>
      <c r="C62" s="199"/>
      <c r="D62" s="293" t="str">
        <f t="shared" si="12"/>
        <v>X</v>
      </c>
      <c r="E62" s="293" t="str">
        <f t="shared" si="12"/>
        <v>X</v>
      </c>
      <c r="F62" s="293" t="str">
        <f t="shared" si="12"/>
        <v>X</v>
      </c>
      <c r="G62" s="293" t="str">
        <f t="shared" si="12"/>
        <v>X</v>
      </c>
      <c r="H62" s="297" t="s">
        <v>52</v>
      </c>
      <c r="I62" s="297" t="s">
        <v>52</v>
      </c>
      <c r="J62" s="297" t="s">
        <v>52</v>
      </c>
      <c r="K62" s="297" t="s">
        <v>52</v>
      </c>
      <c r="L62" s="297"/>
      <c r="M62" s="297"/>
      <c r="N62" s="297"/>
      <c r="O62" s="297"/>
    </row>
    <row r="63" spans="1:15" s="283" customFormat="1" ht="21" customHeight="1">
      <c r="A63" s="296">
        <v>1262</v>
      </c>
      <c r="B63" s="200" t="s">
        <v>111</v>
      </c>
      <c r="C63" s="199"/>
      <c r="D63" s="293" t="str">
        <f t="shared" si="12"/>
        <v>X</v>
      </c>
      <c r="E63" s="293" t="str">
        <f t="shared" si="12"/>
        <v>X</v>
      </c>
      <c r="F63" s="293" t="str">
        <f t="shared" si="12"/>
        <v>X</v>
      </c>
      <c r="G63" s="293" t="str">
        <f t="shared" si="12"/>
        <v>X</v>
      </c>
      <c r="H63" s="297" t="s">
        <v>52</v>
      </c>
      <c r="I63" s="297" t="s">
        <v>52</v>
      </c>
      <c r="J63" s="297" t="s">
        <v>52</v>
      </c>
      <c r="K63" s="297" t="s">
        <v>52</v>
      </c>
      <c r="L63" s="297"/>
      <c r="M63" s="297"/>
      <c r="N63" s="297"/>
      <c r="O63" s="297"/>
    </row>
    <row r="64" spans="1:15" s="283" customFormat="1" ht="37.5" customHeight="1">
      <c r="A64" s="296">
        <v>1300</v>
      </c>
      <c r="B64" s="200" t="s">
        <v>112</v>
      </c>
      <c r="C64" s="199" t="s">
        <v>113</v>
      </c>
      <c r="D64" s="293">
        <f t="shared" si="12"/>
        <v>42278.28</v>
      </c>
      <c r="E64" s="293">
        <f t="shared" si="12"/>
        <v>84556.56</v>
      </c>
      <c r="F64" s="293">
        <f t="shared" si="12"/>
        <v>126834.84</v>
      </c>
      <c r="G64" s="293">
        <f t="shared" si="12"/>
        <v>169113.12</v>
      </c>
      <c r="H64" s="297">
        <f>K64/4</f>
        <v>42278.28</v>
      </c>
      <c r="I64" s="297">
        <f>H64*2</f>
        <v>84556.56</v>
      </c>
      <c r="J64" s="297">
        <f>H64+I64</f>
        <v>126834.84</v>
      </c>
      <c r="K64" s="297">
        <v>169113.12</v>
      </c>
      <c r="L64" s="297"/>
      <c r="M64" s="297"/>
      <c r="N64" s="297"/>
      <c r="O64" s="297"/>
    </row>
    <row r="65" spans="1:15" s="283" customFormat="1" ht="21" customHeight="1">
      <c r="A65" s="296">
        <v>1310</v>
      </c>
      <c r="B65" s="200" t="s">
        <v>114</v>
      </c>
      <c r="C65" s="199" t="s">
        <v>115</v>
      </c>
      <c r="D65" s="293" t="str">
        <f t="shared" si="12"/>
        <v>X</v>
      </c>
      <c r="E65" s="293" t="str">
        <f t="shared" si="12"/>
        <v>X</v>
      </c>
      <c r="F65" s="293" t="str">
        <f t="shared" si="12"/>
        <v>X</v>
      </c>
      <c r="G65" s="293" t="str">
        <f t="shared" si="12"/>
        <v>X</v>
      </c>
      <c r="H65" s="297" t="s">
        <v>52</v>
      </c>
      <c r="I65" s="297" t="s">
        <v>52</v>
      </c>
      <c r="J65" s="297" t="s">
        <v>52</v>
      </c>
      <c r="K65" s="297" t="s">
        <v>52</v>
      </c>
      <c r="L65" s="297"/>
      <c r="M65" s="297"/>
      <c r="N65" s="297"/>
      <c r="O65" s="297"/>
    </row>
    <row r="66" spans="1:15" s="283" customFormat="1" ht="21" customHeight="1">
      <c r="A66" s="296">
        <v>1311</v>
      </c>
      <c r="B66" s="200" t="s">
        <v>1343</v>
      </c>
      <c r="C66" s="199"/>
      <c r="D66" s="293" t="str">
        <f t="shared" si="12"/>
        <v>X</v>
      </c>
      <c r="E66" s="293" t="str">
        <f t="shared" si="12"/>
        <v>X</v>
      </c>
      <c r="F66" s="293" t="str">
        <f t="shared" si="12"/>
        <v>X</v>
      </c>
      <c r="G66" s="293" t="str">
        <f t="shared" si="12"/>
        <v>X</v>
      </c>
      <c r="H66" s="297" t="s">
        <v>52</v>
      </c>
      <c r="I66" s="297" t="s">
        <v>52</v>
      </c>
      <c r="J66" s="297" t="s">
        <v>52</v>
      </c>
      <c r="K66" s="297" t="s">
        <v>52</v>
      </c>
      <c r="L66" s="297"/>
      <c r="M66" s="297"/>
      <c r="N66" s="297"/>
      <c r="O66" s="297"/>
    </row>
    <row r="67" spans="1:15" s="283" customFormat="1" ht="21" customHeight="1">
      <c r="A67" s="296">
        <v>1320</v>
      </c>
      <c r="B67" s="200" t="s">
        <v>117</v>
      </c>
      <c r="C67" s="199" t="s">
        <v>118</v>
      </c>
      <c r="D67" s="293">
        <f t="shared" si="12"/>
        <v>0</v>
      </c>
      <c r="E67" s="293">
        <f t="shared" si="12"/>
        <v>0</v>
      </c>
      <c r="F67" s="293">
        <f t="shared" si="12"/>
        <v>0</v>
      </c>
      <c r="G67" s="293">
        <f t="shared" si="12"/>
        <v>0</v>
      </c>
      <c r="H67" s="297"/>
      <c r="I67" s="297"/>
      <c r="J67" s="297"/>
      <c r="K67" s="297"/>
      <c r="L67" s="297" t="s">
        <v>52</v>
      </c>
      <c r="M67" s="297" t="s">
        <v>52</v>
      </c>
      <c r="N67" s="297" t="s">
        <v>52</v>
      </c>
      <c r="O67" s="297" t="s">
        <v>52</v>
      </c>
    </row>
    <row r="68" spans="1:15" s="283" customFormat="1" ht="39.75" customHeight="1">
      <c r="A68" s="296">
        <v>1321</v>
      </c>
      <c r="B68" s="200" t="s">
        <v>1344</v>
      </c>
      <c r="C68" s="199"/>
      <c r="D68" s="293">
        <f t="shared" si="12"/>
        <v>0</v>
      </c>
      <c r="E68" s="293">
        <f t="shared" si="12"/>
        <v>0</v>
      </c>
      <c r="F68" s="293">
        <f t="shared" si="12"/>
        <v>0</v>
      </c>
      <c r="G68" s="293">
        <f t="shared" si="12"/>
        <v>0</v>
      </c>
      <c r="H68" s="297"/>
      <c r="I68" s="297"/>
      <c r="J68" s="297"/>
      <c r="K68" s="297"/>
      <c r="L68" s="297" t="s">
        <v>52</v>
      </c>
      <c r="M68" s="297" t="s">
        <v>52</v>
      </c>
      <c r="N68" s="297" t="s">
        <v>52</v>
      </c>
      <c r="O68" s="297" t="s">
        <v>52</v>
      </c>
    </row>
    <row r="69" spans="1:15" s="295" customFormat="1" ht="21" customHeight="1">
      <c r="A69" s="291">
        <v>1330</v>
      </c>
      <c r="B69" s="292" t="s">
        <v>120</v>
      </c>
      <c r="C69" s="291" t="s">
        <v>121</v>
      </c>
      <c r="D69" s="293">
        <f t="shared" si="12"/>
        <v>14557.78</v>
      </c>
      <c r="E69" s="293">
        <f t="shared" si="12"/>
        <v>29115.56</v>
      </c>
      <c r="F69" s="293">
        <f t="shared" si="12"/>
        <v>43673.34</v>
      </c>
      <c r="G69" s="293">
        <f t="shared" si="12"/>
        <v>58231.12</v>
      </c>
      <c r="H69" s="293">
        <f>H70+H73</f>
        <v>14557.78</v>
      </c>
      <c r="I69" s="293">
        <f t="shared" ref="I69:J69" si="13">I70+I73</f>
        <v>29115.56</v>
      </c>
      <c r="J69" s="293">
        <f t="shared" si="13"/>
        <v>43673.34</v>
      </c>
      <c r="K69" s="293">
        <v>58231.12</v>
      </c>
      <c r="L69" s="293" t="s">
        <v>52</v>
      </c>
      <c r="M69" s="293" t="s">
        <v>52</v>
      </c>
      <c r="N69" s="293" t="s">
        <v>52</v>
      </c>
      <c r="O69" s="293" t="s">
        <v>52</v>
      </c>
    </row>
    <row r="70" spans="1:15" s="283" customFormat="1" ht="30.75" customHeight="1">
      <c r="A70" s="296">
        <v>1331</v>
      </c>
      <c r="B70" s="200" t="s">
        <v>122</v>
      </c>
      <c r="C70" s="199"/>
      <c r="D70" s="293">
        <f t="shared" si="12"/>
        <v>14250</v>
      </c>
      <c r="E70" s="293">
        <f t="shared" si="12"/>
        <v>28500</v>
      </c>
      <c r="F70" s="293">
        <f t="shared" si="12"/>
        <v>42750</v>
      </c>
      <c r="G70" s="293">
        <f t="shared" si="12"/>
        <v>57000</v>
      </c>
      <c r="H70" s="297">
        <f>K70/4</f>
        <v>14250</v>
      </c>
      <c r="I70" s="297">
        <f>H70*2</f>
        <v>28500</v>
      </c>
      <c r="J70" s="297">
        <f>H70+I70</f>
        <v>42750</v>
      </c>
      <c r="K70" s="297">
        <v>57000</v>
      </c>
      <c r="L70" s="297" t="s">
        <v>52</v>
      </c>
      <c r="M70" s="297" t="s">
        <v>52</v>
      </c>
      <c r="N70" s="297" t="s">
        <v>52</v>
      </c>
      <c r="O70" s="297" t="s">
        <v>52</v>
      </c>
    </row>
    <row r="71" spans="1:15" s="283" customFormat="1" ht="39.75" customHeight="1">
      <c r="A71" s="296">
        <v>1332</v>
      </c>
      <c r="B71" s="200" t="s">
        <v>123</v>
      </c>
      <c r="C71" s="199"/>
      <c r="D71" s="293">
        <f t="shared" si="12"/>
        <v>0</v>
      </c>
      <c r="E71" s="293">
        <f t="shared" si="12"/>
        <v>0</v>
      </c>
      <c r="F71" s="293">
        <f t="shared" si="12"/>
        <v>0</v>
      </c>
      <c r="G71" s="293">
        <f t="shared" si="12"/>
        <v>0</v>
      </c>
      <c r="H71" s="297"/>
      <c r="I71" s="297"/>
      <c r="J71" s="297"/>
      <c r="K71" s="297"/>
      <c r="L71" s="297" t="s">
        <v>52</v>
      </c>
      <c r="M71" s="297" t="s">
        <v>52</v>
      </c>
      <c r="N71" s="297" t="s">
        <v>52</v>
      </c>
      <c r="O71" s="297" t="s">
        <v>52</v>
      </c>
    </row>
    <row r="72" spans="1:15" s="283" customFormat="1" ht="54" customHeight="1">
      <c r="A72" s="296">
        <v>1333</v>
      </c>
      <c r="B72" s="200" t="s">
        <v>124</v>
      </c>
      <c r="C72" s="199"/>
      <c r="D72" s="293">
        <f t="shared" si="12"/>
        <v>0</v>
      </c>
      <c r="E72" s="293">
        <f t="shared" si="12"/>
        <v>0</v>
      </c>
      <c r="F72" s="293">
        <f t="shared" si="12"/>
        <v>0</v>
      </c>
      <c r="G72" s="293">
        <f t="shared" si="12"/>
        <v>0</v>
      </c>
      <c r="H72" s="297"/>
      <c r="I72" s="297"/>
      <c r="J72" s="297"/>
      <c r="K72" s="297"/>
      <c r="L72" s="297" t="s">
        <v>52</v>
      </c>
      <c r="M72" s="297" t="s">
        <v>52</v>
      </c>
      <c r="N72" s="297" t="s">
        <v>52</v>
      </c>
      <c r="O72" s="297" t="s">
        <v>52</v>
      </c>
    </row>
    <row r="73" spans="1:15" s="283" customFormat="1" ht="21" customHeight="1">
      <c r="A73" s="296">
        <v>1334</v>
      </c>
      <c r="B73" s="200" t="s">
        <v>125</v>
      </c>
      <c r="C73" s="199"/>
      <c r="D73" s="293">
        <f t="shared" si="12"/>
        <v>307.77999999999997</v>
      </c>
      <c r="E73" s="293">
        <f t="shared" si="12"/>
        <v>615.55999999999995</v>
      </c>
      <c r="F73" s="293">
        <f t="shared" si="12"/>
        <v>923.33999999999992</v>
      </c>
      <c r="G73" s="293">
        <f t="shared" si="12"/>
        <v>1231.1199999999999</v>
      </c>
      <c r="H73" s="297">
        <f>K73/4</f>
        <v>307.77999999999997</v>
      </c>
      <c r="I73" s="297">
        <f>H73*2</f>
        <v>615.55999999999995</v>
      </c>
      <c r="J73" s="297">
        <f>H73+I73</f>
        <v>923.33999999999992</v>
      </c>
      <c r="K73" s="297">
        <v>1231.1199999999999</v>
      </c>
      <c r="L73" s="297" t="s">
        <v>52</v>
      </c>
      <c r="M73" s="297" t="s">
        <v>52</v>
      </c>
      <c r="N73" s="297" t="s">
        <v>52</v>
      </c>
      <c r="O73" s="297" t="s">
        <v>52</v>
      </c>
    </row>
    <row r="74" spans="1:15" s="295" customFormat="1" ht="38.25" customHeight="1">
      <c r="A74" s="291">
        <v>1340</v>
      </c>
      <c r="B74" s="292" t="s">
        <v>126</v>
      </c>
      <c r="C74" s="291" t="s">
        <v>127</v>
      </c>
      <c r="D74" s="293">
        <f t="shared" si="12"/>
        <v>0</v>
      </c>
      <c r="E74" s="293">
        <f t="shared" si="12"/>
        <v>0</v>
      </c>
      <c r="F74" s="293">
        <f t="shared" si="12"/>
        <v>0</v>
      </c>
      <c r="G74" s="293">
        <f t="shared" si="12"/>
        <v>0</v>
      </c>
      <c r="H74" s="293"/>
      <c r="I74" s="293"/>
      <c r="J74" s="293"/>
      <c r="K74" s="293"/>
      <c r="L74" s="293" t="s">
        <v>52</v>
      </c>
      <c r="M74" s="293" t="s">
        <v>52</v>
      </c>
      <c r="N74" s="293" t="s">
        <v>52</v>
      </c>
      <c r="O74" s="293" t="s">
        <v>52</v>
      </c>
    </row>
    <row r="75" spans="1:15" s="283" customFormat="1" ht="40.5" customHeight="1">
      <c r="A75" s="296">
        <v>1341</v>
      </c>
      <c r="B75" s="200" t="s">
        <v>1345</v>
      </c>
      <c r="C75" s="199"/>
      <c r="D75" s="293">
        <f t="shared" si="12"/>
        <v>0</v>
      </c>
      <c r="E75" s="293">
        <f t="shared" si="12"/>
        <v>0</v>
      </c>
      <c r="F75" s="293">
        <f t="shared" si="12"/>
        <v>0</v>
      </c>
      <c r="G75" s="293">
        <f t="shared" si="12"/>
        <v>0</v>
      </c>
      <c r="H75" s="297"/>
      <c r="I75" s="297"/>
      <c r="J75" s="297"/>
      <c r="K75" s="297"/>
      <c r="L75" s="297" t="s">
        <v>52</v>
      </c>
      <c r="M75" s="297" t="s">
        <v>52</v>
      </c>
      <c r="N75" s="297" t="s">
        <v>52</v>
      </c>
      <c r="O75" s="297" t="s">
        <v>52</v>
      </c>
    </row>
    <row r="76" spans="1:15" s="283" customFormat="1" ht="42" customHeight="1">
      <c r="A76" s="296">
        <v>1342</v>
      </c>
      <c r="B76" s="200" t="s">
        <v>129</v>
      </c>
      <c r="C76" s="199"/>
      <c r="D76" s="293">
        <f t="shared" si="12"/>
        <v>0</v>
      </c>
      <c r="E76" s="293">
        <f t="shared" si="12"/>
        <v>0</v>
      </c>
      <c r="F76" s="293">
        <f t="shared" si="12"/>
        <v>0</v>
      </c>
      <c r="G76" s="293">
        <f t="shared" si="12"/>
        <v>0</v>
      </c>
      <c r="H76" s="297"/>
      <c r="I76" s="297"/>
      <c r="J76" s="297"/>
      <c r="K76" s="297"/>
      <c r="L76" s="297" t="s">
        <v>52</v>
      </c>
      <c r="M76" s="297" t="s">
        <v>52</v>
      </c>
      <c r="N76" s="297" t="s">
        <v>52</v>
      </c>
      <c r="O76" s="297" t="s">
        <v>52</v>
      </c>
    </row>
    <row r="77" spans="1:15" s="283" customFormat="1" ht="38.25" customHeight="1">
      <c r="A77" s="296">
        <v>1343</v>
      </c>
      <c r="B77" s="200" t="s">
        <v>130</v>
      </c>
      <c r="C77" s="199"/>
      <c r="D77" s="293">
        <f t="shared" si="12"/>
        <v>0</v>
      </c>
      <c r="E77" s="293">
        <f t="shared" si="12"/>
        <v>0</v>
      </c>
      <c r="F77" s="293">
        <f t="shared" si="12"/>
        <v>0</v>
      </c>
      <c r="G77" s="293">
        <f t="shared" si="12"/>
        <v>0</v>
      </c>
      <c r="H77" s="297"/>
      <c r="I77" s="297"/>
      <c r="J77" s="297"/>
      <c r="K77" s="297"/>
      <c r="L77" s="297" t="s">
        <v>52</v>
      </c>
      <c r="M77" s="297" t="s">
        <v>52</v>
      </c>
      <c r="N77" s="297" t="s">
        <v>52</v>
      </c>
      <c r="O77" s="297" t="s">
        <v>52</v>
      </c>
    </row>
    <row r="78" spans="1:15" s="295" customFormat="1" ht="30" customHeight="1">
      <c r="A78" s="291">
        <v>1350</v>
      </c>
      <c r="B78" s="292" t="s">
        <v>131</v>
      </c>
      <c r="C78" s="291" t="s">
        <v>132</v>
      </c>
      <c r="D78" s="293">
        <f t="shared" si="12"/>
        <v>26970.5</v>
      </c>
      <c r="E78" s="293">
        <f t="shared" si="12"/>
        <v>53941</v>
      </c>
      <c r="F78" s="293">
        <f t="shared" si="12"/>
        <v>80911.5</v>
      </c>
      <c r="G78" s="293">
        <f t="shared" si="12"/>
        <v>107882</v>
      </c>
      <c r="H78" s="297">
        <f>K78/4</f>
        <v>26970.5</v>
      </c>
      <c r="I78" s="297">
        <f>H78*2</f>
        <v>53941</v>
      </c>
      <c r="J78" s="297">
        <f>H78*3</f>
        <v>80911.5</v>
      </c>
      <c r="K78" s="293">
        <v>107882</v>
      </c>
      <c r="L78" s="293" t="s">
        <v>52</v>
      </c>
      <c r="M78" s="293" t="s">
        <v>52</v>
      </c>
      <c r="N78" s="293" t="s">
        <v>52</v>
      </c>
      <c r="O78" s="293" t="s">
        <v>52</v>
      </c>
    </row>
    <row r="79" spans="1:15" s="295" customFormat="1" ht="85.5" customHeight="1">
      <c r="A79" s="291">
        <v>1351</v>
      </c>
      <c r="B79" s="292" t="s">
        <v>133</v>
      </c>
      <c r="C79" s="291"/>
      <c r="D79" s="293">
        <f t="shared" si="12"/>
        <v>25720.5</v>
      </c>
      <c r="E79" s="293">
        <f t="shared" si="12"/>
        <v>51441</v>
      </c>
      <c r="F79" s="293">
        <f t="shared" si="12"/>
        <v>77161.5</v>
      </c>
      <c r="G79" s="293">
        <f t="shared" si="12"/>
        <v>102882</v>
      </c>
      <c r="H79" s="297">
        <f>K79/4</f>
        <v>25720.5</v>
      </c>
      <c r="I79" s="297">
        <f>H79*2</f>
        <v>51441</v>
      </c>
      <c r="J79" s="297">
        <f>H79*3</f>
        <v>77161.5</v>
      </c>
      <c r="K79" s="293">
        <v>102882</v>
      </c>
      <c r="L79" s="293" t="s">
        <v>52</v>
      </c>
      <c r="M79" s="293" t="s">
        <v>52</v>
      </c>
      <c r="N79" s="293" t="s">
        <v>52</v>
      </c>
      <c r="O79" s="293" t="s">
        <v>52</v>
      </c>
    </row>
    <row r="80" spans="1:15" s="283" customFormat="1" ht="31.5" customHeight="1">
      <c r="A80" s="296">
        <v>13501</v>
      </c>
      <c r="B80" s="200" t="s">
        <v>134</v>
      </c>
      <c r="C80" s="199"/>
      <c r="D80" s="293">
        <f t="shared" si="12"/>
        <v>250</v>
      </c>
      <c r="E80" s="293">
        <f t="shared" si="12"/>
        <v>500</v>
      </c>
      <c r="F80" s="293">
        <f t="shared" si="12"/>
        <v>750</v>
      </c>
      <c r="G80" s="293">
        <f t="shared" si="12"/>
        <v>1000</v>
      </c>
      <c r="H80" s="297">
        <f>K80/4</f>
        <v>250</v>
      </c>
      <c r="I80" s="297">
        <f>H80*2</f>
        <v>500</v>
      </c>
      <c r="J80" s="297">
        <f>H80*3</f>
        <v>750</v>
      </c>
      <c r="K80" s="297">
        <v>1000</v>
      </c>
      <c r="L80" s="297" t="s">
        <v>52</v>
      </c>
      <c r="M80" s="297" t="s">
        <v>52</v>
      </c>
      <c r="N80" s="297" t="s">
        <v>52</v>
      </c>
      <c r="O80" s="297" t="s">
        <v>52</v>
      </c>
    </row>
    <row r="81" spans="1:15" s="283" customFormat="1" ht="31.5" customHeight="1">
      <c r="A81" s="296">
        <v>13502</v>
      </c>
      <c r="B81" s="200" t="s">
        <v>1346</v>
      </c>
      <c r="C81" s="199"/>
      <c r="D81" s="293">
        <f t="shared" si="12"/>
        <v>50</v>
      </c>
      <c r="E81" s="293">
        <f t="shared" si="12"/>
        <v>100</v>
      </c>
      <c r="F81" s="293">
        <f t="shared" si="12"/>
        <v>150</v>
      </c>
      <c r="G81" s="293">
        <f t="shared" si="12"/>
        <v>200</v>
      </c>
      <c r="H81" s="297">
        <f>K81/4</f>
        <v>50</v>
      </c>
      <c r="I81" s="297">
        <f>H81*2</f>
        <v>100</v>
      </c>
      <c r="J81" s="297">
        <f>H81*3</f>
        <v>150</v>
      </c>
      <c r="K81" s="297">
        <v>200</v>
      </c>
      <c r="L81" s="297" t="s">
        <v>52</v>
      </c>
      <c r="M81" s="297" t="s">
        <v>52</v>
      </c>
      <c r="N81" s="297" t="s">
        <v>52</v>
      </c>
      <c r="O81" s="297" t="s">
        <v>52</v>
      </c>
    </row>
    <row r="82" spans="1:15" s="283" customFormat="1" ht="31.5" customHeight="1">
      <c r="A82" s="296">
        <v>13503</v>
      </c>
      <c r="B82" s="200" t="s">
        <v>136</v>
      </c>
      <c r="C82" s="199"/>
      <c r="D82" s="293">
        <f t="shared" si="12"/>
        <v>0</v>
      </c>
      <c r="E82" s="293">
        <f t="shared" si="12"/>
        <v>0</v>
      </c>
      <c r="F82" s="293">
        <f t="shared" si="12"/>
        <v>0</v>
      </c>
      <c r="G82" s="293">
        <f t="shared" si="12"/>
        <v>0</v>
      </c>
      <c r="H82" s="297"/>
      <c r="I82" s="297"/>
      <c r="J82" s="297"/>
      <c r="K82" s="297"/>
      <c r="L82" s="297" t="s">
        <v>52</v>
      </c>
      <c r="M82" s="297" t="s">
        <v>52</v>
      </c>
      <c r="N82" s="297" t="s">
        <v>52</v>
      </c>
      <c r="O82" s="297" t="s">
        <v>52</v>
      </c>
    </row>
    <row r="83" spans="1:15" s="283" customFormat="1" ht="31.5" customHeight="1">
      <c r="A83" s="296">
        <v>13504</v>
      </c>
      <c r="B83" s="200" t="s">
        <v>137</v>
      </c>
      <c r="C83" s="199"/>
      <c r="D83" s="293">
        <f t="shared" si="12"/>
        <v>0</v>
      </c>
      <c r="E83" s="293">
        <f t="shared" si="12"/>
        <v>0</v>
      </c>
      <c r="F83" s="293">
        <f t="shared" si="12"/>
        <v>0</v>
      </c>
      <c r="G83" s="293">
        <f t="shared" si="12"/>
        <v>0</v>
      </c>
      <c r="H83" s="297"/>
      <c r="I83" s="297"/>
      <c r="J83" s="297"/>
      <c r="K83" s="297"/>
      <c r="L83" s="297" t="s">
        <v>52</v>
      </c>
      <c r="M83" s="297" t="s">
        <v>52</v>
      </c>
      <c r="N83" s="297" t="s">
        <v>52</v>
      </c>
      <c r="O83" s="297" t="s">
        <v>52</v>
      </c>
    </row>
    <row r="84" spans="1:15" s="283" customFormat="1" ht="31.5" customHeight="1">
      <c r="A84" s="296">
        <v>13505</v>
      </c>
      <c r="B84" s="200" t="s">
        <v>138</v>
      </c>
      <c r="C84" s="199"/>
      <c r="D84" s="293">
        <f t="shared" si="12"/>
        <v>75</v>
      </c>
      <c r="E84" s="293">
        <f t="shared" si="12"/>
        <v>150</v>
      </c>
      <c r="F84" s="293">
        <f t="shared" si="12"/>
        <v>225</v>
      </c>
      <c r="G84" s="293">
        <f t="shared" si="12"/>
        <v>300</v>
      </c>
      <c r="H84" s="297">
        <f>K84/4</f>
        <v>75</v>
      </c>
      <c r="I84" s="297">
        <f>H84*2</f>
        <v>150</v>
      </c>
      <c r="J84" s="297">
        <f>H84*3</f>
        <v>225</v>
      </c>
      <c r="K84" s="297">
        <v>300</v>
      </c>
      <c r="L84" s="297" t="s">
        <v>52</v>
      </c>
      <c r="M84" s="297" t="s">
        <v>52</v>
      </c>
      <c r="N84" s="297" t="s">
        <v>52</v>
      </c>
      <c r="O84" s="297" t="s">
        <v>52</v>
      </c>
    </row>
    <row r="85" spans="1:15" s="283" customFormat="1" ht="31.5" customHeight="1">
      <c r="A85" s="296">
        <v>13506</v>
      </c>
      <c r="B85" s="200" t="s">
        <v>139</v>
      </c>
      <c r="C85" s="199"/>
      <c r="D85" s="293">
        <f t="shared" si="12"/>
        <v>0</v>
      </c>
      <c r="E85" s="293">
        <f t="shared" si="12"/>
        <v>0</v>
      </c>
      <c r="F85" s="293">
        <f t="shared" si="12"/>
        <v>0</v>
      </c>
      <c r="G85" s="293">
        <f t="shared" si="12"/>
        <v>0</v>
      </c>
      <c r="H85" s="297"/>
      <c r="I85" s="297"/>
      <c r="J85" s="297"/>
      <c r="K85" s="297"/>
      <c r="L85" s="297" t="s">
        <v>52</v>
      </c>
      <c r="M85" s="297" t="s">
        <v>52</v>
      </c>
      <c r="N85" s="297" t="s">
        <v>52</v>
      </c>
      <c r="O85" s="297" t="s">
        <v>52</v>
      </c>
    </row>
    <row r="86" spans="1:15" s="283" customFormat="1" ht="31.5" customHeight="1">
      <c r="A86" s="296">
        <v>13507</v>
      </c>
      <c r="B86" s="200" t="s">
        <v>140</v>
      </c>
      <c r="C86" s="199"/>
      <c r="D86" s="293">
        <f t="shared" si="12"/>
        <v>0</v>
      </c>
      <c r="E86" s="293">
        <f t="shared" si="12"/>
        <v>0</v>
      </c>
      <c r="F86" s="293">
        <f t="shared" si="12"/>
        <v>0</v>
      </c>
      <c r="G86" s="293">
        <f t="shared" si="12"/>
        <v>0</v>
      </c>
      <c r="H86" s="297"/>
      <c r="I86" s="297"/>
      <c r="J86" s="297"/>
      <c r="K86" s="297"/>
      <c r="L86" s="297" t="s">
        <v>52</v>
      </c>
      <c r="M86" s="297" t="s">
        <v>52</v>
      </c>
      <c r="N86" s="297" t="s">
        <v>52</v>
      </c>
      <c r="O86" s="297" t="s">
        <v>52</v>
      </c>
    </row>
    <row r="87" spans="1:15" s="283" customFormat="1" ht="67.150000000000006" customHeight="1">
      <c r="A87" s="296">
        <v>13508</v>
      </c>
      <c r="B87" s="200" t="s">
        <v>141</v>
      </c>
      <c r="C87" s="199"/>
      <c r="D87" s="293">
        <f t="shared" si="12"/>
        <v>9757.5</v>
      </c>
      <c r="E87" s="293">
        <f t="shared" si="12"/>
        <v>19515</v>
      </c>
      <c r="F87" s="293">
        <f t="shared" si="12"/>
        <v>29272.5</v>
      </c>
      <c r="G87" s="293">
        <f t="shared" si="12"/>
        <v>39030</v>
      </c>
      <c r="H87" s="297">
        <f>K87/4</f>
        <v>9757.5</v>
      </c>
      <c r="I87" s="297">
        <f>H87*2</f>
        <v>19515</v>
      </c>
      <c r="J87" s="297">
        <f>H87*3</f>
        <v>29272.5</v>
      </c>
      <c r="K87" s="297">
        <v>39030</v>
      </c>
      <c r="L87" s="297" t="s">
        <v>52</v>
      </c>
      <c r="M87" s="297" t="s">
        <v>52</v>
      </c>
      <c r="N87" s="297" t="s">
        <v>52</v>
      </c>
      <c r="O87" s="297" t="s">
        <v>52</v>
      </c>
    </row>
    <row r="88" spans="1:15" s="283" customFormat="1" ht="31.5" customHeight="1">
      <c r="A88" s="296">
        <v>13509</v>
      </c>
      <c r="B88" s="200" t="s">
        <v>142</v>
      </c>
      <c r="C88" s="199"/>
      <c r="D88" s="293">
        <f t="shared" si="12"/>
        <v>0</v>
      </c>
      <c r="E88" s="293">
        <f t="shared" si="12"/>
        <v>0</v>
      </c>
      <c r="F88" s="293">
        <f t="shared" si="12"/>
        <v>0</v>
      </c>
      <c r="G88" s="293">
        <f t="shared" si="12"/>
        <v>0</v>
      </c>
      <c r="H88" s="297"/>
      <c r="I88" s="297"/>
      <c r="J88" s="297"/>
      <c r="K88" s="297"/>
      <c r="L88" s="297" t="s">
        <v>52</v>
      </c>
      <c r="M88" s="297" t="s">
        <v>52</v>
      </c>
      <c r="N88" s="297" t="s">
        <v>52</v>
      </c>
      <c r="O88" s="297" t="s">
        <v>52</v>
      </c>
    </row>
    <row r="89" spans="1:15" s="283" customFormat="1" ht="31.5" customHeight="1">
      <c r="A89" s="296">
        <v>13510</v>
      </c>
      <c r="B89" s="200" t="s">
        <v>143</v>
      </c>
      <c r="C89" s="199"/>
      <c r="D89" s="293">
        <f t="shared" si="12"/>
        <v>4141.25</v>
      </c>
      <c r="E89" s="293">
        <f t="shared" si="12"/>
        <v>8282.5</v>
      </c>
      <c r="F89" s="293">
        <f t="shared" si="12"/>
        <v>12423.75</v>
      </c>
      <c r="G89" s="293">
        <f t="shared" si="12"/>
        <v>16565</v>
      </c>
      <c r="H89" s="297">
        <f>K89/4</f>
        <v>4141.25</v>
      </c>
      <c r="I89" s="297">
        <f>H89*2</f>
        <v>8282.5</v>
      </c>
      <c r="J89" s="297">
        <f>H89*3</f>
        <v>12423.75</v>
      </c>
      <c r="K89" s="297">
        <v>16565</v>
      </c>
      <c r="L89" s="297" t="s">
        <v>52</v>
      </c>
      <c r="M89" s="297" t="s">
        <v>52</v>
      </c>
      <c r="N89" s="297" t="s">
        <v>52</v>
      </c>
      <c r="O89" s="297" t="s">
        <v>52</v>
      </c>
    </row>
    <row r="90" spans="1:15" s="283" customFormat="1" ht="31.5" customHeight="1">
      <c r="A90" s="296">
        <v>13511</v>
      </c>
      <c r="B90" s="200" t="s">
        <v>1347</v>
      </c>
      <c r="C90" s="199"/>
      <c r="D90" s="293">
        <f t="shared" si="12"/>
        <v>0</v>
      </c>
      <c r="E90" s="293">
        <f t="shared" si="12"/>
        <v>0</v>
      </c>
      <c r="F90" s="293">
        <f t="shared" si="12"/>
        <v>0</v>
      </c>
      <c r="G90" s="293">
        <f t="shared" si="12"/>
        <v>0</v>
      </c>
      <c r="H90" s="297"/>
      <c r="I90" s="297"/>
      <c r="J90" s="297"/>
      <c r="K90" s="297"/>
      <c r="L90" s="297" t="s">
        <v>52</v>
      </c>
      <c r="M90" s="297" t="s">
        <v>52</v>
      </c>
      <c r="N90" s="297" t="s">
        <v>52</v>
      </c>
      <c r="O90" s="297" t="s">
        <v>52</v>
      </c>
    </row>
    <row r="91" spans="1:15" s="283" customFormat="1" ht="31.5" customHeight="1">
      <c r="A91" s="296">
        <v>13512</v>
      </c>
      <c r="B91" s="200" t="s">
        <v>145</v>
      </c>
      <c r="C91" s="199"/>
      <c r="D91" s="293">
        <f t="shared" si="12"/>
        <v>0</v>
      </c>
      <c r="E91" s="293">
        <f t="shared" si="12"/>
        <v>0</v>
      </c>
      <c r="F91" s="293">
        <f t="shared" si="12"/>
        <v>0</v>
      </c>
      <c r="G91" s="293">
        <f t="shared" si="12"/>
        <v>0</v>
      </c>
      <c r="H91" s="297"/>
      <c r="I91" s="297"/>
      <c r="J91" s="297"/>
      <c r="K91" s="297"/>
      <c r="L91" s="297" t="s">
        <v>52</v>
      </c>
      <c r="M91" s="297" t="s">
        <v>52</v>
      </c>
      <c r="N91" s="297" t="s">
        <v>52</v>
      </c>
      <c r="O91" s="297" t="s">
        <v>52</v>
      </c>
    </row>
    <row r="92" spans="1:15" s="283" customFormat="1" ht="31.5" customHeight="1">
      <c r="A92" s="296">
        <v>13513</v>
      </c>
      <c r="B92" s="200" t="s">
        <v>146</v>
      </c>
      <c r="C92" s="199"/>
      <c r="D92" s="293">
        <f t="shared" si="12"/>
        <v>7291.5</v>
      </c>
      <c r="E92" s="293">
        <f t="shared" si="12"/>
        <v>14583</v>
      </c>
      <c r="F92" s="293">
        <f t="shared" si="12"/>
        <v>21874.5</v>
      </c>
      <c r="G92" s="293">
        <f t="shared" si="12"/>
        <v>29166</v>
      </c>
      <c r="H92" s="297">
        <f>K92/4</f>
        <v>7291.5</v>
      </c>
      <c r="I92" s="297">
        <f>H92*2</f>
        <v>14583</v>
      </c>
      <c r="J92" s="297">
        <f>H92*3</f>
        <v>21874.5</v>
      </c>
      <c r="K92" s="297">
        <v>29166</v>
      </c>
      <c r="L92" s="297" t="s">
        <v>52</v>
      </c>
      <c r="M92" s="297" t="s">
        <v>52</v>
      </c>
      <c r="N92" s="297" t="s">
        <v>52</v>
      </c>
      <c r="O92" s="297" t="s">
        <v>52</v>
      </c>
    </row>
    <row r="93" spans="1:15" s="283" customFormat="1" ht="31.5" customHeight="1">
      <c r="A93" s="296">
        <v>13514</v>
      </c>
      <c r="B93" s="200" t="s">
        <v>147</v>
      </c>
      <c r="C93" s="199"/>
      <c r="D93" s="293">
        <f t="shared" si="12"/>
        <v>3845.25</v>
      </c>
      <c r="E93" s="293">
        <f t="shared" si="12"/>
        <v>7690.5</v>
      </c>
      <c r="F93" s="293">
        <f t="shared" si="12"/>
        <v>11535.75</v>
      </c>
      <c r="G93" s="293">
        <f t="shared" si="12"/>
        <v>15381</v>
      </c>
      <c r="H93" s="297">
        <f>K93/4</f>
        <v>3845.25</v>
      </c>
      <c r="I93" s="297">
        <f>H93*2</f>
        <v>7690.5</v>
      </c>
      <c r="J93" s="297">
        <f>H93*3</f>
        <v>11535.75</v>
      </c>
      <c r="K93" s="297">
        <v>15381</v>
      </c>
      <c r="L93" s="297" t="s">
        <v>52</v>
      </c>
      <c r="M93" s="297" t="s">
        <v>52</v>
      </c>
      <c r="N93" s="297" t="s">
        <v>52</v>
      </c>
      <c r="O93" s="297" t="s">
        <v>52</v>
      </c>
    </row>
    <row r="94" spans="1:15" s="283" customFormat="1" ht="31.5" customHeight="1">
      <c r="A94" s="296">
        <v>13515</v>
      </c>
      <c r="B94" s="200" t="s">
        <v>1348</v>
      </c>
      <c r="C94" s="199"/>
      <c r="D94" s="293">
        <f t="shared" si="12"/>
        <v>0</v>
      </c>
      <c r="E94" s="293">
        <f t="shared" si="12"/>
        <v>0</v>
      </c>
      <c r="F94" s="293">
        <f t="shared" si="12"/>
        <v>0</v>
      </c>
      <c r="G94" s="293">
        <f t="shared" si="12"/>
        <v>0</v>
      </c>
      <c r="H94" s="297"/>
      <c r="I94" s="297"/>
      <c r="J94" s="297"/>
      <c r="K94" s="297"/>
      <c r="L94" s="297" t="s">
        <v>52</v>
      </c>
      <c r="M94" s="297" t="s">
        <v>52</v>
      </c>
      <c r="N94" s="297" t="s">
        <v>52</v>
      </c>
      <c r="O94" s="297" t="s">
        <v>52</v>
      </c>
    </row>
    <row r="95" spans="1:15" s="283" customFormat="1" ht="31.5" customHeight="1">
      <c r="A95" s="296">
        <v>13516</v>
      </c>
      <c r="B95" s="200" t="s">
        <v>149</v>
      </c>
      <c r="C95" s="199"/>
      <c r="D95" s="293">
        <f t="shared" ref="D95:G100" si="14">H95</f>
        <v>250</v>
      </c>
      <c r="E95" s="293">
        <f t="shared" si="14"/>
        <v>500</v>
      </c>
      <c r="F95" s="293">
        <f t="shared" si="14"/>
        <v>750</v>
      </c>
      <c r="G95" s="293">
        <f t="shared" si="14"/>
        <v>1000</v>
      </c>
      <c r="H95" s="297">
        <f>K95/4</f>
        <v>250</v>
      </c>
      <c r="I95" s="297">
        <f>H95*2</f>
        <v>500</v>
      </c>
      <c r="J95" s="297">
        <f>H95*3</f>
        <v>750</v>
      </c>
      <c r="K95" s="297">
        <v>1000</v>
      </c>
      <c r="L95" s="297" t="s">
        <v>52</v>
      </c>
      <c r="M95" s="297" t="s">
        <v>52</v>
      </c>
      <c r="N95" s="297" t="s">
        <v>52</v>
      </c>
      <c r="O95" s="297" t="s">
        <v>52</v>
      </c>
    </row>
    <row r="96" spans="1:15" s="283" customFormat="1" ht="31.5" customHeight="1">
      <c r="A96" s="296">
        <v>13517</v>
      </c>
      <c r="B96" s="200" t="s">
        <v>1349</v>
      </c>
      <c r="C96" s="199"/>
      <c r="D96" s="293"/>
      <c r="E96" s="293"/>
      <c r="F96" s="293"/>
      <c r="G96" s="293"/>
      <c r="H96" s="297"/>
      <c r="I96" s="297"/>
      <c r="J96" s="297"/>
      <c r="K96" s="297"/>
      <c r="L96" s="297" t="s">
        <v>52</v>
      </c>
      <c r="M96" s="297" t="s">
        <v>52</v>
      </c>
      <c r="N96" s="297" t="s">
        <v>52</v>
      </c>
      <c r="O96" s="297" t="s">
        <v>52</v>
      </c>
    </row>
    <row r="97" spans="1:15" s="283" customFormat="1" ht="31.5" customHeight="1">
      <c r="A97" s="296">
        <v>13518</v>
      </c>
      <c r="B97" s="200" t="s">
        <v>151</v>
      </c>
      <c r="C97" s="199"/>
      <c r="D97" s="293">
        <f t="shared" si="14"/>
        <v>2.5</v>
      </c>
      <c r="E97" s="293">
        <f t="shared" si="14"/>
        <v>5</v>
      </c>
      <c r="F97" s="293">
        <f t="shared" si="14"/>
        <v>7.5</v>
      </c>
      <c r="G97" s="293">
        <f t="shared" si="14"/>
        <v>10</v>
      </c>
      <c r="H97" s="297">
        <f>K97/4</f>
        <v>2.5</v>
      </c>
      <c r="I97" s="297">
        <f>H97*2</f>
        <v>5</v>
      </c>
      <c r="J97" s="297">
        <f>H97*3</f>
        <v>7.5</v>
      </c>
      <c r="K97" s="297">
        <v>10</v>
      </c>
      <c r="L97" s="297" t="s">
        <v>52</v>
      </c>
      <c r="M97" s="297" t="s">
        <v>52</v>
      </c>
      <c r="N97" s="297" t="s">
        <v>52</v>
      </c>
      <c r="O97" s="297" t="s">
        <v>52</v>
      </c>
    </row>
    <row r="98" spans="1:15" s="283" customFormat="1" ht="31.5" customHeight="1">
      <c r="A98" s="296">
        <v>13519</v>
      </c>
      <c r="B98" s="200" t="s">
        <v>152</v>
      </c>
      <c r="C98" s="199"/>
      <c r="D98" s="293">
        <f t="shared" si="14"/>
        <v>7.5</v>
      </c>
      <c r="E98" s="293">
        <f t="shared" si="14"/>
        <v>15</v>
      </c>
      <c r="F98" s="293">
        <f t="shared" si="14"/>
        <v>22.5</v>
      </c>
      <c r="G98" s="293">
        <f t="shared" si="14"/>
        <v>30</v>
      </c>
      <c r="H98" s="297">
        <f>K98/4</f>
        <v>7.5</v>
      </c>
      <c r="I98" s="297">
        <f>H98*2</f>
        <v>15</v>
      </c>
      <c r="J98" s="297">
        <f>H98*3</f>
        <v>22.5</v>
      </c>
      <c r="K98" s="297">
        <v>30</v>
      </c>
      <c r="L98" s="297" t="s">
        <v>52</v>
      </c>
      <c r="M98" s="297" t="s">
        <v>52</v>
      </c>
      <c r="N98" s="297" t="s">
        <v>52</v>
      </c>
      <c r="O98" s="297" t="s">
        <v>52</v>
      </c>
    </row>
    <row r="99" spans="1:15" s="283" customFormat="1" ht="21" customHeight="1">
      <c r="A99" s="296">
        <v>13520</v>
      </c>
      <c r="B99" s="200" t="s">
        <v>153</v>
      </c>
      <c r="C99" s="199"/>
      <c r="D99" s="293">
        <f t="shared" si="14"/>
        <v>50</v>
      </c>
      <c r="E99" s="293">
        <f t="shared" si="14"/>
        <v>100</v>
      </c>
      <c r="F99" s="293">
        <f t="shared" si="14"/>
        <v>150</v>
      </c>
      <c r="G99" s="293">
        <f t="shared" si="14"/>
        <v>200</v>
      </c>
      <c r="H99" s="297">
        <v>50</v>
      </c>
      <c r="I99" s="297">
        <v>100</v>
      </c>
      <c r="J99" s="297">
        <v>150</v>
      </c>
      <c r="K99" s="297">
        <v>200</v>
      </c>
      <c r="L99" s="297" t="s">
        <v>52</v>
      </c>
      <c r="M99" s="297" t="s">
        <v>52</v>
      </c>
      <c r="N99" s="297" t="s">
        <v>52</v>
      </c>
      <c r="O99" s="297" t="s">
        <v>52</v>
      </c>
    </row>
    <row r="100" spans="1:15" s="283" customFormat="1" ht="48.75" customHeight="1">
      <c r="A100" s="296">
        <v>1352</v>
      </c>
      <c r="B100" s="200" t="s">
        <v>154</v>
      </c>
      <c r="C100" s="199"/>
      <c r="D100" s="293">
        <f>H100</f>
        <v>1250</v>
      </c>
      <c r="E100" s="293">
        <f t="shared" si="14"/>
        <v>2500</v>
      </c>
      <c r="F100" s="293">
        <f t="shared" si="14"/>
        <v>3750</v>
      </c>
      <c r="G100" s="293">
        <f t="shared" si="14"/>
        <v>5000</v>
      </c>
      <c r="H100" s="297">
        <f>K100/4</f>
        <v>1250</v>
      </c>
      <c r="I100" s="297">
        <f>H100*2</f>
        <v>2500</v>
      </c>
      <c r="J100" s="297">
        <f>H100*3</f>
        <v>3750</v>
      </c>
      <c r="K100" s="297">
        <v>5000</v>
      </c>
      <c r="L100" s="297" t="s">
        <v>52</v>
      </c>
      <c r="M100" s="297" t="s">
        <v>52</v>
      </c>
      <c r="N100" s="297" t="s">
        <v>52</v>
      </c>
      <c r="O100" s="297" t="s">
        <v>52</v>
      </c>
    </row>
    <row r="101" spans="1:15" s="283" customFormat="1" ht="26.25" customHeight="1">
      <c r="A101" s="296">
        <v>1353</v>
      </c>
      <c r="B101" s="200" t="s">
        <v>155</v>
      </c>
      <c r="C101" s="199"/>
      <c r="D101" s="293"/>
      <c r="E101" s="293"/>
      <c r="F101" s="293"/>
      <c r="G101" s="293"/>
      <c r="H101" s="297"/>
      <c r="I101" s="297"/>
      <c r="J101" s="297"/>
      <c r="K101" s="297"/>
      <c r="L101" s="297" t="s">
        <v>52</v>
      </c>
      <c r="M101" s="297" t="s">
        <v>52</v>
      </c>
      <c r="N101" s="297" t="s">
        <v>52</v>
      </c>
      <c r="O101" s="297" t="s">
        <v>52</v>
      </c>
    </row>
    <row r="102" spans="1:15" s="283" customFormat="1" ht="21" customHeight="1">
      <c r="A102" s="296">
        <v>1360</v>
      </c>
      <c r="B102" s="200" t="s">
        <v>156</v>
      </c>
      <c r="C102" s="199" t="s">
        <v>157</v>
      </c>
      <c r="D102" s="293">
        <f>H102</f>
        <v>500</v>
      </c>
      <c r="E102" s="293">
        <f t="shared" ref="E102:G103" si="15">I102</f>
        <v>1000</v>
      </c>
      <c r="F102" s="293">
        <f t="shared" si="15"/>
        <v>1500</v>
      </c>
      <c r="G102" s="293">
        <f t="shared" si="15"/>
        <v>2000</v>
      </c>
      <c r="H102" s="297">
        <f>K102/4</f>
        <v>500</v>
      </c>
      <c r="I102" s="297">
        <f>H102*2</f>
        <v>1000</v>
      </c>
      <c r="J102" s="297">
        <f>H102*3</f>
        <v>1500</v>
      </c>
      <c r="K102" s="297">
        <v>2000</v>
      </c>
      <c r="L102" s="297" t="s">
        <v>52</v>
      </c>
      <c r="M102" s="297" t="s">
        <v>52</v>
      </c>
      <c r="N102" s="297" t="s">
        <v>52</v>
      </c>
      <c r="O102" s="297" t="s">
        <v>52</v>
      </c>
    </row>
    <row r="103" spans="1:15" s="283" customFormat="1" ht="21" customHeight="1">
      <c r="A103" s="296">
        <v>1361</v>
      </c>
      <c r="B103" s="200" t="s">
        <v>158</v>
      </c>
      <c r="C103" s="199"/>
      <c r="D103" s="293">
        <f>H103</f>
        <v>500</v>
      </c>
      <c r="E103" s="293">
        <f t="shared" si="15"/>
        <v>1000</v>
      </c>
      <c r="F103" s="293">
        <f t="shared" si="15"/>
        <v>1500</v>
      </c>
      <c r="G103" s="293">
        <f t="shared" si="15"/>
        <v>2000</v>
      </c>
      <c r="H103" s="297">
        <f>K103/4</f>
        <v>500</v>
      </c>
      <c r="I103" s="297">
        <f>H103*2</f>
        <v>1000</v>
      </c>
      <c r="J103" s="297">
        <f>H103*3</f>
        <v>1500</v>
      </c>
      <c r="K103" s="297">
        <v>2000</v>
      </c>
      <c r="L103" s="297" t="s">
        <v>52</v>
      </c>
      <c r="M103" s="297" t="s">
        <v>52</v>
      </c>
      <c r="N103" s="297" t="s">
        <v>52</v>
      </c>
      <c r="O103" s="297" t="s">
        <v>52</v>
      </c>
    </row>
    <row r="104" spans="1:15" s="283" customFormat="1" ht="21" customHeight="1">
      <c r="A104" s="296">
        <v>1362</v>
      </c>
      <c r="B104" s="200" t="s">
        <v>159</v>
      </c>
      <c r="C104" s="199"/>
      <c r="D104" s="293"/>
      <c r="E104" s="293"/>
      <c r="F104" s="293"/>
      <c r="G104" s="293"/>
      <c r="H104" s="297"/>
      <c r="I104" s="297"/>
      <c r="J104" s="297"/>
      <c r="K104" s="297"/>
      <c r="L104" s="297" t="s">
        <v>52</v>
      </c>
      <c r="M104" s="297" t="s">
        <v>52</v>
      </c>
      <c r="N104" s="297" t="s">
        <v>52</v>
      </c>
      <c r="O104" s="297" t="s">
        <v>52</v>
      </c>
    </row>
    <row r="105" spans="1:15" s="283" customFormat="1" ht="21" customHeight="1">
      <c r="A105" s="296">
        <v>1370</v>
      </c>
      <c r="B105" s="200" t="s">
        <v>1350</v>
      </c>
      <c r="C105" s="199" t="s">
        <v>161</v>
      </c>
      <c r="D105" s="293"/>
      <c r="E105" s="293"/>
      <c r="F105" s="293"/>
      <c r="G105" s="293"/>
      <c r="H105" s="297"/>
      <c r="I105" s="297"/>
      <c r="J105" s="297"/>
      <c r="K105" s="297"/>
      <c r="L105" s="297" t="s">
        <v>52</v>
      </c>
      <c r="M105" s="297" t="s">
        <v>52</v>
      </c>
      <c r="N105" s="297" t="s">
        <v>52</v>
      </c>
      <c r="O105" s="297" t="s">
        <v>52</v>
      </c>
    </row>
    <row r="106" spans="1:15" s="283" customFormat="1" ht="21" customHeight="1">
      <c r="A106" s="296">
        <v>1371</v>
      </c>
      <c r="B106" s="200" t="s">
        <v>1351</v>
      </c>
      <c r="C106" s="199"/>
      <c r="D106" s="293"/>
      <c r="E106" s="293"/>
      <c r="F106" s="293"/>
      <c r="G106" s="293"/>
      <c r="H106" s="297"/>
      <c r="I106" s="297"/>
      <c r="J106" s="297"/>
      <c r="K106" s="297"/>
      <c r="L106" s="297" t="s">
        <v>52</v>
      </c>
      <c r="M106" s="297" t="s">
        <v>52</v>
      </c>
      <c r="N106" s="297" t="s">
        <v>52</v>
      </c>
      <c r="O106" s="297" t="s">
        <v>52</v>
      </c>
    </row>
    <row r="107" spans="1:15" s="283" customFormat="1" ht="21" customHeight="1">
      <c r="A107" s="296">
        <v>1372</v>
      </c>
      <c r="B107" s="200" t="s">
        <v>1352</v>
      </c>
      <c r="C107" s="199"/>
      <c r="D107" s="293"/>
      <c r="E107" s="293"/>
      <c r="F107" s="293"/>
      <c r="G107" s="293"/>
      <c r="H107" s="297"/>
      <c r="I107" s="297"/>
      <c r="J107" s="297"/>
      <c r="K107" s="297"/>
      <c r="L107" s="297" t="s">
        <v>52</v>
      </c>
      <c r="M107" s="297" t="s">
        <v>52</v>
      </c>
      <c r="N107" s="297" t="s">
        <v>52</v>
      </c>
      <c r="O107" s="297" t="s">
        <v>52</v>
      </c>
    </row>
    <row r="108" spans="1:15" s="283" customFormat="1" ht="31.9" customHeight="1">
      <c r="A108" s="296">
        <v>1380</v>
      </c>
      <c r="B108" s="200" t="s">
        <v>1353</v>
      </c>
      <c r="C108" s="199" t="s">
        <v>165</v>
      </c>
      <c r="D108" s="293">
        <f>L108</f>
        <v>247965.6</v>
      </c>
      <c r="E108" s="293">
        <f t="shared" ref="E108:G110" si="16">M108</f>
        <v>247965.6</v>
      </c>
      <c r="F108" s="293">
        <f t="shared" si="16"/>
        <v>247965.6</v>
      </c>
      <c r="G108" s="293">
        <f t="shared" si="16"/>
        <v>247965.6</v>
      </c>
      <c r="H108" s="297" t="s">
        <v>52</v>
      </c>
      <c r="I108" s="297" t="s">
        <v>52</v>
      </c>
      <c r="J108" s="297" t="s">
        <v>52</v>
      </c>
      <c r="K108" s="297" t="s">
        <v>52</v>
      </c>
      <c r="L108" s="297">
        <f>L109+L110</f>
        <v>247965.6</v>
      </c>
      <c r="M108" s="297">
        <f t="shared" ref="M108:O108" si="17">M109+M110</f>
        <v>247965.6</v>
      </c>
      <c r="N108" s="297">
        <f t="shared" si="17"/>
        <v>247965.6</v>
      </c>
      <c r="O108" s="297">
        <f t="shared" si="17"/>
        <v>247965.6</v>
      </c>
    </row>
    <row r="109" spans="1:15" s="283" customFormat="1" ht="21" customHeight="1">
      <c r="A109" s="296">
        <v>1381</v>
      </c>
      <c r="B109" s="200" t="s">
        <v>1354</v>
      </c>
      <c r="C109" s="199"/>
      <c r="D109" s="293">
        <f>L109</f>
        <v>23225.599999999999</v>
      </c>
      <c r="E109" s="293">
        <f t="shared" si="16"/>
        <v>23225.599999999999</v>
      </c>
      <c r="F109" s="293">
        <f t="shared" si="16"/>
        <v>23225.599999999999</v>
      </c>
      <c r="G109" s="293">
        <f t="shared" si="16"/>
        <v>23225.599999999999</v>
      </c>
      <c r="H109" s="297" t="s">
        <v>52</v>
      </c>
      <c r="I109" s="297" t="s">
        <v>52</v>
      </c>
      <c r="J109" s="297" t="s">
        <v>52</v>
      </c>
      <c r="K109" s="297" t="s">
        <v>52</v>
      </c>
      <c r="L109" s="297">
        <v>23225.599999999999</v>
      </c>
      <c r="M109" s="297">
        <v>23225.599999999999</v>
      </c>
      <c r="N109" s="297">
        <v>23225.599999999999</v>
      </c>
      <c r="O109" s="297">
        <v>23225.599999999999</v>
      </c>
    </row>
    <row r="110" spans="1:15" s="283" customFormat="1" ht="21" customHeight="1">
      <c r="A110" s="296">
        <v>1382</v>
      </c>
      <c r="B110" s="200" t="s">
        <v>1355</v>
      </c>
      <c r="C110" s="199"/>
      <c r="D110" s="293">
        <f>L110</f>
        <v>224740</v>
      </c>
      <c r="E110" s="293">
        <f t="shared" si="16"/>
        <v>224740</v>
      </c>
      <c r="F110" s="293">
        <f t="shared" si="16"/>
        <v>224740</v>
      </c>
      <c r="G110" s="293">
        <f t="shared" si="16"/>
        <v>224740</v>
      </c>
      <c r="H110" s="297" t="s">
        <v>52</v>
      </c>
      <c r="I110" s="297" t="s">
        <v>52</v>
      </c>
      <c r="J110" s="297" t="s">
        <v>52</v>
      </c>
      <c r="K110" s="297" t="s">
        <v>52</v>
      </c>
      <c r="L110" s="297">
        <v>224740</v>
      </c>
      <c r="M110" s="297">
        <v>224740</v>
      </c>
      <c r="N110" s="297">
        <v>224740</v>
      </c>
      <c r="O110" s="297">
        <v>224740</v>
      </c>
    </row>
    <row r="111" spans="1:15" s="283" customFormat="1" ht="21" customHeight="1">
      <c r="A111" s="296">
        <v>1390</v>
      </c>
      <c r="B111" s="200" t="s">
        <v>168</v>
      </c>
      <c r="C111" s="199" t="s">
        <v>169</v>
      </c>
      <c r="D111" s="293">
        <f t="shared" ref="D111:G116" si="18">H111+L111</f>
        <v>250</v>
      </c>
      <c r="E111" s="293">
        <f t="shared" si="18"/>
        <v>300500</v>
      </c>
      <c r="F111" s="293">
        <f t="shared" si="18"/>
        <v>300750</v>
      </c>
      <c r="G111" s="293">
        <f t="shared" si="18"/>
        <v>301000</v>
      </c>
      <c r="H111" s="297">
        <f>K111/4</f>
        <v>250</v>
      </c>
      <c r="I111" s="297">
        <f>H111*2</f>
        <v>500</v>
      </c>
      <c r="J111" s="297">
        <f>H111*3</f>
        <v>750</v>
      </c>
      <c r="K111" s="297">
        <v>1000</v>
      </c>
      <c r="L111" s="297">
        <f>L113</f>
        <v>0</v>
      </c>
      <c r="M111" s="297">
        <f t="shared" ref="M111:O111" si="19">M113</f>
        <v>300000</v>
      </c>
      <c r="N111" s="297">
        <f t="shared" si="19"/>
        <v>300000</v>
      </c>
      <c r="O111" s="297">
        <f t="shared" si="19"/>
        <v>300000</v>
      </c>
    </row>
    <row r="112" spans="1:15" s="283" customFormat="1" ht="21" customHeight="1">
      <c r="A112" s="296">
        <v>1391</v>
      </c>
      <c r="B112" s="200" t="s">
        <v>170</v>
      </c>
      <c r="C112" s="199"/>
      <c r="D112" s="293"/>
      <c r="E112" s="293"/>
      <c r="F112" s="293"/>
      <c r="G112" s="293"/>
      <c r="H112" s="297" t="s">
        <v>52</v>
      </c>
      <c r="I112" s="297" t="s">
        <v>52</v>
      </c>
      <c r="J112" s="297" t="s">
        <v>52</v>
      </c>
      <c r="K112" s="297" t="s">
        <v>52</v>
      </c>
      <c r="L112" s="297"/>
      <c r="M112" s="297"/>
      <c r="N112" s="297"/>
      <c r="O112" s="297"/>
    </row>
    <row r="113" spans="1:15" s="283" customFormat="1" ht="21" customHeight="1">
      <c r="A113" s="296">
        <v>1392</v>
      </c>
      <c r="B113" s="200" t="s">
        <v>171</v>
      </c>
      <c r="C113" s="199"/>
      <c r="D113" s="293">
        <f>L113</f>
        <v>0</v>
      </c>
      <c r="E113" s="293">
        <f t="shared" ref="E113:G113" si="20">M113</f>
        <v>300000</v>
      </c>
      <c r="F113" s="293">
        <f t="shared" si="20"/>
        <v>300000</v>
      </c>
      <c r="G113" s="293">
        <f t="shared" si="20"/>
        <v>300000</v>
      </c>
      <c r="H113" s="297" t="s">
        <v>52</v>
      </c>
      <c r="I113" s="297" t="s">
        <v>52</v>
      </c>
      <c r="J113" s="297" t="s">
        <v>52</v>
      </c>
      <c r="K113" s="297" t="s">
        <v>52</v>
      </c>
      <c r="L113" s="297"/>
      <c r="M113" s="297">
        <v>300000</v>
      </c>
      <c r="N113" s="297">
        <v>300000</v>
      </c>
      <c r="O113" s="297">
        <v>300000</v>
      </c>
    </row>
    <row r="114" spans="1:15" s="283" customFormat="1" ht="21" customHeight="1">
      <c r="A114" s="296">
        <v>1393</v>
      </c>
      <c r="B114" s="200" t="s">
        <v>172</v>
      </c>
      <c r="C114" s="199"/>
      <c r="D114" s="293">
        <f t="shared" si="18"/>
        <v>250</v>
      </c>
      <c r="E114" s="293">
        <f t="shared" si="18"/>
        <v>500</v>
      </c>
      <c r="F114" s="293">
        <f t="shared" si="18"/>
        <v>750</v>
      </c>
      <c r="G114" s="293">
        <f t="shared" si="18"/>
        <v>1000</v>
      </c>
      <c r="H114" s="297">
        <f>K114/4</f>
        <v>250</v>
      </c>
      <c r="I114" s="297">
        <f>H114*2</f>
        <v>500</v>
      </c>
      <c r="J114" s="297">
        <f>H114*3</f>
        <v>750</v>
      </c>
      <c r="K114" s="297">
        <v>1000</v>
      </c>
      <c r="L114" s="297"/>
      <c r="M114" s="297"/>
      <c r="N114" s="297"/>
      <c r="O114" s="297"/>
    </row>
    <row r="115" spans="1:15" s="283" customFormat="1" ht="21" customHeight="1">
      <c r="A115" s="298"/>
      <c r="B115" s="299" t="s">
        <v>1356</v>
      </c>
      <c r="C115" s="300"/>
      <c r="D115" s="293">
        <f t="shared" si="18"/>
        <v>547176.31000000006</v>
      </c>
      <c r="E115" s="293">
        <f t="shared" si="18"/>
        <v>547176.31000000006</v>
      </c>
      <c r="F115" s="293">
        <f t="shared" si="18"/>
        <v>547176.31000000006</v>
      </c>
      <c r="G115" s="293">
        <f t="shared" si="18"/>
        <v>547176.31000000006</v>
      </c>
      <c r="H115" s="301"/>
      <c r="I115" s="301"/>
      <c r="J115" s="301"/>
      <c r="K115" s="301"/>
      <c r="L115" s="201">
        <v>547176.31000000006</v>
      </c>
      <c r="M115" s="201">
        <v>547176.31000000006</v>
      </c>
      <c r="N115" s="201">
        <v>547176.31000000006</v>
      </c>
      <c r="O115" s="201">
        <v>547176.31000000006</v>
      </c>
    </row>
    <row r="116" spans="1:15" s="283" customFormat="1" ht="21" customHeight="1">
      <c r="A116" s="298"/>
      <c r="B116" s="299" t="s">
        <v>1357</v>
      </c>
      <c r="C116" s="300"/>
      <c r="D116" s="293">
        <f t="shared" si="18"/>
        <v>2480754.3650000002</v>
      </c>
      <c r="E116" s="293">
        <f t="shared" si="18"/>
        <v>3486917.3200000003</v>
      </c>
      <c r="F116" s="293">
        <f t="shared" si="18"/>
        <v>4312559.0199999996</v>
      </c>
      <c r="G116" s="293">
        <f t="shared" si="18"/>
        <v>4840274.5999999996</v>
      </c>
      <c r="H116" s="294">
        <v>686506.745</v>
      </c>
      <c r="I116" s="293">
        <v>1392669.7</v>
      </c>
      <c r="J116" s="293">
        <v>2218311.4</v>
      </c>
      <c r="K116" s="293">
        <v>2746026.98</v>
      </c>
      <c r="L116" s="302">
        <f>L8+L115</f>
        <v>1794247.62</v>
      </c>
      <c r="M116" s="302">
        <f t="shared" ref="M116:O116" si="21">M8+M115</f>
        <v>2094247.62</v>
      </c>
      <c r="N116" s="302">
        <f t="shared" si="21"/>
        <v>2094247.62</v>
      </c>
      <c r="O116" s="302">
        <f t="shared" si="21"/>
        <v>2094247.62</v>
      </c>
    </row>
    <row r="117" spans="1:15" s="283" customFormat="1" ht="21" customHeight="1">
      <c r="A117" s="303"/>
    </row>
    <row r="118" spans="1:15" s="283" customFormat="1" ht="21" customHeight="1">
      <c r="A118" s="303"/>
    </row>
    <row r="119" spans="1:15" s="283" customFormat="1" ht="21" customHeight="1">
      <c r="A119" s="303"/>
    </row>
    <row r="120" spans="1:15" s="283" customFormat="1" ht="21" customHeight="1">
      <c r="A120" s="303"/>
    </row>
    <row r="121" spans="1:15" s="283" customFormat="1" ht="21" customHeight="1">
      <c r="A121" s="303"/>
    </row>
    <row r="122" spans="1:15" s="283" customFormat="1" ht="21" customHeight="1">
      <c r="A122" s="303"/>
    </row>
    <row r="123" spans="1:15" s="283" customFormat="1" ht="21" customHeight="1">
      <c r="A123" s="303"/>
    </row>
    <row r="124" spans="1:15" s="283" customFormat="1" ht="21" customHeight="1">
      <c r="A124" s="303"/>
    </row>
    <row r="125" spans="1:15" s="283" customFormat="1" ht="21" customHeight="1">
      <c r="A125" s="303"/>
    </row>
    <row r="126" spans="1:15" s="283" customFormat="1" ht="21" customHeight="1">
      <c r="A126" s="303"/>
    </row>
    <row r="127" spans="1:15" s="283" customFormat="1" ht="21" customHeight="1">
      <c r="A127" s="303"/>
    </row>
    <row r="128" spans="1:15" s="283" customFormat="1" ht="21" customHeight="1">
      <c r="A128" s="303"/>
    </row>
    <row r="129" spans="1:1" s="283" customFormat="1" ht="21" customHeight="1">
      <c r="A129" s="303"/>
    </row>
    <row r="130" spans="1:1" s="283" customFormat="1" ht="21" customHeight="1">
      <c r="A130" s="303"/>
    </row>
    <row r="131" spans="1:1" s="283" customFormat="1" ht="21" customHeight="1">
      <c r="A131" s="303"/>
    </row>
    <row r="132" spans="1:1" s="283" customFormat="1" ht="21" customHeight="1">
      <c r="A132" s="303"/>
    </row>
    <row r="133" spans="1:1" s="283" customFormat="1" ht="21" customHeight="1">
      <c r="A133" s="303"/>
    </row>
    <row r="134" spans="1:1" s="283" customFormat="1" ht="21" customHeight="1">
      <c r="A134" s="303"/>
    </row>
    <row r="135" spans="1:1" s="283" customFormat="1" ht="21" customHeight="1">
      <c r="A135" s="303"/>
    </row>
    <row r="136" spans="1:1" s="283" customFormat="1" ht="21" customHeight="1">
      <c r="A136" s="303"/>
    </row>
    <row r="137" spans="1:1" s="283" customFormat="1" ht="21" customHeight="1">
      <c r="A137" s="303"/>
    </row>
    <row r="138" spans="1:1" s="283" customFormat="1" ht="21" customHeight="1">
      <c r="A138" s="303"/>
    </row>
  </sheetData>
  <mergeCells count="9">
    <mergeCell ref="A1:O1"/>
    <mergeCell ref="A2:Q2"/>
    <mergeCell ref="A3:P3"/>
    <mergeCell ref="A5:A6"/>
    <mergeCell ref="B5:B6"/>
    <mergeCell ref="C5:C6"/>
    <mergeCell ref="D5:G5"/>
    <mergeCell ref="H5:K5"/>
    <mergeCell ref="L5:O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տիտղոս</vt:lpstr>
      <vt:lpstr>տեղեկ</vt:lpstr>
      <vt:lpstr>եկամուտ</vt:lpstr>
      <vt:lpstr>գործառնական</vt:lpstr>
      <vt:lpstr>տնտեսագիտական</vt:lpstr>
      <vt:lpstr>հավելուրդ</vt:lpstr>
      <vt:lpstr>հատված6</vt:lpstr>
      <vt:lpstr>ծախս եռամսյակ</vt:lpstr>
      <vt:lpstr>եկամուտ եռամսյակ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Naira Titanyan</dc:creator>
  <cp:lastModifiedBy>user</cp:lastModifiedBy>
  <dcterms:created xsi:type="dcterms:W3CDTF">2015-06-05T18:17:20Z</dcterms:created>
  <dcterms:modified xsi:type="dcterms:W3CDTF">2025-04-23T05:30:45Z</dcterms:modified>
</cp:coreProperties>
</file>