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680" windowWidth="17970" windowHeight="4380"/>
  </bookViews>
  <sheets>
    <sheet name="հավելված 1" sheetId="2" r:id="rId1"/>
  </sheets>
  <definedNames>
    <definedName name="_xlnm._FilterDatabase" localSheetId="0" hidden="1">'հավելված 1'!$AA$1:$AA$241</definedName>
  </definedNames>
  <calcPr calcId="125725"/>
</workbook>
</file>

<file path=xl/calcChain.xml><?xml version="1.0" encoding="utf-8"?>
<calcChain xmlns="http://schemas.openxmlformats.org/spreadsheetml/2006/main">
  <c r="AC51" i="2"/>
  <c r="H239" l="1"/>
  <c r="H238"/>
  <c r="X231"/>
  <c r="O231"/>
  <c r="Q231"/>
  <c r="R231"/>
  <c r="P231"/>
  <c r="E231"/>
  <c r="E227"/>
  <c r="O222"/>
  <c r="Y222"/>
  <c r="E222"/>
  <c r="Y191"/>
  <c r="E191"/>
  <c r="Y171"/>
  <c r="E171"/>
  <c r="Y149"/>
  <c r="E149"/>
  <c r="Y127"/>
  <c r="X127"/>
  <c r="O127"/>
  <c r="E127"/>
  <c r="Y109"/>
  <c r="X109"/>
  <c r="O109"/>
  <c r="E109"/>
  <c r="P66"/>
  <c r="Y66"/>
  <c r="E74"/>
  <c r="Q47"/>
  <c r="P47"/>
  <c r="E47"/>
  <c r="H13"/>
  <c r="E13"/>
  <c r="E66" l="1"/>
  <c r="E174" l="1"/>
  <c r="E173"/>
  <c r="E78" l="1"/>
  <c r="F231" l="1"/>
  <c r="Q66"/>
  <c r="C47"/>
  <c r="Y18"/>
  <c r="X18"/>
  <c r="N18"/>
  <c r="E18"/>
  <c r="C18"/>
  <c r="C13"/>
  <c r="Y231" l="1"/>
  <c r="S13"/>
  <c r="S231" s="1"/>
  <c r="R13" l="1"/>
  <c r="H231"/>
  <c r="E70" l="1"/>
  <c r="C109" l="1"/>
  <c r="N230" l="1"/>
  <c r="O227"/>
  <c r="N227"/>
  <c r="N222"/>
  <c r="O191"/>
  <c r="O171"/>
  <c r="O149"/>
  <c r="O66"/>
  <c r="G47"/>
  <c r="G231" s="1"/>
  <c r="C227"/>
  <c r="C222"/>
  <c r="C173"/>
  <c r="C191" s="1"/>
  <c r="C171"/>
  <c r="C149"/>
  <c r="C127"/>
  <c r="C78"/>
  <c r="C74"/>
  <c r="C70"/>
  <c r="C66"/>
  <c r="N231" l="1"/>
  <c r="C231"/>
</calcChain>
</file>

<file path=xl/sharedStrings.xml><?xml version="1.0" encoding="utf-8"?>
<sst xmlns="http://schemas.openxmlformats.org/spreadsheetml/2006/main" count="615" uniqueCount="336">
  <si>
    <t>Ծանոթություն</t>
  </si>
  <si>
    <t xml:space="preserve"> N </t>
  </si>
  <si>
    <t xml:space="preserve"> ՈԼՈՐՏ</t>
  </si>
  <si>
    <t>Ծրագրի անվանումը</t>
  </si>
  <si>
    <t xml:space="preserve">Հաշվետու ժամանակահատվածում ֆինանսավորված գումարը
(հազ դրամ)
</t>
  </si>
  <si>
    <t>Ծրագրի չիրականացման պատճառը</t>
  </si>
  <si>
    <t>Ֆինանսավորման աղբյուր</t>
  </si>
  <si>
    <t>Հաշվետու ժամանակահատվածում պլանավորված ֆինանսավորման գումարը
(հազ.դրամ)</t>
  </si>
  <si>
    <t>Նախատեսված աշխատատեղերի թիվը, որից՝</t>
  </si>
  <si>
    <t>գյուղատնտեսական</t>
  </si>
  <si>
    <t>արդյունաբերական</t>
  </si>
  <si>
    <t>բարձր տեխնոլոգիական</t>
  </si>
  <si>
    <t>հիմնական</t>
  </si>
  <si>
    <t>ժամանակավոր</t>
  </si>
  <si>
    <t xml:space="preserve">Փաստացի ստեղծված աշխատատեղերի թիվը, որից </t>
  </si>
  <si>
    <t>ՓՄՁ</t>
  </si>
  <si>
    <t>Հավելված 1</t>
  </si>
  <si>
    <t>այլ</t>
  </si>
  <si>
    <t>II</t>
  </si>
  <si>
    <t xml:space="preserve"> ԱՐԴՅՈՒՆԱԲԵՐՈՒԹՅՈՒՆ, ՓՄՁ ԵՎ ՄԱՍՆԱՎՈՐ ՀԱՏՎԱԾ</t>
  </si>
  <si>
    <t>«Սագամար» ՓԲԸ</t>
  </si>
  <si>
    <t>«Ախթալայի ԼՀԿ» ՓԲԸ</t>
  </si>
  <si>
    <t>«Գլորիա կարի ֆաբրիկա» ՍՊԸ</t>
  </si>
  <si>
    <t xml:space="preserve">&lt;&lt;Նյու Իդա&gt;&gt;Ստեփանավան համայնքի Կաթնաղբյուր բնակավայրի վարչական տարածքում հանքային ջրերի շշալցման գործարանի հիմնում: </t>
  </si>
  <si>
    <t>5</t>
  </si>
  <si>
    <t xml:space="preserve">Զբաղվածության մարզային գրասենյակների միջոցով իրականացվող գործատուներին աջակցման ծրագրեր </t>
  </si>
  <si>
    <t>Ընդամենը</t>
  </si>
  <si>
    <t>Մասնավոր</t>
  </si>
  <si>
    <t>Պետական բյուջե</t>
  </si>
  <si>
    <t>Վարձատրվող հասարակական աշխատանքների կազմակերպման միջոցով գործազուրկների ժամանակավոր զբաղվածության ապահովման և սեզոնային զբաղվ. ծրագրեր</t>
  </si>
  <si>
    <t>III</t>
  </si>
  <si>
    <t>ԶԲՈՍԱՇՐՋՈՒԹՅՈՒՆ</t>
  </si>
  <si>
    <t>Քարանձավային տուրիզմի  կենտրոնի հիմնում Ալավերդի համայնքում</t>
  </si>
  <si>
    <t>Թռչկան ջրվեժի Էկոհամակարգի պահպանում, էկոտուրիզմի զարգացում</t>
  </si>
  <si>
    <t xml:space="preserve">Միջազգային և դոնոր 
կազմակերպություններ
</t>
  </si>
  <si>
    <t xml:space="preserve">Միջազգային և դոնոր 
կազմակերպություններ               
</t>
  </si>
  <si>
    <t>IV</t>
  </si>
  <si>
    <t>ԳՅՈՒՂԱՏՆՏԵՍՈՒԹՅՈՒՆ</t>
  </si>
  <si>
    <t>«Հայաստանի Հանրապետությունում գյուղատնտեսական տեխնիկայի ֆինանսական վարձակալության` լիզինգի» պետական աջակցության ծրագիր</t>
  </si>
  <si>
    <t>«Գյուղատնտեսության ոլորտին տրամադրվող վարկերի տոկոսադրույքների սուբսիդավորման» ծրագիր</t>
  </si>
  <si>
    <t>«Գյուղատնտեսական հումքի մթերումների (գնումների) նպատակով ագրովերամշակման ոլորտին տրամադրվող վարկերի տոկոսադրույքների սուբսիդավորման» ծրագիր</t>
  </si>
  <si>
    <t>«Հայաստանի Հանրապետությունում ագրոպարենային ոլորտի սարքավորումների ֆինանսական վարձակալության` լիզինգի պետական աջակցության» ծրագիր</t>
  </si>
  <si>
    <t>Գյուղատնտեսական կենդանիների պատվաստում ծրագիր</t>
  </si>
  <si>
    <t>Հողերի ագրոքիմիական հետազոտության և բերրիության բարձրացման միջոցառումներ</t>
  </si>
  <si>
    <t>Բույսերի պաշտպանության միջոցառումներ</t>
  </si>
  <si>
    <t>«Հայաստանի Հանրապետության գյուղատնտեսությունում հակակարկտային ցանցերի ներդրման համար տրամադրվող վարկերի տոկոսադրույքների սուբսիդավորում» ծրագիր</t>
  </si>
  <si>
    <t xml:space="preserve"> «Հայաստանի Հանրապետությունում ժամանակակից տեխնոլոգիաներով մշակվող ինտենսիվ պտղատու այգիների հիմնման համար վարկային տոկոսադրույքների սուբսիդավորում» ծրագիր</t>
  </si>
  <si>
    <t>«Գյուղական համայնքներում փոքր և միջին խելացի անասնաշենքերի կառուցման կամ վերակառուցման և դրանց տեխնոլոգիական ապահովման պետական աջակցության» ծրագիր</t>
  </si>
  <si>
    <t xml:space="preserve"> «Հայաստանի Հանրապետությունում ոչխարաբուծության և այծաբուծության զագացման » ծրագիր</t>
  </si>
  <si>
    <t>«Փոքր և միջին ջերմատնային տնտեսությունների ներդրման պետական աջակցության» ծրագիր</t>
  </si>
  <si>
    <t>Ջրային պետական կոմիտեի միջոցով ոռոգման համակարգերի վերանորոգում,գարնան նախապատրաստական աշխատանքներ</t>
  </si>
  <si>
    <t xml:space="preserve">Գարգառ և Վարդաբլուր բնակավայրերում ոռոգման համակարգի ներդրում, արևային ֆոտովոլտային կայանի կառուցում: </t>
  </si>
  <si>
    <t>Տաշիր համայնքում խոզաբուծական տնտեսության հիմնում</t>
  </si>
  <si>
    <t>Մեծավան համայնքի Ձյունաշող բնակավայրում անասնաբուծական համալիրի հիմնում</t>
  </si>
  <si>
    <t xml:space="preserve"> &lt;&lt;Անասնաբուծության զարգացում հարավ-հյուսիս&gt;&gt; ծրագիրի շրջանակներում համայնքներում կիրականացվի  անանասնաբուժական կետերի հիմնում, անասնաբուծական  ֆերմայի ստեղծում, արոտային ենթակառուցվածքների կառուցում</t>
  </si>
  <si>
    <t xml:space="preserve"> Սպիտակի թռչնաբուծական ֆաբրիկայում ինկուբատորային արտադրամասի հիմնում</t>
  </si>
  <si>
    <t>ՄԱԿ-ի ՄԱԱԶԿ-ի &lt;&lt;Մարդկային անվտանգության բարելավումը Հայաստանի համայնքներում&gt;&gt; ծրագրի շրջանակներում Ալավերդի համայնքում գործող &lt;&lt;Համով կաթ&gt;&gt; կաթի վերամշակման արտադրամասը սարքավորումներով վերազինում և արտադրատեսակի ընդլայնում</t>
  </si>
  <si>
    <t>Գյուլագարակ, Ստեփանավան և Շնող համայնքներում թվով 3 սպանդանոցների հիմնում</t>
  </si>
  <si>
    <t>Ավստրական Զարգացման Համագործակցություն (ADC), Եվրոպական Միություն (EU)ԵՄ «Կանաչ գյուղատնտեսության նախաձեռնություն Հայաստանում» (EU GAIA) ծրագրի շրջանակներում համայնքներում կիրականցվի գյուղատնտեսական նշանակության մեքենաների, սարքավորումների, հետ բերքահավաքի, վերամշակման սարքավորումների և ենթակառուցվածքների ներդրումներ։</t>
  </si>
  <si>
    <t>«Գյուղատնտեսության ոլորտում ապահովագրական համակարգի ներդրման փորձնական ծրագրի իրականացման համար պետական աջակցության» ծրագիր</t>
  </si>
  <si>
    <t>Մեղվաբուծության զարգացում Կուրթան համայնքում</t>
  </si>
  <si>
    <t>Ոչխարաբուծության զարգացում Լոռու մարզի համայնքներում ( 100 ընտանիք)</t>
  </si>
  <si>
    <t xml:space="preserve">Սուբվենցիոն այլ ծրագրեր մարզի 9 համայնքներում (10 ծրագիր)
Մեքենասարքավորումներ, գյուղտեխնիկա, հակակարկտային </t>
  </si>
  <si>
    <t>Համայնքային բյուջե</t>
  </si>
  <si>
    <t>&lt;&lt;Համայնքների գյուղատնտեսական ռեսուրսների կառավարման և մրցունակության երկրորդ&gt;&gt; ծրագրի շրջանակներում համայնքներում  արոտային ենթակառուցվածքների կառուցում և գյուղ. սարքավորումների տրամադրում</t>
  </si>
  <si>
    <t>ՄԱԿ</t>
  </si>
  <si>
    <t>V</t>
  </si>
  <si>
    <t xml:space="preserve"> ԲՆԱՊԱՀՊԱՆՈՒԹՅՈՒՆ</t>
  </si>
  <si>
    <t>ՀՀ պետ բյուջեից համայնքներին բնապահպանական սուբվենցիաների հատկացումներ՝</t>
  </si>
  <si>
    <t>Ալավերդի համայնքում</t>
  </si>
  <si>
    <t>Օձուն համայնքում</t>
  </si>
  <si>
    <t>Ախթալա համայնքում</t>
  </si>
  <si>
    <t>Ախթալա համայնքի Շամլուղ բնակավայրի զբոսայգու վերակառուցման, կանաչապատման և բարեկարգման աշխատանքներ</t>
  </si>
  <si>
    <t xml:space="preserve">Մարգահովիտ համայնքում  </t>
  </si>
  <si>
    <t xml:space="preserve">Ֆիոլետովո համայնքում </t>
  </si>
  <si>
    <t xml:space="preserve">Թեղուտի անտառվերականգնման ծրագիր </t>
  </si>
  <si>
    <t>Շնող համայնքում պտղատու այգիների հիմնում</t>
  </si>
  <si>
    <t>Մարզում անտառվերականգնման աշխատանքների իրականացում</t>
  </si>
  <si>
    <t xml:space="preserve">«Էյ-Թի-Փի» բարեգործական հիմնադրամի կողմից Լոռու մարզում 42 հա տարածքի վրա անտառվերականգնման աշխատանքներ </t>
  </si>
  <si>
    <t>Մեծավան համայնքի կոմունալ ծառայությունների բարելավում, ճանապարհների սպասարկում և գյուղատնտեսության զարգացման աջակցություն</t>
  </si>
  <si>
    <t>Ալավերդի  խոշորացված համայնքի կոմունալ ծառայությունների, աղբահանության համակարգի բարելավում և գյուղատնտեսության ոլորտի աջակցություն</t>
  </si>
  <si>
    <t>Կլիմայական ռիսկերի տեսանկյունից խելամիտ գյուղատնտեսությունը կայուն լանդշաֆտների և կենսապահովման համար</t>
  </si>
  <si>
    <t>ՄԱԿ-ի &lt;&lt;Հարմարվողականության հիմնադրամ&gt;&gt;</t>
  </si>
  <si>
    <t xml:space="preserve"> ՀՏԶՀ
Համաշխարհային բանկ (Սոցիալական ներդրումների և տեղական զարգացման ծրագիր)</t>
  </si>
  <si>
    <t>ՄԱԶԾ/ԳԵՀ ՓԴԾ</t>
  </si>
  <si>
    <t>&lt;&lt;Աստղիկ&gt;&gt; ԲՀ</t>
  </si>
  <si>
    <t>VI</t>
  </si>
  <si>
    <t>ՍՈՑԻԱԼԱԿԱՆ ՈԼՈՐՏ</t>
  </si>
  <si>
    <t xml:space="preserve"> Կրթություն</t>
  </si>
  <si>
    <t>Պետական ոչ առևտրային կազմակերպություններին հատկացված փաստացի գումար</t>
  </si>
  <si>
    <t xml:space="preserve"> Մշակույթ, սպորտ և երիտասարդություն</t>
  </si>
  <si>
    <t>Լոռի-Փամբակի երկրագիտական թանգարան/ պահպանման ծախսերը</t>
  </si>
  <si>
    <t>Երաժշտական և արվեստի դպրոցներում ազգային, փողային և լարային նվագարանների գծով ուսուցում</t>
  </si>
  <si>
    <t>Առողջապահություն</t>
  </si>
  <si>
    <t>Տաշիրի բժշկական կենտրոնի նոր շենքի կառուցում</t>
  </si>
  <si>
    <t>Մարզի առողջապահական կազմակերպությունների բյուջե (այդ թում պետական պատվեր եւ վճարովի ծառայություններ</t>
  </si>
  <si>
    <t>Տաշիր հիմնադրամ</t>
  </si>
  <si>
    <t xml:space="preserve"> Սոցիալական պաշտպանություն</t>
  </si>
  <si>
    <t>ՀՀ մարզերում միայնակ տարեցներին, հաշմանդամներին տնային  պայմաններում և տարեցների ցերեկային խնամքի կենտրոններում  սոցիալական սպասարկում՝ 360 շահառուներ /Առաքելություն Հայաստան ԲՀԿ/</t>
  </si>
  <si>
    <t>Հրատապ օգնություն Սիրիայից տեղահանված ընտանիքներին /Առաքելություն Հայաստան ԲՀԿ/</t>
  </si>
  <si>
    <t>Վանաձորի տարեցների տանը խնամվողներին շուրջօրյա խնամք և սոցիալական սպասարկում /27507.2 դրամ՝ պետբյուջե, 61542.75 դրամ ներդրում/</t>
  </si>
  <si>
    <t>Տարեցների և հաշմանդամություն ունեցող անձանց տնային պայմաններում խնամքի ծառայությունների տրամադրում /իրականացնող՝ Հայկական Կարիտաս</t>
  </si>
  <si>
    <t>Միջազգային և դոնոր  կազմակերպություններ</t>
  </si>
  <si>
    <t>Պետական աջակցություն հոգեկան առողջության խնդիրներ  ունեցող անձանց Սպիտակի շուրջօրյա կենտրոնի գործունեության իրականացում</t>
  </si>
  <si>
    <t>«Լոռու մարզի երեխայի և ընտանիքի աջակցության կենտրոն» (նախկինում՝ «Վանաձորի երեխաների խնամքի և պաշտպանու­թյան թիվ 1 գիշերօթիկ հաստատություն» ՊՈԱԿ) /100 երեխա/</t>
  </si>
  <si>
    <t>Խնամատար ընտանիքում երեխայի խնամքի և դաստիարակու­թյան աջակցության տրամադրում /23 ընտանիք, 31 երեխա/</t>
  </si>
  <si>
    <t>«Յունիսեֆ Հայաստան», ՀՀ ԿԳՄՍՆ և  ՀՀ ԱՍՀՆ համատեղ՝ Սպիտակի տարածքային մանկավարժա-հոգեբանական աջակ­ցության կենտրոն՝ հաշմանդամություն ունեցող երեխաների և երիտասարդների սոցիալ-հոգեբանական աջակցություն /144 երեխա  /Պայմանագիր դեռևս չի կնքվել/</t>
  </si>
  <si>
    <t>Հաշմանդամություն ունեցող անձանց  սոցիալ-հոգեբանական աջակցություն Ստեփանավանի ցերեկային կենտրոնում (իրականացնում է «Լիարժեք կյանք» հասարակական կազմակերպու­թյունը)</t>
  </si>
  <si>
    <t>Երեխաների խնամքի Տաշիրի ցերեկային կենտրոնում ծառայու­թյունների տրամադրում (իրականացնում է «Լիարժեք կյանք» հասարակական կազմակերպությունը)</t>
  </si>
  <si>
    <t xml:space="preserve">«ՀՀ երեխաների շուրջօրյա խնամք և պաշտպանություն իրակա­նացնող հաստատություններում խնամվող երեխաներին ընտա­նիք վերադարձնելու և հաստատությունում հայտնվելու ռիսկի խմբում գտնվող երեխաների մուտքը հաստատություններ կան­խարգելելու ծառայություններ», ներառյալ «Կենսաբանական ընտանիք տեղափոխված և հաստատություն մուտքը կանխար­գելված երեխաների ընտանիքների բնաիրային օգնության փաթեթի տրամադրում» </t>
  </si>
  <si>
    <t>Մարզում ընտանեկան նպաստի, սոցիալական նպաստի և հրատապ օգնության վճարում</t>
  </si>
  <si>
    <t>Նախկին ԽՍՀՄ խնայբանկի ՀԽՍՀ հանրապետական բանկում ներդրած ավանդների դիմաց փոխհատուցման ծրագիր /730 շահառու/</t>
  </si>
  <si>
    <t>Ստեփանավանի համալիր սոցիալական ծառայ. տարածքային կենտրոնի կառուցում /շահագործումը 2021թ. հուլիսին/</t>
  </si>
  <si>
    <t>Ալավերդու համալիր սոցիալական ծառայ. տարածքային կենտրոնի կառուցում</t>
  </si>
  <si>
    <t xml:space="preserve">Ընտանիքում բռնության ենթարկված անձանց անհրաժեշտության դեպքում նրանց խնամքի տակ գտնվող երեխաներին սոցիալ-հոգեբանական, իրավաբանական ծառայությունների տրամադրում </t>
  </si>
  <si>
    <t>Սննդի արկղեր անապահով անապահով ընտանիքներին Հարթագյուղ Գյուլագարակ</t>
  </si>
  <si>
    <t xml:space="preserve"> Ձմեռային բաճկոն և կոշիկներ անապահով ընատնիքների երեխաներին և սոց. աջակցություն </t>
  </si>
  <si>
    <t xml:space="preserve">  &lt;&lt; Բազմակի աջակցություն ԼՂ պատերազմի արդյունքում տուժած բնակչությանը&gt;&gt; ծրագրի շրջանակներում 425 ընտանիքի  ոցիալական աջակցություն </t>
  </si>
  <si>
    <t xml:space="preserve">«Մասնագիտություն՝ հաշմանդամություն ունեցող երեխաների մայրերին» ծրագիր
</t>
  </si>
  <si>
    <t>«Խնամքի շրջանակ» ծրագիր</t>
  </si>
  <si>
    <t xml:space="preserve">Աուտիզմ ունեցող անձանց սոցիալ-հոգեբանական աջակցություն  ցերեկային կենտրոնում (իրականացնում է «Առավոտ» բարեսիրական հասարակական կազմակերպությունը) շահառուների թիվը՝ 30
</t>
  </si>
  <si>
    <t>Peopl in Need
«Հայ մայրեր» ՀԿ (իրականացնող գործընկեր)</t>
  </si>
  <si>
    <t>Peopl in Need
«ՄԻՀՐ ստեղծագործողների միություն» ՀԿ (իրականացնող գործընկեր)</t>
  </si>
  <si>
    <t>VII</t>
  </si>
  <si>
    <t xml:space="preserve">Մ6՝ Վանաձոր- Ալավերդի-Վրաստանի սահման միջպետական նշանակության ավտոճանապարհի կմ38+450 - կմ90+191 հատվածի վերականգնման և բարելավման աշխատանքներ </t>
  </si>
  <si>
    <t>Մ- 3, Թուրքիայի սահման-Մարգարա-Վանաձոր-Տաշիր-Վրաստանի սահման միջպետական նշանակության ավտոճանապարհի կմ97+020-կմ104+700 հատվածի հիմնանորոգում</t>
  </si>
  <si>
    <t xml:space="preserve">Մ- 3, Թուրքիայի սահման-Մարգարա-Վանաձոր-Տաշիր-Վրաստանի սահման միջպետական նշանակության ավտոճանապարհի կմ130+400-կմ135+200 հատվածի հիմնանորոգում </t>
  </si>
  <si>
    <t xml:space="preserve">Մ- 3, Թուրքիայի սահման-Մարգարա-Վանաձոր-Տաշիր-Վրաստանի սահման միջպետական նշանակության ավտոճանապարհի կմ159+000-կմ176+900 հատվածի հիմնանորոգում </t>
  </si>
  <si>
    <t xml:space="preserve">Հ-33, /Մ-3 /Ստեփանավան-Ագարակ-Յաղդան-/Հ-35/ հանրապետական նշանակության ավտոճանապարհի  կմ0+000-կմ8+100 հատվածի հիմնանորոգում </t>
  </si>
  <si>
    <t>Հ-60, Մ-3 - Մեծավան - Ձյունաշող հանրապետական նշանակության ավտոճանապարհի կմ5+000 հատվածի կամրջի հիմնանորոգում</t>
  </si>
  <si>
    <t>Հ-25, Մ6-Հաղպատի հուշարձան կմ0+000-կմ5+000 հատվածի հիմնանորոգում</t>
  </si>
  <si>
    <t>Մ6-Եղեգնուտ-Դեբեդ մարզային նշանակության ճանապարհի հիմնանորոգում</t>
  </si>
  <si>
    <t>Տ-5-32-Կաթնաջուր մարզային նշանակության ճանապարհի հիմնանորոգում</t>
  </si>
  <si>
    <t>Մարզային  նշանակության ա/ճանապարհների պահպանում և շահագործում</t>
  </si>
  <si>
    <t xml:space="preserve">Սուբվենցիոն այլ ծրագրեր 
Ասֆալտապատում մարզի 27 համայնքներում (38 ծրագիր)
</t>
  </si>
  <si>
    <t xml:space="preserve">Սուբվենցիոն այլ ծրագրեր Արջուտ և Ախթալա
Ասֆալտապատում մարզի  համայնքներում
</t>
  </si>
  <si>
    <t>2020թ. սուբենցիոն ծրագիր</t>
  </si>
  <si>
    <t xml:space="preserve"> Ջրամատակարարում և ջրահեռացում </t>
  </si>
  <si>
    <t>Գերմանիայի KfW Բանկի, Եվրոպական Ներդրումային Բանկի և Եվրամիություն / ՀՆԾ կողմից ֆինանսավորվող «Համայնքային Ենթակառուցվածքի Ծրագիր (ՀԵԾ) II Փուլ 3»
ծրագրով 2019թ-ից մեկնարկվող աշխատանքներ</t>
  </si>
  <si>
    <t xml:space="preserve"> Գյուլագարակ համայնքում «Ջրամատակարարման արտաքին ցանցի ջրագծի հիմնանորոգում» ծրագրի նախագծանախահաշվային և փորձաքննություն աշխատանքներ</t>
  </si>
  <si>
    <t>ՀՀ պետական բյուջեի միջոցների հաշվին "Վեոլիա ջուր" ՓԲԸ-ի սպասարկման տարածքում գտնվող համայնքների ջրամատակարարման համակարգի վերակառուցում  Մղարթ, Սարահարթ Արդվի համայնքներում</t>
  </si>
  <si>
    <t>Լոռի Բերդ «Ջրամատակարարման խողովակների փոխարինում նորով, կարգավորիչ փականների տեղադրում, հաշվիչների տեղադրում» ծրագրի նախագծանախահաշվային և փորձաքննության աշխատանքներ</t>
  </si>
  <si>
    <t>Թիվ 12 ճնշումային գոտու Խնձորուտ թաղամասի սեփական սեկտորների ջրաչափերը տեղափոխել սահմանազատման կետ:</t>
  </si>
  <si>
    <t>Թիվ 14 ճնշումային գոտու սեփական սեկտորների մոտ 450 բաժանորդի ջրւսչափերի տեղափոխում սահմանազատման կետեր:</t>
  </si>
  <si>
    <t>Ծովասարի 2 հատ ջրընդունիչների 
հիմնանորոգում:</t>
  </si>
  <si>
    <t>Գուգարք, Մարգահովիտ, Եղեգնուտ, Ազնվաձոր, Սարամեջ, Քարաձոր, Շենավան, Գոգարան, Ալավերդի, Չկալով համայնքների ջրամատակարարման համակարգերի վերականգնում</t>
  </si>
  <si>
    <t>Համայնքային ենթակառուցվածքների II ծրագիր, փուլ 3-Հայաստանի ջրամատակարարման և ջրահեռացման ենթակառուցվածք ծրագրի շրջանակներում
Ջրամատակարարման և ջրահեռացման բաշխիչ ցանցերի վերանորոգում և անհատական ջրաչափերի տեղադրում*</t>
  </si>
  <si>
    <t>Համայնքային ենթակառուցվածքների II ծրագիր, փուլ 3-Հայաստանի ջրամատակարարման և ջրահեռացման ենթակառուցվածք ծրագրի շրջանակներում
Ուռուտ և Ագարակ համայնքների ջրամատակարարման և ջրահեռացման համակարգերի բարելավման աշխատանքների իրականացում</t>
  </si>
  <si>
    <t>Սուբվենցիոն այլ ծրագրեր 
Խմելու ջրամատակարարման և ջրահեռացման համակարգի կառուցում մարզի 11 համայնքներում (12 ծրագիր)</t>
  </si>
  <si>
    <t>Սուբվենցիոն այլ ծրագրեր
Ոռոգման համակարգի կառուցում
 մարզի 9 համայնքներում (9 ծրագիր)</t>
  </si>
  <si>
    <t>Սուբվենցիոն այլ ծրագրեր
Միխայլովկա բնակավայրի ջրագծի ներքին ցանցի վերանորոգում</t>
  </si>
  <si>
    <t xml:space="preserve"> ՀՏԶՀ </t>
  </si>
  <si>
    <t>«Վեոլիա Ջուր» ՓԲԸ</t>
  </si>
  <si>
    <t>ՀՏԶՀ
ՎՎԲ, ԵՆԲ վարկային և
ՀՀ կառավարության միջոցներ</t>
  </si>
  <si>
    <t>ՀՏԶՀ
ԵՄ ՀՆԳ դրամաշնորհային և
ՀՀ կառավարության միջոցներ</t>
  </si>
  <si>
    <t>&lt;&lt;ՇԵՆ&gt;&gt; ԲՀԿ</t>
  </si>
  <si>
    <t xml:space="preserve">2020թ սուբվենցիոն ծրագիր </t>
  </si>
  <si>
    <t xml:space="preserve">Գազամատակարարում </t>
  </si>
  <si>
    <t>Կարմիր Կամուրջ-Ալավերդի Dպ700 մայրուղային գազատարի կապիտալ նորոգում մեկուսիչ շերտի փոխարինմամբ (խոտանված խողովակների փոխարինմամբ)</t>
  </si>
  <si>
    <t>գ.Գյուլագարակ միջին ճնշման ստորգետնյա գազատարի կապիտալ նորոգում</t>
  </si>
  <si>
    <t xml:space="preserve"> ք.Վանաձոր «Սեզամ» ԱԳԼՃԿ-ից մինչև հետիոտնային կամուրջ միջին ճնշման ստորգետնյա գազատարի մեկուսիչ շերտի կապիտալ նորոգում</t>
  </si>
  <si>
    <t xml:space="preserve"> գ.Վարդաբլուրից մինչև գ.Գարգառ միջին ճնշման ստորգետնյա գազատարի մեկուսիչ շերտի կապիտալ նորոգում </t>
  </si>
  <si>
    <t xml:space="preserve"> գ.Սվերդլով միջին ճնշման ստորգետնյա գազատարի կապիտալ նորոգում</t>
  </si>
  <si>
    <t xml:space="preserve"> Գուգարքի ԳԲԿ-ից մինչև գ.Գուգարք 1-ին փող. միջին ճնշման ստորգետնյա գազատարի մեկուսիչ շերտի կապիտալ նորոգում</t>
  </si>
  <si>
    <t xml:space="preserve"> ք.Վանաձոր Վարդանանց փող. միջին ճնշման ստորգետնյա գազատարի կապիտալ նորոգում</t>
  </si>
  <si>
    <t xml:space="preserve"> ք.Ալավերդի Փիրուզյան փող. միջին ճնշման ստորգետնյա գազատարի մեկուսիչ շերտի կապիտալ նորոգում</t>
  </si>
  <si>
    <t xml:space="preserve"> ք.Տաշիրից մինչև Գարգառի ԳԲԿ միջին ճնշման ստորգետնյա գազատարի մեկուսիչ շերտի կապիտալ նորոգում</t>
  </si>
  <si>
    <t>Լոռու մարզի գ.Կաթնառատ միջին ճնշման ստորգետնյա գազատարի կապիտալ նորոգում</t>
  </si>
  <si>
    <t>Լոռու մարզի գ.Մեծավան միջին ճնշման ստորգետնյա գազատարի մեկուսիչ շերտի կապիտալ նորոգում</t>
  </si>
  <si>
    <t xml:space="preserve"> Սպիտակի ԳԲԿ-ից գ.Ապարան միջին ճնշման ստորգետնյա գազատարի մեկուսիչ շերտի կապիտալ նորոգում</t>
  </si>
  <si>
    <t xml:space="preserve"> գ.Դսեղ միջին ճնշման ստորգետնյա գազատարի կապիտալ նորոգում</t>
  </si>
  <si>
    <t>Բնական գազի կենցաղային հաշվիչների և պաշտպանիչ արկղերի ձեռքբերում և տեղադրում</t>
  </si>
  <si>
    <t>Ազդանշանային սարքերի և ինքնաշխատ վթարային անջատիչ կափույրների ձեռքբերում և տեղադրում</t>
  </si>
  <si>
    <t>Ջրաշենի մանկապարտեզի շենքի գազաֆիկացում</t>
  </si>
  <si>
    <t>Սուբվենցիոն այլ ծրագրեր
Գազաֆիկացում
մարզի 2 համայնքրում (2 ծրագիր)</t>
  </si>
  <si>
    <t>Սուբվենցիոն այլ ծրագրեր
Գազաֆիկացում
մարզի Շնող   համայնքրում</t>
  </si>
  <si>
    <t>Էներգետիկա</t>
  </si>
  <si>
    <t>ՎԶՄԲ աջակցությամբ իրականացվող «Էլեկտրամատակարարման հուսալիության ծրագրի լրացուցիչ ֆինանսավորում» ծրագրի  110/10/6 կՎ «Վանաձոր-1» ենթակայանի վերակառուցման նախագծում, մատակարարում և տեղակայում</t>
  </si>
  <si>
    <t>Էլեկտրական սարքավորումների և օդային գծերի շահագործման ու նորոգման աշխատանքներ</t>
  </si>
  <si>
    <t>Օդային և մալուխային գծերի  վերակառուցման և «ՀԷՑ» ՓԲԸ-ի կողմից նախատեսված այլ աշխատանքներ</t>
  </si>
  <si>
    <t>Վանաձոր համայնքում փողոցային լուսավորության ցանցի կառուցում</t>
  </si>
  <si>
    <t>Բազում  համայնքում  փողոցային լուսավորության ցանցի կառուցում</t>
  </si>
  <si>
    <t>Եղեգնուտ  համայնքում  փողոցային լուսավորության ցանցի կառուցում</t>
  </si>
  <si>
    <t>Ազնվաձոր համայնքի փողոցների լուսավորության ցանցի կառուցում</t>
  </si>
  <si>
    <t>Հալավար համայնքի փողոցների լուսավորության ցանցի կառուցում</t>
  </si>
  <si>
    <t>Լեռնանցք համայնքի փողոցային լուսավորության ցանցի կառուցում</t>
  </si>
  <si>
    <t>Արևաշող համայնքի փողոցային լուսավորության ցանցի կառուցում</t>
  </si>
  <si>
    <t>Ղուրսալ համայնքի փողոցային լուսավորության ցանցի կառուցում</t>
  </si>
  <si>
    <t>Նոր Խաչակապ համայնքի փողոցային լուսավորության ցանցի կառուցում</t>
  </si>
  <si>
    <t>Սուբվենցիոն այլ ծրագրեր
Լուսավորության համակարգի կառուցում, ֆոտովոլտային կայանների տեղադրում մարզի 14 համայնքներում (15 ծրագիր )</t>
  </si>
  <si>
    <t>&lt;&lt;ԽԱԶԵՐ&gt;&gt; ՀԿ</t>
  </si>
  <si>
    <t>VIII</t>
  </si>
  <si>
    <t xml:space="preserve"> ՔԱՂԱՔԱՇԻՆՈՒԹՅՈՒՆ</t>
  </si>
  <si>
    <t>&lt;&lt;Երկրաշարժի հետևանքով անօթևան մնացած ընտանիքների բնակարանային ապահովում&gt;&gt; ծրագրի իրականցման արդյունքում կավարտվի մարզի գյուղական բնակավայրերում ծրագրի 153  շահառու ճանաչված ընտանիքների համար ծրագրի շրջանակներում կառուցապատողի կողմից շինարարությունն սկսված՝ առավել բարձր պատրաստականության առնվազն թվով 44 կիսակառույց բնակելի տան շինարարությունը:</t>
  </si>
  <si>
    <t xml:space="preserve"> «Միկրոռեգիոնալ մակարդակի համակցված տարածական պլանավորման փաստաթղթերի մշակում» միջոցառում </t>
  </si>
  <si>
    <t>Սուբվենցիոն այլ ծրագրեր
Բազմաբնակարան Շենքերի Նորոգում, այդ թվում էներգախնայող միջոցառումների կիրառում մարզի 7 համայնքներում (8 ծրագիր)</t>
  </si>
  <si>
    <t xml:space="preserve">Սուբվենցիոն այլ ծրագրեր
Բազմաբնակարան Շենքերի Նորոգում, այդ թվում էներգախնայող միջոցառումների կիրառում մարզի Սպիտակ, Վանաձոր, Տաշիր, Ստեփանավան համայնքներում </t>
  </si>
  <si>
    <t>Սուբվենցիոն այլ ծրագրեր
մարզի 3 համայնքներում
գլխավոր հատակագծերի մշակում</t>
  </si>
  <si>
    <t>Վանաձորի գյուղատնտեսական պետական քոլեջի մարզադահլիճի  վերակառուցում</t>
  </si>
  <si>
    <t>Սպիտակ քաղաքում նոր մանկապարտեզի շենքի կառուցում</t>
  </si>
  <si>
    <t>Հագվու հիմնական դպրոցի մոդուլային շենքի կառուցում</t>
  </si>
  <si>
    <t>Վանաձորի թիվ 11 մանկապարտեզի 2-րդ մասնաշենքի վերակառուցում</t>
  </si>
  <si>
    <t xml:space="preserve">Ստեփանավանի թիվ 3 դպրոցի կառուոցում </t>
  </si>
  <si>
    <t xml:space="preserve">Վանաձորի թիվ 19 դպրոցի կառուոցում </t>
  </si>
  <si>
    <t>Ալավերդու թիվ 2 դպրոցի կառուցում</t>
  </si>
  <si>
    <t xml:space="preserve">Սուբվենցիոն այլ ծրագրեր 
Մանկապարտեզների վերանորոգում մարզի 6  համայնքներում (6 ծրագիր)
</t>
  </si>
  <si>
    <t xml:space="preserve">Սուբվենցիոն այլ ծրագրեր մարզի 6 համայնքներում (12 ծրագիր)
Հասարակական Շենքեր` համայնքային կենտրոն, մշակույթի տուն 
</t>
  </si>
  <si>
    <t xml:space="preserve">Սուբվենցիոն այլ ծրագրեր մարզի 5 համայնքներում (5 ծրագիր)
Այգիների, պուրակների, հրապարակների,  կառուցում/բարեկարգում
</t>
  </si>
  <si>
    <t xml:space="preserve">Սուբվենցիոն այլ ծրագրեր մարզի Օձուն համայնքում Մղարթ բնակավայրի համայնքային  դահլիճի վերանորոգում
</t>
  </si>
  <si>
    <t xml:space="preserve">Սուբվենցիոն ծրագրեր մարզի Սպիտակ համայնքում
Քաղաքային հրապարակի լուսային (ծրագրային ապահովմամբ) շատրվանների կառուցում և հրապարակի լուսային ձևավորում (բացառությամբ շատրվանի)
</t>
  </si>
  <si>
    <t>Նախատեսվում է մշակել միկրոռեգիոնալ մակարդակի համակցված տարածական պլանավորման 2 փաստաթուղթ՝  ՀՀ Լոռու մարզի  22 բնակավայրի համար</t>
  </si>
  <si>
    <t xml:space="preserve">
2020թ սուբվենցիոն ծրագիր 
</t>
  </si>
  <si>
    <t>Բյուջեի մասին օրենք</t>
  </si>
  <si>
    <t xml:space="preserve">ՀՏԶՀ </t>
  </si>
  <si>
    <t>ՀՏԶՀ
Ասիական զարգացման բանկ</t>
  </si>
  <si>
    <t>IX</t>
  </si>
  <si>
    <t xml:space="preserve"> ՏԱՐԱԾՔԱՅԻՆ ԿԱՌԱՎԱՐՈՒՄ, ՏԵՂԱԿԱՆ ԻՆՔՆԱԿԱՌԱՎԱՐՈՒՄ, ՔԱՂԱՔԱՑԻԱԿԱՆ  ՀԱՍԱՐԱԿՈՒԹՅՈՒՆ ԵՎ ԱՐՏԱԿԱՐԳ ԻՐԱՎԻՃԱԿՆԵՐ  </t>
  </si>
  <si>
    <t>Ապագայի հմտություններ և աշխատատեղեր Հայաստանի մարզաբնակ երիտասարդության համար</t>
  </si>
  <si>
    <t xml:space="preserve">«Տեղական դերակատարների զորեղացումը Լոռու և Տավուշի մարզերում հանուն զարգացման» ծրագիր </t>
  </si>
  <si>
    <t>ՀՀ Լոռու մարզպետարանի աշխատակազմի պահպանում</t>
  </si>
  <si>
    <t xml:space="preserve">
384,000.0
UNDP Ռուսաստանի Դաշնություն
Ենթակա է հաստատման</t>
  </si>
  <si>
    <t>Արտակարգ իրավիճակների բնակչության և տարածքների պաշտպանություն</t>
  </si>
  <si>
    <t xml:space="preserve">Մարդկային անվտանգության բարելավումը Հայաստանի համայնքներում:
Աղետների ռիսկերի նվազեցում
Ալավերդի և Թումանյան համանյնքերում: </t>
  </si>
  <si>
    <t>միջազգային կազմակերպությունր 
և դոնորներ</t>
  </si>
  <si>
    <t xml:space="preserve">ՄԱԿ-ի մարդկային անվտանգության հիմնադրամ
UNDP
 Ծրագրի ընդհանուր արժեքն է 682,50.000  ՀՀ դրամ
Ամասիա, Ալավերդի, Բերդ և Թումանյան համայնքներում </t>
  </si>
  <si>
    <t>ԸՆԴԱՄԵՆԸ 2021 ԹՎԱԿԱՆ</t>
  </si>
  <si>
    <t>Տվյալները ամփոփված չեն էկոնոմիկայի նախարարության կողմից</t>
  </si>
  <si>
    <t>Միջազգային և դոնոր  կազմակեր-պություններ</t>
  </si>
  <si>
    <t>Կատարողականի վերաբերյալ տվյալ չունենք</t>
  </si>
  <si>
    <t>Աշխատանքները կիրականացվեն 2-րդ կիսամյակում</t>
  </si>
  <si>
    <t xml:space="preserve">Ջրամատակարարման բարելավման աշխատանքներ իրականացվել են Գուգարք, Ազնվաձոր. Սարամեջ, Ալավերդի, Չկալով  համայնքներում </t>
  </si>
  <si>
    <t>«Վեոլիա Ջուր» ՓԲԸՀամաձայն «Վեոլիա ջուր» ՓԲԸ 12 հուլիսի 2021թ. թիվ N ՄԾ/20373  գրության, ծրագրի ընդհանուր արժեքը 39.770.0 հազ դրամ է: Աշխատանքներն ընթացքի մեջ են:</t>
  </si>
  <si>
    <t>Ծրագրից հանվել է և ավագանու որոշմամաբ տեղափոխվել սուբվենցիոն ծրագրով իրականացվող համայնքի ջրագծի կառուցման ներդրմանը</t>
  </si>
  <si>
    <t xml:space="preserve">Սուբվենցիոն այլ ծրագրեր Տաշիր համայնքում
Համայնքի աղբավայրի կոնսերվացում
</t>
  </si>
  <si>
    <t>Ընթացքի մեջ է</t>
  </si>
  <si>
    <t>Գտնվում է պայմանագրի
 կնքման գործընթացում</t>
  </si>
  <si>
    <t>Ավարտված է</t>
  </si>
  <si>
    <t>Դեռևս քննարկման փուլում է ,</t>
  </si>
  <si>
    <t>Փաստաթղթերի մշակման փուլում է</t>
  </si>
  <si>
    <t xml:space="preserve">Ընթացքի մեջ է 
</t>
  </si>
  <si>
    <t>Ենթակառուցվածքներ</t>
  </si>
  <si>
    <t xml:space="preserve">Ագրոտուրիզմի խթանմանն ուղղված «ճամփեզրյա կայան» </t>
  </si>
  <si>
    <r>
      <t>«ՀՀ բնության հատուկ պահպանվող տարածքներին հարակից էկոհամակարգերի և համայնքների հարմարվողականության կարողությունների ամրապնդում» դրամաշնորհային ծրագրի շրջանակներում 0,5 հա հատապտղային այգիների, 0,4հա բանջարային մշակաբույսերի ցանքատարածքների, 0,6հա պտղատու այգիների հիմնում, 300 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արևային ջերմատների և 18մ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արևային չորանոցների կառուցում, </t>
    </r>
  </si>
  <si>
    <t xml:space="preserve"> </t>
  </si>
  <si>
    <t>Նոր Խաչակապը տեղափոխվել է 2022թ.</t>
  </si>
  <si>
    <t>Մեծ Պարնի և Տաշիր համայնքները 
տեղափոխվել է 2022թ.</t>
  </si>
  <si>
    <t>Դարձել է 5 համայնք՝ 6 ծրագիր, որից 2-ը տեղափոխվել է 2022թ: Տաշիր և  Թումանյան համայնքների ծրագրերը չեն հաստատվել:</t>
  </si>
  <si>
    <t>Սուբվենցիոն ծրագրեր
 Լուսավորության համակարգի կառուցում, ֆոտովոլտային կայանների տեղադրում
 կիրառում մարզի Սպիտակ և Կաթնաջուր համայնքներում</t>
  </si>
  <si>
    <t>Վանաձորը համայնքում 
մրցույթը չի կայացել: 
Այլ համայնքներում ծրագրերը ավարտված են</t>
  </si>
  <si>
    <t xml:space="preserve">Ծրագրերը  չեն 
հաստատվել </t>
  </si>
  <si>
    <t>4 համայնք՝ 4 ծրագիր:
 Դեբետ և Մեծավան համայնքներում ծրագրերը չեն հաստատվել, իսկ Դեբետ համայնքը սահմանված
 ժամկետում չի ներկայացրել ամբողջական փաթեթը:</t>
  </si>
  <si>
    <t>4 Ծրագրերը տեղափոխվել են 2022թ.</t>
  </si>
  <si>
    <t xml:space="preserve">4 Համայնք՝ 4 ծրագիր, որից 2-ը տեղափոխվել է 2022թ.: Ստեփանավան համայնքը հրաժարվել է ծրագրից:
 </t>
  </si>
  <si>
    <t>Իրականացվում է առաջանցիկ շահագործողական հետախուզմաան հորատանցքերի հորատման ծրագիր:
 Վրաստանի Հանրապետության 
&lt;&lt;RMG Copper&gt;&gt;</t>
  </si>
  <si>
    <t>Դարձել է 8 ծրագիր, Մեծ Պարնի համայնքը հրաժարվել է ծրագրից,  Լոռի Բերդ համայնքի ծրագիրը տեղափոխվել է 2022թ.</t>
  </si>
  <si>
    <t xml:space="preserve">Դարձել է 37 ծրագիր, որից 15-ը տեղափոխվել է 2022թ., իսկ   Սպիտակ համայնքի ծրագիրը չի հաստատվել </t>
  </si>
  <si>
    <t>դարձել է 9 համայնք ՝10 ծրգիր, որից 3-ը տեղափոխվել է 2022թ., իսկ Սարահարթ համայնքի ծրագիրը չի իրականացվել:</t>
  </si>
  <si>
    <t xml:space="preserve">6 համայնք 11 ծրագիր, որից 4-ը  տեղափոխվել են 2022թ.:
Մեծ Պարնիի 1 ծրագիրը չի հաստատվել: </t>
  </si>
  <si>
    <t>2020թ սուբվենցիոն ծրագիր ;
Պետական ֆինանսավորումը կատարվել է մասամբ, քանի որ համայնքը կատարել է նախագծի փոփոխություն առանց համաձայնեցման:</t>
  </si>
  <si>
    <t>ԵՄ
Ընդհանուր բյուջե - 6.603.000 Եվրո , 2021թ ընթացքում ֆինանսավորումը կազմել է 70.000 ԱՄՆ դոլար</t>
  </si>
  <si>
    <t>Ծրագիրը տեղափոխվել է 2022թ.
հայտարարված է մրցույթ</t>
  </si>
  <si>
    <t>Հաշվետու ժամանակահատվածում ֆինանսավորված գումարը հաշվարկված է 11 ամսվա համար, քանի որ մրցույթը հայտարարվել է հունվար ամսին, իսկ միջոցառումն իրականացվել է փետրվար ամսից։ Դրամաշնորհը տրամադրվել է «Առաքելություն Հայաստան» ԲՀԿ-ին Լոռու մարզի Վանաձոր, Սպիտակ, Տաշիր և Ալավերդի քաղաքներում 300 շահառուի ծառայություն տրամադրելու համար</t>
  </si>
  <si>
    <t>ֆինանսավորում չի 
իրականացվել</t>
  </si>
  <si>
    <t>Տեղեկատվությունը փոխանցվել է Առաքելություն Հայաստան ԲՀԿ-ից: Ծրագրում ընդգրկել են նաև Արցախից տեղահանված ընտանիքներին՝ տրվել է նյութական օգնություն /9020,0 հազ. դրամը՝ ՄԱԿ-ի գրասենյակից/:</t>
  </si>
  <si>
    <t xml:space="preserve">Դրամաշնորհը տրամադրվել է «Վանաձորի տարեցների տուն» հիմնադրամին 46 շահա-ռուի ծառայություն տրամադրելու համար: Ամբողջ գումարը՝ 100599,0 հազար դրամ, որից՝ 27507.2 հազ. դրամ պետական բյու-ջեից, սեփական միջոցները՝ 73091,8  հազ. դրամ: </t>
  </si>
  <si>
    <t>Դրամաշնորհը տրամադրվել է
 «Հայկական Կարիտաս» ԲՀԿ-ին Լոռու մարզի Վանաձոր քաղաքում 100 շահառուի ծառայություն տրամադրելու համար՝ 11 ամսվա համար:</t>
  </si>
  <si>
    <t>Ծրագրի համար հաստատվել է 14170.0 հազար դրամ: /Դրամաշնորհի պայմանագրի հիման վրա ծառայություն է մատուցում «Խնամք» ՀԿ-ն. Սպիտակում՝ 16 անձի։  Կատարողականը՝ 14153.0 հազ. դրամ:</t>
  </si>
  <si>
    <t>Տեղեկատվությունը տրամադրել է «Վանաձորի երեխաների խնամքի և պաշտպանության թիվ 1 գիշերօթիկ հաստատություն» ՊՈԱԿ-ի ժամանակավոր պաշտոնակատարը: Ծրագրի համար հաստատվել է 90945.4 հազար դրամ: 01.05.2021թ.-ից սննդի տրամադրումը դադարեցվել է:</t>
  </si>
  <si>
    <t xml:space="preserve">Տեղեկատվությունը առկա է ՀՀ Լոռու մարզպետարանում՝ որպես պայմանագրի կողմ: Ծրագրի համար հաստատվել է 58891.4 հազար դրամ: </t>
  </si>
  <si>
    <t>Տեղեկատվությունը տրամադրել է «Սպիտակի տարածքային մանկավարժա-հոգեբանական աջակցության կենտրոն» ՊՈԱԿ-ի տնօրենը: Ծրագրի համար հաստատվել է 76131 հազար դրամ:</t>
  </si>
  <si>
    <t>Դրամաշնորհի պայմանագրի հիման վրա ծառայություն է մատուցում   «Լիարժեք կյանք» ՀԿ-ն Ստեփանավանում 60 անձի:     Ծրագրի համար հաստատվել է 12947.8 հազար դրամ:  Կատարողականը՝ 12645.5 հազ. դրամ:</t>
  </si>
  <si>
    <t xml:space="preserve">«Երեխաների խնամքի ցերեկային ծառայությունների տրամադրում».       Ծրագրի համար հաստատվել է 19433.3 հազ. դրամ, որից՝ 
1) «Լիարժեք կյանք» ՀԿ - 9577.5 հազ. դրամ
2) «Վորլդ Վիժն Հայաստան» ՀԿ  - 9855.8 հազ. դրամ:  Կատարողականը՝ 17511.1 հազ. դրամ, որից՝ 1) «Լիարժեք կյանք» ՀԿ - 9512.2 հազ. դրամ
2) «Վորլդ Վիժն Հայաստան» ՀԿ  - 7998.9 հազ. դրամ: </t>
  </si>
  <si>
    <t>Տեղեկատվությունը առկա է ՀՀ Լոռու մարզպետարանում: Վճարում կատարվել է 655 շահառուի: Ցուցակային եղել է 675 շահառու՝ 143.310.477 դրամ</t>
  </si>
  <si>
    <t>Ծրագրի համար հաստատվել է 14466.000 հազար դրամ: Ծառայություն է մատուցվում «Առավոտ» ԲՀԿ-ի կողմից՝ Վանաձորում 32 անձի: 1845.2 հազ. դրամ ներդրում Առավոտ ՀԿ-ի կողմից:</t>
  </si>
  <si>
    <t xml:space="preserve">Կատարողականի թվերը ճշտվել է համակարգեղից:Նախարարությունը 2 ծրագրերի համար տվել է 212,353.1 հազար դրամ:
</t>
  </si>
  <si>
    <t>Աշխատանքներն իրականցվել են «Գազպրոմ Արմենիա» ՓԲԸ
սեփական միջոցներով</t>
  </si>
  <si>
    <t xml:space="preserve">Աշխատանքները տեղափոխվել են 2022 թվական: </t>
  </si>
  <si>
    <t>Աշխատանքներն իրականցվել են 30% ընկերության սեփական և 70% վարկային միջոցներով</t>
  </si>
  <si>
    <t xml:space="preserve">Աշխատանքները  նախատեսվում է իրականացնել 2022 թվականին՝ սուբվենցիոն ծրագրի շրջանակներում ավելի մեծ գումարով </t>
  </si>
  <si>
    <t>Ծրագրից հանվել է և  նախատեսվում է 2022 թվականին տեղափոխվել մանկապարտեզի վերանորգման ներդրմանը</t>
  </si>
  <si>
    <t xml:space="preserve">Վանաձորի Րաֆֆու անվան թիվ 19 հիմնական դպրոցի մեկ մասնաշենքի վերակառուցում </t>
  </si>
  <si>
    <t>Համայնքների խոշորացման արդյունքում ծրագիրը հետաձգվել է:</t>
  </si>
  <si>
    <t>ՀՀ կառավարության 17.06.2021թ N1006-Ն որոշում:
127 տուն ավարտվել է ևս 26 կավարտվի 2022թ.</t>
  </si>
  <si>
    <t>Ճանապրհաշինություն</t>
  </si>
  <si>
    <t>Աշխատանքներն ընթացքի մեջ են</t>
  </si>
  <si>
    <t>Ծրագիրը ներառվել է 2022թ. նախատեսվող աշխատանքների ցանկում:</t>
  </si>
  <si>
    <t>Կատարողականի վերաբերյալ տվյալ չկան</t>
  </si>
  <si>
    <t>Չախկալի նոր քլորակայանի կառուցում և էլ.էներգիայի առկայություն - 0.5կմ և
Ալավերդի համայնքի Աղեգի քլորակայանի վերակառուցում</t>
  </si>
  <si>
    <t xml:space="preserve">Մրցույթների արդյունքում տնտեսված գումար 31,857.4  հազ. դրամ: </t>
  </si>
  <si>
    <t>Ծրագրի մեջ փոփոխություն  կատարելու պատճառով չի վճարվել 768 673 դրամ: Այդ գումարը կօգտագործվի մյուս տարիներին համայնքում բնապահպանական ծրագրեր իրականացնելու ժամանակ:</t>
  </si>
  <si>
    <t>Ծրագրի լրամշակումից հետո արժեքը կազմել է 19 մլն. 531 հազ. 438.դրամ, որից սուբվեցիոն ծրագրով պետական բյուջեից նախատեսվել է 7 մլն. 340 հազ. 412 դրամ: Աշխատանքներն ավարտվել են, պետական բյուջեից գումարը կփոխանցվի 2022թ. սկզբին:</t>
  </si>
  <si>
    <t>Աշխատանքներն ընթացքի մեջ են:</t>
  </si>
  <si>
    <t>Ծրագրով նախատեսված գումարի մնացած մասը կիրացվի 2022թ. գարնանը՝ աշնանը տնկած այգիների խնամքի և լրացման աշխատանքները կիրականացվեն :</t>
  </si>
  <si>
    <t>2021թ. իրականացվել է 28.2 հա պտղատու այգիների հիմնում։</t>
  </si>
  <si>
    <t>Տարեկան տվյալներ չկան</t>
  </si>
  <si>
    <t>ֆինանսական միջոցների բացակայություն</t>
  </si>
  <si>
    <t>Ջրաշեն բնակավայրում կառուցվում է 300 մ. քառ. ջերմատուն, շինարարական ապրանքների թանկացումների հետևանքով առաջանում են որոշակի խնդիրներ, սակայն ծրագիրը իրականացվում է բնականոն հունով</t>
  </si>
  <si>
    <t xml:space="preserve">
տվյալներ չկան</t>
  </si>
  <si>
    <t xml:space="preserve">Դեռևս քննարկման փուլում է </t>
  </si>
  <si>
    <t>Հայկական Կարիտաս
109.856 Եվրո</t>
  </si>
  <si>
    <t>ՀՀ Լոռու մարզի 2017-2025 թվականների  զարգացման ռազմավարության իրականացման  2021թ. գործունեության ծրագրով  նախատեսված  միջոցառումների ամփոփ ֆինանսավորումը ( 2021թ.)</t>
  </si>
  <si>
    <t>Համավարակով պայմանավորված
ծրագիրը կասեցվել է</t>
  </si>
  <si>
    <t xml:space="preserve">Կնքվել է 1482 ապահովագրության պայմանագիր, ապահովագրված տարածքների ընդհանուր մակերեսը կազմել է 1559 հա: </t>
  </si>
  <si>
    <t>Շահառուներ  չկան</t>
  </si>
  <si>
    <t xml:space="preserve">
Տվյալներ չկան</t>
  </si>
  <si>
    <t>Հայտեր չկան</t>
  </si>
  <si>
    <t xml:space="preserve">Բրիկետ վառելիք 100 ընտանիքի համար-ծրագրի   </t>
  </si>
  <si>
    <t xml:space="preserve">
Ընթացքի մեջ է</t>
  </si>
  <si>
    <t>Տվյալներ չկան</t>
  </si>
  <si>
    <t>Հիմնական</t>
  </si>
  <si>
    <t>ժամանկավոր</t>
  </si>
  <si>
    <t xml:space="preserve">Ինժեներական կոմունիկացիաների տեղափոխման հետ կապված աշխատանքները 2021թ-ին չեն ավարտվել: </t>
  </si>
  <si>
    <t>Համաձայնագրի համաձայն աշխատանքների ավարտը նախատեսվել է  2022թ.:</t>
  </si>
  <si>
    <t>Մրցույթը կայացվել է հաղթող է ճանաչվել «Ճանապարհ» ՍՊԸ-ն:</t>
  </si>
  <si>
    <t xml:space="preserve">Փաստացի կատարված աշխատանքների մասով կատարողական ակտերն ամբողջությամբ չեն ներկայացվել նախարարություն, ինչպես նաև եղանակային պայմաններից ելնելով որոշ աշխատանքներ չեն ավարտվել: </t>
  </si>
  <si>
    <t>Աշխատանքները գտնվում են ավարտական փուլում:</t>
  </si>
  <si>
    <t>Պայմայնագրի համաձայն աշխատանքների ավարտը նախատեսված է  2022թ.:</t>
  </si>
  <si>
    <t xml:space="preserve">Եղանակային պայմաններից ելնելով որոշ աշխատանքներ չեն ավարտվել: </t>
  </si>
  <si>
    <t>Թերի կատարված աշխատանքների պատճառով կատարվել են ֆինանսական պահումներ:</t>
  </si>
  <si>
    <t>ֆինանսական կառույցների կողմից վարկերի տրամադրման դժվարությունները՝ կապված գրավադրման հետ</t>
  </si>
  <si>
    <t>ֆինանսական կառույցների կողմից վարկերի տրամադրման դժվարություններ</t>
  </si>
  <si>
    <t>Միջոցառումն իրականացվել է պահանջարկին համապատասխան</t>
  </si>
  <si>
    <t>Տարվա ընթացքում իրականացվել է նոր ծրագրեր</t>
  </si>
  <si>
    <t>Ծրագիրը իրականացվել է նախատեսվածից ավելի մեծ տարածքում՝ ներդրողի ֆինանսական միջոցների հաշվին</t>
  </si>
  <si>
    <t>պահանջարկը քիչ է</t>
  </si>
  <si>
    <t>Տարվա ընթացքում եղել են նոր ծրագրեր</t>
  </si>
  <si>
    <t>ներդրոմը եղել է պլանավորված աշխատանքներին համապատասխան</t>
  </si>
  <si>
    <t>Համայնքների համաֆինանսավորման բացակայություն</t>
  </si>
  <si>
    <t>ներդրոմը եղել է պլանավորված աշխատանքներին համապատասխան; Ավարտված է</t>
  </si>
  <si>
    <t>ներդրոմը եղել է պլանավորված աշխատանքներին համապատասխան: Ավարտված է</t>
  </si>
  <si>
    <t>Շինարարական ապրանքների թանկացման պատճառով իրականացվել է լրացուցիչ ներդրումներ</t>
  </si>
  <si>
    <t>Ծրագրի իրականացումը ընթացքի մեջ է</t>
  </si>
  <si>
    <t>հայտերի պակաս լինելը</t>
  </si>
  <si>
    <t>Տնտեսվարողների կողմից
 պահանջարկի բացակայությունը</t>
  </si>
  <si>
    <t>Տնտեսվարողների կողմից պահանջարկի
 բացակայությունը</t>
  </si>
  <si>
    <t xml:space="preserve">Հիմնվել է 14 հա հապալասի հատապտղանոց 
Ծրագրի ընդհանուր արժեքը 200 մլն. դրամ է </t>
  </si>
</sst>
</file>

<file path=xl/styles.xml><?xml version="1.0" encoding="utf-8"?>
<styleSheet xmlns="http://schemas.openxmlformats.org/spreadsheetml/2006/main">
  <numFmts count="9">
    <numFmt numFmtId="164" formatCode="_-* #,##0.00_-;\-* #,##0.00_-;_-* &quot;-&quot;??_-;_-@_-"/>
    <numFmt numFmtId="165" formatCode="_-* #,##0.00\ _₽_-;\-* #,##0.00\ _₽_-;_-* &quot;-&quot;??\ _₽_-;_-@_-"/>
    <numFmt numFmtId="166" formatCode="_-* #,##0.00\ _դ_ր_._-;\-* #,##0.00\ _դ_ր_._-;_-* &quot;-&quot;??\ _դ_ր_._-;_-@_-"/>
    <numFmt numFmtId="167" formatCode="_-* #,##0.00_р_._-;\-* #,##0.00_р_._-;_-* &quot;-&quot;??_р_._-;_-@_-"/>
    <numFmt numFmtId="168" formatCode="#,##0.0"/>
    <numFmt numFmtId="169" formatCode="#,##0.000"/>
    <numFmt numFmtId="170" formatCode="#,##0.00000"/>
    <numFmt numFmtId="171" formatCode="0.0"/>
    <numFmt numFmtId="172" formatCode="#,##0.000000"/>
  </numFmts>
  <fonts count="4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Armenian"/>
      <family val="2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name val="Arial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vertAlign val="superscript"/>
      <sz val="10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sz val="14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name val="Calibri"/>
      <family val="2"/>
    </font>
    <font>
      <sz val="10"/>
      <color theme="1"/>
      <name val="GHEA Grapalat"/>
      <family val="3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3">
    <xf numFmtId="0" fontId="0" fillId="0" borderId="0"/>
    <xf numFmtId="0" fontId="9" fillId="0" borderId="0"/>
    <xf numFmtId="0" fontId="12" fillId="0" borderId="0"/>
    <xf numFmtId="0" fontId="11" fillId="0" borderId="0"/>
    <xf numFmtId="0" fontId="12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2" fillId="7" borderId="0" applyNumberFormat="0" applyBorder="0" applyAlignment="0" applyProtection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3" fillId="0" borderId="0"/>
    <xf numFmtId="0" fontId="26" fillId="0" borderId="0"/>
    <xf numFmtId="0" fontId="14" fillId="0" borderId="0"/>
    <xf numFmtId="0" fontId="11" fillId="0" borderId="0"/>
    <xf numFmtId="0" fontId="11" fillId="0" borderId="0"/>
    <xf numFmtId="0" fontId="18" fillId="10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4" fontId="27" fillId="2" borderId="1" xfId="31" applyNumberFormat="1" applyFont="1" applyFill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horizontal="center" vertical="center" wrapText="1"/>
    </xf>
    <xf numFmtId="3" fontId="27" fillId="2" borderId="10" xfId="0" applyNumberFormat="1" applyFont="1" applyFill="1" applyBorder="1" applyAlignment="1">
      <alignment horizontal="center" vertical="center"/>
    </xf>
    <xf numFmtId="168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right" vertical="center" wrapText="1"/>
    </xf>
    <xf numFmtId="3" fontId="28" fillId="2" borderId="1" xfId="1" applyNumberFormat="1" applyFont="1" applyFill="1" applyBorder="1" applyAlignment="1">
      <alignment horizontal="center" vertical="center" textRotation="90" wrapText="1"/>
    </xf>
    <xf numFmtId="1" fontId="28" fillId="12" borderId="1" xfId="0" applyNumberFormat="1" applyFont="1" applyFill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" fontId="29" fillId="2" borderId="1" xfId="31" applyNumberFormat="1" applyFont="1" applyFill="1" applyBorder="1" applyAlignment="1">
      <alignment horizontal="center" vertical="center" wrapText="1"/>
    </xf>
    <xf numFmtId="3" fontId="29" fillId="2" borderId="10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12" borderId="0" xfId="0" applyFont="1" applyFill="1"/>
    <xf numFmtId="3" fontId="29" fillId="2" borderId="10" xfId="31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168" fontId="29" fillId="2" borderId="1" xfId="31" applyNumberFormat="1" applyFont="1" applyFill="1" applyBorder="1" applyAlignment="1">
      <alignment horizontal="center" vertical="center" wrapText="1"/>
    </xf>
    <xf numFmtId="3" fontId="29" fillId="2" borderId="9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1" xfId="31" applyNumberFormat="1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/>
    </xf>
    <xf numFmtId="4" fontId="29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68" fontId="29" fillId="2" borderId="1" xfId="0" applyNumberFormat="1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168" fontId="28" fillId="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/>
    <xf numFmtId="0" fontId="29" fillId="0" borderId="1" xfId="0" applyFont="1" applyFill="1" applyBorder="1" applyAlignment="1">
      <alignment horizontal="right" vertical="center"/>
    </xf>
    <xf numFmtId="168" fontId="29" fillId="2" borderId="9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 wrapText="1"/>
    </xf>
    <xf numFmtId="168" fontId="29" fillId="2" borderId="3" xfId="0" applyNumberFormat="1" applyFont="1" applyFill="1" applyBorder="1" applyAlignment="1">
      <alignment horizontal="center" vertical="center" wrapText="1"/>
    </xf>
    <xf numFmtId="3" fontId="29" fillId="2" borderId="4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168" fontId="29" fillId="2" borderId="7" xfId="0" applyNumberFormat="1" applyFont="1" applyFill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168" fontId="28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169" fontId="28" fillId="11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1" xfId="31" applyNumberFormat="1" applyFont="1" applyFill="1" applyBorder="1" applyAlignment="1">
      <alignment horizontal="center" vertical="center" wrapText="1"/>
    </xf>
    <xf numFmtId="3" fontId="27" fillId="2" borderId="1" xfId="31" applyNumberFormat="1" applyFont="1" applyFill="1" applyBorder="1" applyAlignment="1">
      <alignment horizontal="center" vertical="center" wrapText="1"/>
    </xf>
    <xf numFmtId="168" fontId="32" fillId="2" borderId="1" xfId="0" applyNumberFormat="1" applyFont="1" applyFill="1" applyBorder="1" applyAlignment="1">
      <alignment horizontal="center" vertical="center"/>
    </xf>
    <xf numFmtId="168" fontId="32" fillId="2" borderId="1" xfId="0" applyNumberFormat="1" applyFont="1" applyFill="1" applyBorder="1" applyAlignment="1">
      <alignment horizontal="right" vertical="center"/>
    </xf>
    <xf numFmtId="3" fontId="27" fillId="2" borderId="1" xfId="0" applyNumberFormat="1" applyFont="1" applyFill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/>
    <xf numFmtId="168" fontId="2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28" fillId="11" borderId="1" xfId="0" applyNumberFormat="1" applyFont="1" applyFill="1" applyBorder="1" applyAlignment="1">
      <alignment horizontal="center" vertical="center" wrapText="1"/>
    </xf>
    <xf numFmtId="3" fontId="28" fillId="11" borderId="3" xfId="0" applyNumberFormat="1" applyFont="1" applyFill="1" applyBorder="1" applyAlignment="1">
      <alignment horizontal="center" vertical="center" wrapText="1"/>
    </xf>
    <xf numFmtId="4" fontId="29" fillId="0" borderId="1" xfId="31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/>
    <xf numFmtId="4" fontId="28" fillId="11" borderId="1" xfId="0" applyNumberFormat="1" applyFont="1" applyFill="1" applyBorder="1" applyAlignment="1">
      <alignment horizontal="center" vertical="center" wrapText="1"/>
    </xf>
    <xf numFmtId="0" fontId="29" fillId="0" borderId="1" xfId="3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top" wrapText="1"/>
    </xf>
    <xf numFmtId="168" fontId="29" fillId="2" borderId="1" xfId="0" applyNumberFormat="1" applyFont="1" applyFill="1" applyBorder="1" applyAlignment="1">
      <alignment vertical="center"/>
    </xf>
    <xf numFmtId="168" fontId="32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168" fontId="29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" fontId="29" fillId="2" borderId="10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vertical="center" wrapText="1"/>
    </xf>
    <xf numFmtId="0" fontId="33" fillId="2" borderId="8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wrapText="1"/>
    </xf>
    <xf numFmtId="168" fontId="29" fillId="2" borderId="0" xfId="0" applyNumberFormat="1" applyFont="1" applyFill="1" applyAlignment="1" applyProtection="1">
      <alignment horizontal="center" vertical="center" wrapText="1"/>
      <protection locked="0"/>
    </xf>
    <xf numFmtId="3" fontId="29" fillId="0" borderId="1" xfId="31" applyNumberFormat="1" applyFont="1" applyFill="1" applyBorder="1" applyAlignment="1">
      <alignment horizontal="center" vertical="center" wrapText="1"/>
    </xf>
    <xf numFmtId="3" fontId="28" fillId="2" borderId="1" xfId="31" applyNumberFormat="1" applyFont="1" applyFill="1" applyBorder="1" applyAlignment="1">
      <alignment horizontal="center" vertical="center" wrapText="1"/>
    </xf>
    <xf numFmtId="3" fontId="27" fillId="2" borderId="11" xfId="0" applyNumberFormat="1" applyFont="1" applyFill="1" applyBorder="1" applyAlignment="1">
      <alignment horizontal="center" vertical="center"/>
    </xf>
    <xf numFmtId="3" fontId="27" fillId="2" borderId="15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27" fillId="2" borderId="3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wrapText="1"/>
    </xf>
    <xf numFmtId="2" fontId="28" fillId="12" borderId="1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textRotation="90" wrapText="1"/>
    </xf>
    <xf numFmtId="4" fontId="29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8" fillId="2" borderId="0" xfId="0" applyFont="1" applyFill="1" applyAlignment="1">
      <alignment horizontal="center"/>
    </xf>
    <xf numFmtId="0" fontId="29" fillId="0" borderId="0" xfId="0" applyFont="1"/>
    <xf numFmtId="4" fontId="29" fillId="0" borderId="0" xfId="0" applyNumberFormat="1" applyFont="1"/>
    <xf numFmtId="3" fontId="29" fillId="2" borderId="1" xfId="0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0" fontId="29" fillId="0" borderId="1" xfId="0" applyFont="1" applyBorder="1"/>
    <xf numFmtId="4" fontId="27" fillId="0" borderId="3" xfId="31" applyNumberFormat="1" applyFont="1" applyFill="1" applyBorder="1" applyAlignment="1">
      <alignment horizontal="center" vertical="center" wrapText="1"/>
    </xf>
    <xf numFmtId="3" fontId="32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/>
    <xf numFmtId="0" fontId="32" fillId="2" borderId="1" xfId="0" applyFont="1" applyFill="1" applyBorder="1" applyAlignment="1">
      <alignment horizontal="center"/>
    </xf>
    <xf numFmtId="0" fontId="32" fillId="0" borderId="0" xfId="0" applyFont="1"/>
    <xf numFmtId="4" fontId="27" fillId="0" borderId="1" xfId="0" applyNumberFormat="1" applyFont="1" applyFill="1" applyBorder="1" applyAlignment="1">
      <alignment horizontal="center" vertical="center"/>
    </xf>
    <xf numFmtId="168" fontId="29" fillId="0" borderId="0" xfId="0" applyNumberFormat="1" applyFont="1"/>
    <xf numFmtId="3" fontId="29" fillId="0" borderId="1" xfId="0" applyNumberFormat="1" applyFont="1" applyFill="1" applyBorder="1" applyAlignment="1">
      <alignment vertical="center"/>
    </xf>
    <xf numFmtId="0" fontId="29" fillId="0" borderId="0" xfId="0" applyFont="1" applyFill="1"/>
    <xf numFmtId="4" fontId="27" fillId="0" borderId="1" xfId="31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/>
    <xf numFmtId="4" fontId="33" fillId="2" borderId="1" xfId="0" applyNumberFormat="1" applyFont="1" applyFill="1" applyBorder="1" applyAlignment="1">
      <alignment horizontal="center" vertical="center" wrapText="1"/>
    </xf>
    <xf numFmtId="169" fontId="29" fillId="0" borderId="0" xfId="0" applyNumberFormat="1" applyFont="1"/>
    <xf numFmtId="169" fontId="33" fillId="2" borderId="1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/>
    </xf>
    <xf numFmtId="168" fontId="28" fillId="0" borderId="9" xfId="0" applyNumberFormat="1" applyFont="1" applyFill="1" applyBorder="1" applyAlignment="1">
      <alignment horizontal="center" vertical="center" wrapText="1"/>
    </xf>
    <xf numFmtId="168" fontId="28" fillId="0" borderId="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4" fontId="29" fillId="0" borderId="1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/>
    </xf>
    <xf numFmtId="4" fontId="32" fillId="0" borderId="0" xfId="0" applyNumberFormat="1" applyFont="1" applyBorder="1"/>
    <xf numFmtId="0" fontId="35" fillId="0" borderId="0" xfId="0" applyFont="1"/>
    <xf numFmtId="3" fontId="32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/>
    </xf>
    <xf numFmtId="0" fontId="32" fillId="0" borderId="1" xfId="0" applyFont="1" applyFill="1" applyBorder="1"/>
    <xf numFmtId="4" fontId="32" fillId="0" borderId="1" xfId="0" applyNumberFormat="1" applyFont="1" applyFill="1" applyBorder="1" applyAlignment="1">
      <alignment horizontal="center" vertical="center" wrapText="1"/>
    </xf>
    <xf numFmtId="168" fontId="29" fillId="0" borderId="9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49" fontId="36" fillId="0" borderId="1" xfId="57" applyNumberFormat="1" applyFont="1" applyFill="1" applyBorder="1" applyAlignment="1">
      <alignment vertical="center" wrapText="1"/>
    </xf>
    <xf numFmtId="49" fontId="36" fillId="2" borderId="1" xfId="57" applyNumberFormat="1" applyFont="1" applyFill="1" applyBorder="1" applyAlignment="1">
      <alignment vertical="center" wrapText="1"/>
    </xf>
    <xf numFmtId="49" fontId="36" fillId="2" borderId="1" xfId="57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" fontId="29" fillId="0" borderId="0" xfId="0" applyNumberFormat="1" applyFont="1" applyFill="1"/>
    <xf numFmtId="4" fontId="28" fillId="0" borderId="1" xfId="0" applyNumberFormat="1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71" fontId="37" fillId="2" borderId="1" xfId="0" applyNumberFormat="1" applyFont="1" applyFill="1" applyBorder="1" applyAlignment="1">
      <alignment horizontal="center" vertical="center"/>
    </xf>
    <xf numFmtId="171" fontId="37" fillId="0" borderId="1" xfId="0" applyNumberFormat="1" applyFont="1" applyBorder="1" applyAlignment="1">
      <alignment horizontal="center" vertical="center"/>
    </xf>
    <xf numFmtId="171" fontId="37" fillId="0" borderId="1" xfId="0" applyNumberFormat="1" applyFont="1" applyFill="1" applyBorder="1" applyAlignment="1">
      <alignment horizontal="center" vertical="center"/>
    </xf>
    <xf numFmtId="3" fontId="27" fillId="2" borderId="9" xfId="0" applyNumberFormat="1" applyFont="1" applyFill="1" applyBorder="1" applyAlignment="1">
      <alignment horizontal="center" vertical="center"/>
    </xf>
    <xf numFmtId="168" fontId="32" fillId="2" borderId="9" xfId="0" applyNumberFormat="1" applyFont="1" applyFill="1" applyBorder="1" applyAlignment="1">
      <alignment horizontal="center" vertical="center"/>
    </xf>
    <xf numFmtId="172" fontId="28" fillId="11" borderId="1" xfId="0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/>
    </xf>
    <xf numFmtId="0" fontId="28" fillId="0" borderId="0" xfId="0" applyFont="1"/>
    <xf numFmtId="170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3" fontId="29" fillId="2" borderId="0" xfId="0" applyNumberFormat="1" applyFont="1" applyFill="1" applyAlignment="1">
      <alignment horizontal="center"/>
    </xf>
    <xf numFmtId="4" fontId="29" fillId="2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13" borderId="0" xfId="0" applyFont="1" applyFill="1"/>
    <xf numFmtId="4" fontId="29" fillId="2" borderId="0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168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4" fontId="29" fillId="2" borderId="1" xfId="3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29" fillId="0" borderId="1" xfId="31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12" borderId="1" xfId="31" applyFont="1" applyFill="1" applyBorder="1" applyAlignment="1">
      <alignment horizontal="center" vertical="center"/>
    </xf>
    <xf numFmtId="0" fontId="28" fillId="2" borderId="1" xfId="3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center" wrapText="1"/>
    </xf>
    <xf numFmtId="0" fontId="29" fillId="2" borderId="7" xfId="0" applyFont="1" applyFill="1" applyBorder="1" applyAlignment="1">
      <alignment horizontal="right" vertical="center"/>
    </xf>
    <xf numFmtId="0" fontId="29" fillId="2" borderId="9" xfId="0" applyFont="1" applyFill="1" applyBorder="1" applyAlignment="1">
      <alignment horizontal="right" vertical="center"/>
    </xf>
    <xf numFmtId="168" fontId="29" fillId="2" borderId="7" xfId="0" applyNumberFormat="1" applyFont="1" applyFill="1" applyBorder="1" applyAlignment="1">
      <alignment horizontal="center" vertical="center" wrapText="1"/>
    </xf>
    <xf numFmtId="168" fontId="29" fillId="2" borderId="9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168" fontId="29" fillId="0" borderId="9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4" fontId="28" fillId="11" borderId="3" xfId="0" applyNumberFormat="1" applyFont="1" applyFill="1" applyBorder="1" applyAlignment="1">
      <alignment horizontal="center" vertical="center" wrapText="1"/>
    </xf>
    <xf numFmtId="4" fontId="28" fillId="11" borderId="2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4" fontId="28" fillId="12" borderId="1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1" fontId="29" fillId="0" borderId="9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168" fontId="29" fillId="2" borderId="1" xfId="0" applyNumberFormat="1" applyFont="1" applyFill="1" applyBorder="1" applyAlignment="1">
      <alignment horizontal="center" vertical="center" wrapText="1"/>
    </xf>
    <xf numFmtId="0" fontId="28" fillId="2" borderId="1" xfId="32" applyFont="1" applyFill="1" applyBorder="1" applyAlignment="1">
      <alignment horizontal="center" vertical="center"/>
    </xf>
    <xf numFmtId="1" fontId="29" fillId="2" borderId="7" xfId="0" applyNumberFormat="1" applyFont="1" applyFill="1" applyBorder="1" applyAlignment="1">
      <alignment horizontal="center" vertical="center" wrapText="1"/>
    </xf>
    <xf numFmtId="1" fontId="29" fillId="2" borderId="8" xfId="0" applyNumberFormat="1" applyFont="1" applyFill="1" applyBorder="1" applyAlignment="1">
      <alignment horizontal="center" vertical="center" wrapText="1"/>
    </xf>
    <xf numFmtId="1" fontId="29" fillId="2" borderId="9" xfId="0" applyNumberFormat="1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1" fontId="29" fillId="0" borderId="8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1" fontId="28" fillId="2" borderId="1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/>
    </xf>
    <xf numFmtId="168" fontId="29" fillId="0" borderId="8" xfId="0" applyNumberFormat="1" applyFont="1" applyFill="1" applyBorder="1" applyAlignment="1">
      <alignment horizontal="center" vertical="center"/>
    </xf>
    <xf numFmtId="168" fontId="29" fillId="0" borderId="9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0" fontId="28" fillId="12" borderId="1" xfId="32" applyFont="1" applyFill="1" applyBorder="1" applyAlignment="1">
      <alignment horizontal="center" vertical="center"/>
    </xf>
    <xf numFmtId="4" fontId="29" fillId="2" borderId="7" xfId="31" applyNumberFormat="1" applyFont="1" applyFill="1" applyBorder="1" applyAlignment="1">
      <alignment horizontal="center" vertical="center" wrapText="1"/>
    </xf>
    <xf numFmtId="4" fontId="29" fillId="2" borderId="9" xfId="31" applyNumberFormat="1" applyFont="1" applyFill="1" applyBorder="1" applyAlignment="1">
      <alignment horizontal="center" vertical="center" wrapText="1"/>
    </xf>
    <xf numFmtId="4" fontId="29" fillId="3" borderId="3" xfId="31" applyNumberFormat="1" applyFont="1" applyFill="1" applyBorder="1" applyAlignment="1">
      <alignment horizontal="center" vertical="center" wrapText="1"/>
    </xf>
    <xf numFmtId="4" fontId="29" fillId="3" borderId="4" xfId="31" applyNumberFormat="1" applyFont="1" applyFill="1" applyBorder="1" applyAlignment="1">
      <alignment horizontal="center" vertical="center" wrapText="1"/>
    </xf>
    <xf numFmtId="4" fontId="29" fillId="3" borderId="2" xfId="31" applyNumberFormat="1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left" vertical="center" wrapText="1"/>
    </xf>
    <xf numFmtId="49" fontId="27" fillId="2" borderId="2" xfId="0" applyNumberFormat="1" applyFont="1" applyFill="1" applyBorder="1" applyAlignment="1">
      <alignment horizontal="left" vertical="center" wrapText="1"/>
    </xf>
    <xf numFmtId="2" fontId="28" fillId="12" borderId="1" xfId="0" applyNumberFormat="1" applyFont="1" applyFill="1" applyBorder="1" applyAlignment="1">
      <alignment horizontal="center" vertical="center" wrapText="1"/>
    </xf>
    <xf numFmtId="3" fontId="29" fillId="2" borderId="7" xfId="31" applyNumberFormat="1" applyFont="1" applyFill="1" applyBorder="1" applyAlignment="1">
      <alignment horizontal="center" vertical="center" wrapText="1"/>
    </xf>
    <xf numFmtId="3" fontId="29" fillId="2" borderId="9" xfId="31" applyNumberFormat="1" applyFont="1" applyFill="1" applyBorder="1" applyAlignment="1">
      <alignment horizontal="center" vertical="center" wrapText="1"/>
    </xf>
    <xf numFmtId="4" fontId="33" fillId="2" borderId="7" xfId="0" applyNumberFormat="1" applyFont="1" applyFill="1" applyBorder="1" applyAlignment="1">
      <alignment horizontal="center" vertical="center" wrapText="1"/>
    </xf>
    <xf numFmtId="4" fontId="33" fillId="2" borderId="8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textRotation="90" wrapText="1"/>
    </xf>
    <xf numFmtId="0" fontId="28" fillId="2" borderId="2" xfId="1" applyFont="1" applyFill="1" applyBorder="1" applyAlignment="1">
      <alignment horizontal="center" vertical="center" textRotation="90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textRotation="90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textRotation="90" wrapText="1"/>
    </xf>
  </cellXfs>
  <cellStyles count="153">
    <cellStyle name="Accent" xfId="5"/>
    <cellStyle name="Accent 1" xfId="6"/>
    <cellStyle name="Accent 2" xfId="7"/>
    <cellStyle name="Accent 3" xfId="8"/>
    <cellStyle name="Bad 2" xfId="9"/>
    <cellStyle name="Comma 2" xfId="11"/>
    <cellStyle name="Comma 2 2" xfId="12"/>
    <cellStyle name="Comma 2 3" xfId="13"/>
    <cellStyle name="Comma 3" xfId="14"/>
    <cellStyle name="Comma 3 2" xfId="35"/>
    <cellStyle name="Comma 3 2 2" xfId="41"/>
    <cellStyle name="Comma 3 2 2 2" xfId="53"/>
    <cellStyle name="Comma 3 2 2 2 2" xfId="81"/>
    <cellStyle name="Comma 3 2 2 2 2 2" xfId="149"/>
    <cellStyle name="Comma 3 2 2 2 3" xfId="121"/>
    <cellStyle name="Comma 3 2 2 3" xfId="69"/>
    <cellStyle name="Comma 3 2 2 3 2" xfId="137"/>
    <cellStyle name="Comma 3 2 2 4" xfId="97"/>
    <cellStyle name="Comma 3 2 2 5" xfId="109"/>
    <cellStyle name="Comma 3 2 3" xfId="47"/>
    <cellStyle name="Comma 3 2 3 2" xfId="75"/>
    <cellStyle name="Comma 3 2 3 2 2" xfId="143"/>
    <cellStyle name="Comma 3 2 3 3" xfId="115"/>
    <cellStyle name="Comma 3 2 4" xfId="63"/>
    <cellStyle name="Comma 3 2 4 2" xfId="131"/>
    <cellStyle name="Comma 3 2 5" xfId="91"/>
    <cellStyle name="Comma 3 2 6" xfId="103"/>
    <cellStyle name="Comma 3 3" xfId="38"/>
    <cellStyle name="Comma 3 3 2" xfId="50"/>
    <cellStyle name="Comma 3 3 2 2" xfId="78"/>
    <cellStyle name="Comma 3 3 2 2 2" xfId="146"/>
    <cellStyle name="Comma 3 3 2 3" xfId="118"/>
    <cellStyle name="Comma 3 3 3" xfId="66"/>
    <cellStyle name="Comma 3 3 3 2" xfId="134"/>
    <cellStyle name="Comma 3 3 4" xfId="94"/>
    <cellStyle name="Comma 3 3 5" xfId="106"/>
    <cellStyle name="Comma 3 4" xfId="44"/>
    <cellStyle name="Comma 3 4 2" xfId="72"/>
    <cellStyle name="Comma 3 4 2 2" xfId="140"/>
    <cellStyle name="Comma 3 4 3" xfId="112"/>
    <cellStyle name="Comma 3 5" xfId="54"/>
    <cellStyle name="Comma 3 5 2" xfId="82"/>
    <cellStyle name="Comma 3 5 2 2" xfId="150"/>
    <cellStyle name="Comma 3 5 3" xfId="122"/>
    <cellStyle name="Comma 3 6" xfId="60"/>
    <cellStyle name="Comma 3 6 2" xfId="128"/>
    <cellStyle name="Comma 3 7" xfId="88"/>
    <cellStyle name="Comma 3 8" xfId="100"/>
    <cellStyle name="Comma 4" xfId="10"/>
    <cellStyle name="Comma 4 2" xfId="34"/>
    <cellStyle name="Comma 4 2 2" xfId="40"/>
    <cellStyle name="Comma 4 2 2 2" xfId="52"/>
    <cellStyle name="Comma 4 2 2 2 2" xfId="80"/>
    <cellStyle name="Comma 4 2 2 2 2 2" xfId="148"/>
    <cellStyle name="Comma 4 2 2 2 3" xfId="120"/>
    <cellStyle name="Comma 4 2 2 3" xfId="68"/>
    <cellStyle name="Comma 4 2 2 3 2" xfId="136"/>
    <cellStyle name="Comma 4 2 2 4" xfId="96"/>
    <cellStyle name="Comma 4 2 2 5" xfId="108"/>
    <cellStyle name="Comma 4 2 3" xfId="46"/>
    <cellStyle name="Comma 4 2 3 2" xfId="74"/>
    <cellStyle name="Comma 4 2 3 2 2" xfId="142"/>
    <cellStyle name="Comma 4 2 3 3" xfId="114"/>
    <cellStyle name="Comma 4 2 4" xfId="62"/>
    <cellStyle name="Comma 4 2 4 2" xfId="130"/>
    <cellStyle name="Comma 4 2 5" xfId="90"/>
    <cellStyle name="Comma 4 2 6" xfId="102"/>
    <cellStyle name="Comma 4 3" xfId="37"/>
    <cellStyle name="Comma 4 3 2" xfId="49"/>
    <cellStyle name="Comma 4 3 2 2" xfId="77"/>
    <cellStyle name="Comma 4 3 2 2 2" xfId="145"/>
    <cellStyle name="Comma 4 3 2 3" xfId="117"/>
    <cellStyle name="Comma 4 3 3" xfId="65"/>
    <cellStyle name="Comma 4 3 3 2" xfId="133"/>
    <cellStyle name="Comma 4 3 4" xfId="93"/>
    <cellStyle name="Comma 4 3 5" xfId="105"/>
    <cellStyle name="Comma 4 4" xfId="43"/>
    <cellStyle name="Comma 4 4 2" xfId="71"/>
    <cellStyle name="Comma 4 4 2 2" xfId="139"/>
    <cellStyle name="Comma 4 4 3" xfId="111"/>
    <cellStyle name="Comma 4 5" xfId="55"/>
    <cellStyle name="Comma 4 5 2" xfId="83"/>
    <cellStyle name="Comma 4 5 2 2" xfId="151"/>
    <cellStyle name="Comma 4 5 3" xfId="123"/>
    <cellStyle name="Comma 4 6" xfId="59"/>
    <cellStyle name="Comma 4 6 2" xfId="127"/>
    <cellStyle name="Comma 4 7" xfId="87"/>
    <cellStyle name="Comma 4 8" xfId="99"/>
    <cellStyle name="Error" xfId="15"/>
    <cellStyle name="Footnote" xfId="16"/>
    <cellStyle name="Good 2" xfId="17"/>
    <cellStyle name="Heading" xfId="18"/>
    <cellStyle name="Heading 1 2" xfId="19"/>
    <cellStyle name="Heading 2 2" xfId="20"/>
    <cellStyle name="Neutral 2" xfId="21"/>
    <cellStyle name="Normal" xfId="0" builtinId="0"/>
    <cellStyle name="Normal 2" xfId="22"/>
    <cellStyle name="Normal 2 2" xfId="23"/>
    <cellStyle name="Normal 2 4 6" xfId="57"/>
    <cellStyle name="Normal 2 4 6 2" xfId="125"/>
    <cellStyle name="Normal 3" xfId="4"/>
    <cellStyle name="Normal 4" xfId="24"/>
    <cellStyle name="Normal 46" xfId="32"/>
    <cellStyle name="Normal 5" xfId="3"/>
    <cellStyle name="Normal 5 2" xfId="25"/>
    <cellStyle name="Normal 6" xfId="26"/>
    <cellStyle name="Normal 7" xfId="1"/>
    <cellStyle name="Normal 7 2" xfId="33"/>
    <cellStyle name="Normal 7 2 2" xfId="39"/>
    <cellStyle name="Normal 7 2 2 2" xfId="51"/>
    <cellStyle name="Normal 7 2 2 2 2" xfId="79"/>
    <cellStyle name="Normal 7 2 2 2 2 2" xfId="147"/>
    <cellStyle name="Normal 7 2 2 2 3" xfId="119"/>
    <cellStyle name="Normal 7 2 2 3" xfId="67"/>
    <cellStyle name="Normal 7 2 2 3 2" xfId="135"/>
    <cellStyle name="Normal 7 2 2 4" xfId="95"/>
    <cellStyle name="Normal 7 2 2 5" xfId="107"/>
    <cellStyle name="Normal 7 2 3" xfId="45"/>
    <cellStyle name="Normal 7 2 3 2" xfId="73"/>
    <cellStyle name="Normal 7 2 3 2 2" xfId="141"/>
    <cellStyle name="Normal 7 2 3 3" xfId="113"/>
    <cellStyle name="Normal 7 2 4" xfId="61"/>
    <cellStyle name="Normal 7 2 4 2" xfId="129"/>
    <cellStyle name="Normal 7 2 5" xfId="89"/>
    <cellStyle name="Normal 7 2 6" xfId="101"/>
    <cellStyle name="Normal 7 3" xfId="36"/>
    <cellStyle name="Normal 7 3 2" xfId="48"/>
    <cellStyle name="Normal 7 3 2 2" xfId="76"/>
    <cellStyle name="Normal 7 3 2 2 2" xfId="144"/>
    <cellStyle name="Normal 7 3 2 3" xfId="116"/>
    <cellStyle name="Normal 7 3 3" xfId="64"/>
    <cellStyle name="Normal 7 3 3 2" xfId="132"/>
    <cellStyle name="Normal 7 3 4" xfId="92"/>
    <cellStyle name="Normal 7 3 5" xfId="104"/>
    <cellStyle name="Normal 7 4" xfId="42"/>
    <cellStyle name="Normal 7 4 2" xfId="70"/>
    <cellStyle name="Normal 7 4 2 2" xfId="138"/>
    <cellStyle name="Normal 7 4 3" xfId="110"/>
    <cellStyle name="Normal 7 5" xfId="56"/>
    <cellStyle name="Normal 7 5 2" xfId="84"/>
    <cellStyle name="Normal 7 5 2 2" xfId="152"/>
    <cellStyle name="Normal 7 5 3" xfId="124"/>
    <cellStyle name="Normal 7 6" xfId="58"/>
    <cellStyle name="Normal 7 6 2" xfId="126"/>
    <cellStyle name="Normal 7 7" xfId="86"/>
    <cellStyle name="Normal 7 8" xfId="98"/>
    <cellStyle name="Normal_Sheet1" xfId="31"/>
    <cellStyle name="Note 2" xfId="27"/>
    <cellStyle name="Status" xfId="28"/>
    <cellStyle name="Text" xfId="29"/>
    <cellStyle name="Warning" xfId="30"/>
    <cellStyle name="Обычный 2" xfId="2"/>
    <cellStyle name="Обычный_HASHV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1"/>
  <sheetViews>
    <sheetView tabSelected="1" zoomScale="71" zoomScaleNormal="71" workbookViewId="0">
      <pane xSplit="30810"/>
      <selection activeCell="A2" sqref="A2:AA2"/>
      <selection pane="topRight" activeCell="A37" sqref="A1:XFD1048576"/>
    </sheetView>
  </sheetViews>
  <sheetFormatPr defaultRowHeight="13.5"/>
  <cols>
    <col min="1" max="1" width="13.85546875" style="137" customWidth="1"/>
    <col min="2" max="2" width="42.140625" style="98" customWidth="1"/>
    <col min="3" max="3" width="23.28515625" style="98" customWidth="1"/>
    <col min="4" max="4" width="18.28515625" style="98" customWidth="1"/>
    <col min="5" max="5" width="33.140625" style="207" customWidth="1"/>
    <col min="6" max="6" width="12.7109375" style="203" customWidth="1"/>
    <col min="7" max="7" width="10" style="203" customWidth="1"/>
    <col min="8" max="8" width="14.85546875" style="137" customWidth="1"/>
    <col min="9" max="9" width="4.7109375" style="137" customWidth="1"/>
    <col min="10" max="10" width="4.42578125" style="137" customWidth="1"/>
    <col min="11" max="11" width="11.28515625" style="137" customWidth="1"/>
    <col min="12" max="12" width="4.42578125" style="137" customWidth="1"/>
    <col min="13" max="13" width="7.5703125" style="203" customWidth="1"/>
    <col min="14" max="14" width="5.85546875" style="137" customWidth="1"/>
    <col min="15" max="15" width="15.28515625" style="113" customWidth="1"/>
    <col min="16" max="16" width="8.5703125" style="113" customWidth="1"/>
    <col min="17" max="17" width="9.7109375" style="113" customWidth="1"/>
    <col min="18" max="18" width="8.5703125" style="113" customWidth="1"/>
    <col min="19" max="19" width="10" style="113" customWidth="1"/>
    <col min="20" max="20" width="5.85546875" style="143" customWidth="1"/>
    <col min="21" max="21" width="3.28515625" style="143" customWidth="1"/>
    <col min="22" max="22" width="4.140625" style="143" customWidth="1"/>
    <col min="23" max="23" width="3.5703125" style="143" customWidth="1"/>
    <col min="24" max="24" width="8.7109375" style="58" customWidth="1"/>
    <col min="25" max="25" width="13.85546875" style="113" customWidth="1"/>
    <col min="26" max="26" width="26.140625" style="98" customWidth="1"/>
    <col min="27" max="27" width="33" style="143" customWidth="1"/>
    <col min="28" max="28" width="28.5703125" style="143" customWidth="1"/>
    <col min="29" max="29" width="54.85546875" style="143" customWidth="1"/>
    <col min="30" max="30" width="11" style="143" customWidth="1"/>
    <col min="31" max="31" width="10" style="143" customWidth="1"/>
    <col min="32" max="40" width="9.140625" style="143" customWidth="1"/>
    <col min="41" max="16384" width="9.140625" style="143"/>
  </cols>
  <sheetData>
    <row r="1" spans="1:29" ht="14.25">
      <c r="E1" s="138"/>
      <c r="F1" s="139"/>
      <c r="G1" s="139"/>
      <c r="H1" s="140"/>
      <c r="I1" s="140"/>
      <c r="J1" s="140"/>
      <c r="K1" s="140"/>
      <c r="L1" s="140"/>
      <c r="M1" s="139"/>
      <c r="N1" s="140"/>
      <c r="O1" s="112"/>
      <c r="P1" s="112"/>
      <c r="Q1" s="112"/>
      <c r="R1" s="112"/>
      <c r="S1" s="112"/>
      <c r="T1" s="141"/>
      <c r="U1" s="141"/>
      <c r="V1" s="141"/>
      <c r="W1" s="141"/>
      <c r="X1" s="142"/>
      <c r="Y1" s="112"/>
      <c r="Z1" s="93"/>
      <c r="AA1" s="141" t="s">
        <v>16</v>
      </c>
    </row>
    <row r="2" spans="1:29" ht="68.25" customHeight="1">
      <c r="A2" s="333" t="s">
        <v>300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</row>
    <row r="3" spans="1:29" ht="66.75" customHeight="1">
      <c r="A3" s="339" t="s">
        <v>1</v>
      </c>
      <c r="B3" s="349" t="s">
        <v>3</v>
      </c>
      <c r="C3" s="346" t="s">
        <v>7</v>
      </c>
      <c r="D3" s="329" t="s">
        <v>6</v>
      </c>
      <c r="E3" s="342" t="s">
        <v>4</v>
      </c>
      <c r="F3" s="334" t="s">
        <v>8</v>
      </c>
      <c r="G3" s="335"/>
      <c r="H3" s="335"/>
      <c r="I3" s="335"/>
      <c r="J3" s="335"/>
      <c r="K3" s="335"/>
      <c r="L3" s="335"/>
      <c r="M3" s="335"/>
      <c r="N3" s="335"/>
      <c r="O3" s="336"/>
      <c r="P3" s="350" t="s">
        <v>14</v>
      </c>
      <c r="Q3" s="351"/>
      <c r="R3" s="351"/>
      <c r="S3" s="351"/>
      <c r="T3" s="351"/>
      <c r="U3" s="351"/>
      <c r="V3" s="351"/>
      <c r="W3" s="351"/>
      <c r="X3" s="351"/>
      <c r="Y3" s="352"/>
      <c r="Z3" s="329" t="s">
        <v>5</v>
      </c>
      <c r="AA3" s="329" t="s">
        <v>0</v>
      </c>
    </row>
    <row r="4" spans="1:29" ht="126.75" customHeight="1">
      <c r="A4" s="340"/>
      <c r="B4" s="349"/>
      <c r="C4" s="347"/>
      <c r="D4" s="329"/>
      <c r="E4" s="343"/>
      <c r="F4" s="337" t="s">
        <v>9</v>
      </c>
      <c r="G4" s="338"/>
      <c r="H4" s="337" t="s">
        <v>10</v>
      </c>
      <c r="I4" s="338"/>
      <c r="J4" s="337" t="s">
        <v>11</v>
      </c>
      <c r="K4" s="338"/>
      <c r="L4" s="345" t="s">
        <v>15</v>
      </c>
      <c r="M4" s="345"/>
      <c r="N4" s="337" t="s">
        <v>17</v>
      </c>
      <c r="O4" s="338"/>
      <c r="P4" s="337" t="s">
        <v>9</v>
      </c>
      <c r="Q4" s="338"/>
      <c r="R4" s="337" t="s">
        <v>10</v>
      </c>
      <c r="S4" s="338"/>
      <c r="T4" s="337" t="s">
        <v>11</v>
      </c>
      <c r="U4" s="338"/>
      <c r="V4" s="337" t="s">
        <v>15</v>
      </c>
      <c r="W4" s="353"/>
      <c r="X4" s="337" t="s">
        <v>17</v>
      </c>
      <c r="Y4" s="338"/>
      <c r="Z4" s="329"/>
      <c r="AA4" s="329"/>
    </row>
    <row r="5" spans="1:29" ht="126.75" customHeight="1">
      <c r="A5" s="341"/>
      <c r="B5" s="349"/>
      <c r="C5" s="348"/>
      <c r="D5" s="329"/>
      <c r="E5" s="344"/>
      <c r="F5" s="7" t="s">
        <v>12</v>
      </c>
      <c r="G5" s="7" t="s">
        <v>13</v>
      </c>
      <c r="H5" s="135" t="s">
        <v>12</v>
      </c>
      <c r="I5" s="135" t="s">
        <v>13</v>
      </c>
      <c r="J5" s="135" t="s">
        <v>12</v>
      </c>
      <c r="K5" s="135" t="s">
        <v>13</v>
      </c>
      <c r="L5" s="135" t="s">
        <v>12</v>
      </c>
      <c r="M5" s="7" t="s">
        <v>13</v>
      </c>
      <c r="N5" s="135" t="s">
        <v>12</v>
      </c>
      <c r="O5" s="135" t="s">
        <v>13</v>
      </c>
      <c r="P5" s="135" t="s">
        <v>12</v>
      </c>
      <c r="Q5" s="135" t="s">
        <v>13</v>
      </c>
      <c r="R5" s="135" t="s">
        <v>12</v>
      </c>
      <c r="S5" s="135" t="s">
        <v>13</v>
      </c>
      <c r="T5" s="135" t="s">
        <v>12</v>
      </c>
      <c r="U5" s="135" t="s">
        <v>13</v>
      </c>
      <c r="V5" s="135" t="s">
        <v>12</v>
      </c>
      <c r="W5" s="135" t="s">
        <v>13</v>
      </c>
      <c r="X5" s="135" t="s">
        <v>12</v>
      </c>
      <c r="Y5" s="135" t="s">
        <v>13</v>
      </c>
      <c r="Z5" s="329"/>
      <c r="AA5" s="329"/>
    </row>
    <row r="6" spans="1:29" ht="14.25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2"/>
    </row>
    <row r="7" spans="1:29" ht="35.25" customHeight="1">
      <c r="A7" s="8" t="s">
        <v>18</v>
      </c>
      <c r="B7" s="267" t="s">
        <v>19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144"/>
    </row>
    <row r="8" spans="1:29" ht="86.25" customHeight="1">
      <c r="A8" s="125">
        <v>1</v>
      </c>
      <c r="B8" s="42" t="s">
        <v>20</v>
      </c>
      <c r="C8" s="10">
        <v>12000</v>
      </c>
      <c r="D8" s="10" t="s">
        <v>27</v>
      </c>
      <c r="E8" s="75">
        <v>437197</v>
      </c>
      <c r="F8" s="145"/>
      <c r="G8" s="145"/>
      <c r="H8" s="48">
        <v>5</v>
      </c>
      <c r="I8" s="26"/>
      <c r="J8" s="26"/>
      <c r="K8" s="26"/>
      <c r="L8" s="26"/>
      <c r="M8" s="146"/>
      <c r="N8" s="26"/>
      <c r="O8" s="127"/>
      <c r="P8" s="127"/>
      <c r="Q8" s="127"/>
      <c r="R8" s="127">
        <v>12</v>
      </c>
      <c r="S8" s="127">
        <v>46</v>
      </c>
      <c r="T8" s="147"/>
      <c r="U8" s="147"/>
      <c r="V8" s="147"/>
      <c r="W8" s="147"/>
      <c r="X8" s="37"/>
      <c r="Y8" s="127"/>
      <c r="Z8" s="11"/>
      <c r="AA8" s="10" t="s">
        <v>253</v>
      </c>
      <c r="AC8" s="144"/>
    </row>
    <row r="9" spans="1:29" ht="27" customHeight="1">
      <c r="A9" s="12">
        <v>2</v>
      </c>
      <c r="B9" s="42" t="s">
        <v>21</v>
      </c>
      <c r="C9" s="14">
        <v>75000</v>
      </c>
      <c r="D9" s="10" t="s">
        <v>27</v>
      </c>
      <c r="E9" s="74">
        <v>150000</v>
      </c>
      <c r="F9" s="146"/>
      <c r="G9" s="146"/>
      <c r="H9" s="23">
        <v>15</v>
      </c>
      <c r="I9" s="26"/>
      <c r="J9" s="26"/>
      <c r="K9" s="26"/>
      <c r="L9" s="26"/>
      <c r="M9" s="146"/>
      <c r="N9" s="26"/>
      <c r="O9" s="127"/>
      <c r="P9" s="127"/>
      <c r="Q9" s="127"/>
      <c r="R9" s="127">
        <v>24</v>
      </c>
      <c r="S9" s="127"/>
      <c r="T9" s="147"/>
      <c r="U9" s="147"/>
      <c r="V9" s="147"/>
      <c r="W9" s="147"/>
      <c r="X9" s="37"/>
      <c r="Y9" s="127"/>
      <c r="Z9" s="11"/>
      <c r="AA9" s="14"/>
    </row>
    <row r="10" spans="1:29" ht="27.75" customHeight="1">
      <c r="A10" s="12">
        <v>3</v>
      </c>
      <c r="B10" s="42" t="s">
        <v>22</v>
      </c>
      <c r="C10" s="14">
        <v>0</v>
      </c>
      <c r="D10" s="10" t="s">
        <v>27</v>
      </c>
      <c r="E10" s="74">
        <v>0</v>
      </c>
      <c r="F10" s="146"/>
      <c r="G10" s="146"/>
      <c r="H10" s="23">
        <v>0</v>
      </c>
      <c r="I10" s="26"/>
      <c r="J10" s="26"/>
      <c r="K10" s="26"/>
      <c r="L10" s="26"/>
      <c r="M10" s="146"/>
      <c r="N10" s="26"/>
      <c r="O10" s="127"/>
      <c r="P10" s="127"/>
      <c r="Q10" s="127"/>
      <c r="R10" s="127"/>
      <c r="S10" s="127"/>
      <c r="T10" s="147"/>
      <c r="U10" s="147"/>
      <c r="V10" s="147"/>
      <c r="W10" s="147"/>
      <c r="X10" s="37"/>
      <c r="Y10" s="127"/>
      <c r="Z10" s="16" t="s">
        <v>297</v>
      </c>
      <c r="AA10" s="29"/>
      <c r="AB10" s="144"/>
    </row>
    <row r="11" spans="1:29" ht="54">
      <c r="A11" s="127">
        <v>4</v>
      </c>
      <c r="B11" s="42" t="s">
        <v>23</v>
      </c>
      <c r="C11" s="14">
        <v>1000</v>
      </c>
      <c r="D11" s="10" t="s">
        <v>27</v>
      </c>
      <c r="E11" s="74">
        <v>0</v>
      </c>
      <c r="F11" s="146"/>
      <c r="G11" s="146"/>
      <c r="H11" s="23">
        <v>20</v>
      </c>
      <c r="I11" s="26"/>
      <c r="J11" s="26"/>
      <c r="K11" s="26"/>
      <c r="L11" s="26"/>
      <c r="M11" s="146"/>
      <c r="N11" s="26"/>
      <c r="O11" s="127"/>
      <c r="P11" s="127"/>
      <c r="Q11" s="127"/>
      <c r="R11" s="127"/>
      <c r="S11" s="127"/>
      <c r="T11" s="147"/>
      <c r="U11" s="147"/>
      <c r="V11" s="147"/>
      <c r="W11" s="147"/>
      <c r="X11" s="37"/>
      <c r="Y11" s="127"/>
      <c r="Z11" s="16" t="s">
        <v>301</v>
      </c>
      <c r="AA11" s="131"/>
      <c r="AC11" s="144"/>
    </row>
    <row r="12" spans="1:29" ht="81">
      <c r="A12" s="13" t="s">
        <v>24</v>
      </c>
      <c r="B12" s="42" t="s">
        <v>25</v>
      </c>
      <c r="C12" s="14">
        <v>21707</v>
      </c>
      <c r="D12" s="131" t="s">
        <v>28</v>
      </c>
      <c r="E12" s="14">
        <v>135680.79999999999</v>
      </c>
      <c r="F12" s="146"/>
      <c r="G12" s="146"/>
      <c r="H12" s="22"/>
      <c r="I12" s="26"/>
      <c r="J12" s="26"/>
      <c r="K12" s="26"/>
      <c r="L12" s="26"/>
      <c r="M12" s="146"/>
      <c r="N12" s="26"/>
      <c r="O12" s="127"/>
      <c r="P12" s="127"/>
      <c r="Q12" s="127"/>
      <c r="R12" s="127"/>
      <c r="S12" s="127"/>
      <c r="T12" s="147"/>
      <c r="U12" s="147"/>
      <c r="V12" s="147"/>
      <c r="W12" s="147"/>
      <c r="X12" s="37"/>
      <c r="Y12" s="127"/>
      <c r="Z12" s="16"/>
      <c r="AA12" s="131" t="s">
        <v>29</v>
      </c>
    </row>
    <row r="13" spans="1:29" s="153" customFormat="1" ht="15" customHeight="1">
      <c r="A13" s="320" t="s">
        <v>26</v>
      </c>
      <c r="B13" s="321"/>
      <c r="C13" s="1">
        <f>SUM(C8:C12)</f>
        <v>109707</v>
      </c>
      <c r="D13" s="59"/>
      <c r="E13" s="148">
        <f>E12+E11+E10+E9+E8</f>
        <v>722877.8</v>
      </c>
      <c r="F13" s="149"/>
      <c r="G13" s="149"/>
      <c r="H13" s="3">
        <f>SUM(H8:H12)</f>
        <v>40</v>
      </c>
      <c r="I13" s="150"/>
      <c r="J13" s="150"/>
      <c r="K13" s="150"/>
      <c r="L13" s="150"/>
      <c r="M13" s="149"/>
      <c r="N13" s="150"/>
      <c r="O13" s="95"/>
      <c r="P13" s="95"/>
      <c r="Q13" s="95"/>
      <c r="R13" s="3">
        <f>SUM(R8:R12)</f>
        <v>36</v>
      </c>
      <c r="S13" s="114">
        <f>SUM(S8:S12)</f>
        <v>46</v>
      </c>
      <c r="T13" s="151"/>
      <c r="U13" s="151"/>
      <c r="V13" s="151"/>
      <c r="W13" s="151"/>
      <c r="X13" s="152"/>
      <c r="Y13" s="95"/>
      <c r="Z13" s="94"/>
      <c r="AA13" s="59"/>
    </row>
    <row r="14" spans="1:29" s="17" customFormat="1" ht="33" customHeight="1">
      <c r="A14" s="133" t="s">
        <v>30</v>
      </c>
      <c r="B14" s="322" t="s">
        <v>31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</row>
    <row r="15" spans="1:29" ht="57" customHeight="1">
      <c r="A15" s="12">
        <v>1</v>
      </c>
      <c r="B15" s="14" t="s">
        <v>32</v>
      </c>
      <c r="C15" s="14">
        <v>10000</v>
      </c>
      <c r="D15" s="10" t="s">
        <v>27</v>
      </c>
      <c r="E15" s="74">
        <v>20000</v>
      </c>
      <c r="F15" s="146"/>
      <c r="G15" s="146"/>
      <c r="H15" s="26"/>
      <c r="I15" s="26"/>
      <c r="J15" s="26"/>
      <c r="K15" s="26"/>
      <c r="L15" s="26"/>
      <c r="M15" s="146"/>
      <c r="N15" s="18">
        <v>2</v>
      </c>
      <c r="O15" s="127"/>
      <c r="P15" s="127"/>
      <c r="Q15" s="127"/>
      <c r="R15" s="127"/>
      <c r="S15" s="127"/>
      <c r="T15" s="147"/>
      <c r="U15" s="147"/>
      <c r="V15" s="147"/>
      <c r="W15" s="147"/>
      <c r="X15" s="127">
        <v>2</v>
      </c>
      <c r="Y15" s="127">
        <v>2</v>
      </c>
      <c r="Z15" s="16" t="s">
        <v>239</v>
      </c>
      <c r="AA15" s="32"/>
    </row>
    <row r="16" spans="1:29" ht="67.5">
      <c r="A16" s="12">
        <v>2</v>
      </c>
      <c r="B16" s="14" t="s">
        <v>33</v>
      </c>
      <c r="C16" s="14">
        <v>25000</v>
      </c>
      <c r="D16" s="4" t="s">
        <v>34</v>
      </c>
      <c r="E16" s="74">
        <v>0</v>
      </c>
      <c r="F16" s="146"/>
      <c r="G16" s="146"/>
      <c r="H16" s="26"/>
      <c r="I16" s="26"/>
      <c r="J16" s="26"/>
      <c r="K16" s="26"/>
      <c r="L16" s="26"/>
      <c r="M16" s="146"/>
      <c r="N16" s="18">
        <v>5</v>
      </c>
      <c r="O16" s="127"/>
      <c r="P16" s="127"/>
      <c r="Q16" s="127"/>
      <c r="R16" s="127"/>
      <c r="S16" s="127"/>
      <c r="T16" s="147"/>
      <c r="U16" s="147"/>
      <c r="V16" s="147"/>
      <c r="W16" s="147"/>
      <c r="X16" s="37"/>
      <c r="Y16" s="127"/>
      <c r="Z16" s="16" t="s">
        <v>304</v>
      </c>
      <c r="AA16" s="32" t="s">
        <v>65</v>
      </c>
    </row>
    <row r="17" spans="1:31" ht="67.5">
      <c r="A17" s="12">
        <v>3</v>
      </c>
      <c r="B17" s="14" t="s">
        <v>241</v>
      </c>
      <c r="C17" s="14">
        <v>7000</v>
      </c>
      <c r="D17" s="10" t="s">
        <v>35</v>
      </c>
      <c r="E17" s="74">
        <v>10000</v>
      </c>
      <c r="F17" s="146"/>
      <c r="G17" s="146"/>
      <c r="H17" s="26"/>
      <c r="I17" s="26"/>
      <c r="J17" s="26"/>
      <c r="K17" s="26"/>
      <c r="L17" s="26"/>
      <c r="M17" s="146"/>
      <c r="N17" s="15"/>
      <c r="O17" s="127"/>
      <c r="P17" s="127"/>
      <c r="Q17" s="127"/>
      <c r="R17" s="127"/>
      <c r="S17" s="127"/>
      <c r="T17" s="147"/>
      <c r="U17" s="147"/>
      <c r="V17" s="147"/>
      <c r="W17" s="147"/>
      <c r="X17" s="37"/>
      <c r="Y17" s="127">
        <v>2</v>
      </c>
      <c r="Z17" s="11"/>
      <c r="AA17" s="10"/>
    </row>
    <row r="18" spans="1:31" s="153" customFormat="1" ht="17.25" customHeight="1">
      <c r="A18" s="313" t="s">
        <v>26</v>
      </c>
      <c r="B18" s="313"/>
      <c r="C18" s="60">
        <f>SUM(C15:C17)</f>
        <v>42000</v>
      </c>
      <c r="D18" s="61"/>
      <c r="E18" s="154">
        <f>SUM(E15:E17)</f>
        <v>30000</v>
      </c>
      <c r="F18" s="149"/>
      <c r="G18" s="149"/>
      <c r="H18" s="150"/>
      <c r="I18" s="150"/>
      <c r="J18" s="150"/>
      <c r="K18" s="150"/>
      <c r="L18" s="150"/>
      <c r="M18" s="149"/>
      <c r="N18" s="3">
        <f>SUM(N15:N17)</f>
        <v>7</v>
      </c>
      <c r="O18" s="95"/>
      <c r="P18" s="95"/>
      <c r="Q18" s="95"/>
      <c r="R18" s="95"/>
      <c r="S18" s="95"/>
      <c r="T18" s="151"/>
      <c r="U18" s="151"/>
      <c r="V18" s="151"/>
      <c r="W18" s="151"/>
      <c r="X18" s="115">
        <f>SUM(X15:X17)</f>
        <v>2</v>
      </c>
      <c r="Y18" s="114">
        <f>SUM(Y15:Y17)</f>
        <v>4</v>
      </c>
      <c r="Z18" s="94"/>
      <c r="AA18" s="61"/>
    </row>
    <row r="19" spans="1:31" s="17" customFormat="1" ht="33" customHeight="1">
      <c r="A19" s="19" t="s">
        <v>36</v>
      </c>
      <c r="B19" s="314" t="s">
        <v>37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</row>
    <row r="20" spans="1:31" ht="75" customHeight="1">
      <c r="A20" s="12">
        <v>1</v>
      </c>
      <c r="B20" s="14" t="s">
        <v>38</v>
      </c>
      <c r="C20" s="20">
        <v>155000</v>
      </c>
      <c r="D20" s="131" t="s">
        <v>28</v>
      </c>
      <c r="E20" s="14">
        <v>55200</v>
      </c>
      <c r="F20" s="146"/>
      <c r="G20" s="21">
        <v>17</v>
      </c>
      <c r="H20" s="26"/>
      <c r="I20" s="26"/>
      <c r="J20" s="26"/>
      <c r="K20" s="26"/>
      <c r="L20" s="26"/>
      <c r="M20" s="146"/>
      <c r="N20" s="26"/>
      <c r="O20" s="127"/>
      <c r="P20" s="127"/>
      <c r="Q20" s="22">
        <v>4</v>
      </c>
      <c r="R20" s="127"/>
      <c r="S20" s="127"/>
      <c r="T20" s="147"/>
      <c r="U20" s="147"/>
      <c r="V20" s="147"/>
      <c r="W20" s="147"/>
      <c r="X20" s="37"/>
      <c r="Y20" s="127"/>
      <c r="Z20" s="231" t="s">
        <v>319</v>
      </c>
      <c r="AA20" s="233" t="s">
        <v>226</v>
      </c>
      <c r="AB20" s="144"/>
      <c r="AC20" s="155"/>
      <c r="AD20" s="155"/>
      <c r="AE20" s="144"/>
    </row>
    <row r="21" spans="1:31" ht="54.75" customHeight="1">
      <c r="A21" s="12">
        <v>2</v>
      </c>
      <c r="B21" s="14" t="s">
        <v>39</v>
      </c>
      <c r="C21" s="20">
        <v>3000000</v>
      </c>
      <c r="D21" s="131" t="s">
        <v>28</v>
      </c>
      <c r="E21" s="74">
        <v>299845</v>
      </c>
      <c r="F21" s="146"/>
      <c r="G21" s="22">
        <v>250</v>
      </c>
      <c r="H21" s="26"/>
      <c r="I21" s="26"/>
      <c r="J21" s="26"/>
      <c r="K21" s="26"/>
      <c r="L21" s="26"/>
      <c r="M21" s="146"/>
      <c r="N21" s="26"/>
      <c r="O21" s="127"/>
      <c r="P21" s="127">
        <v>35</v>
      </c>
      <c r="Q21" s="22">
        <v>60</v>
      </c>
      <c r="R21" s="127"/>
      <c r="S21" s="127"/>
      <c r="T21" s="147"/>
      <c r="U21" s="147"/>
      <c r="V21" s="147"/>
      <c r="W21" s="147"/>
      <c r="X21" s="37"/>
      <c r="Y21" s="127"/>
      <c r="Z21" s="231" t="s">
        <v>320</v>
      </c>
      <c r="AA21" s="232"/>
      <c r="AB21" s="144"/>
    </row>
    <row r="22" spans="1:31" ht="75" customHeight="1">
      <c r="A22" s="12">
        <v>3</v>
      </c>
      <c r="B22" s="14" t="s">
        <v>40</v>
      </c>
      <c r="C22" s="20">
        <v>70000</v>
      </c>
      <c r="D22" s="131" t="s">
        <v>28</v>
      </c>
      <c r="E22" s="74">
        <v>19025</v>
      </c>
      <c r="F22" s="146"/>
      <c r="G22" s="22">
        <v>12</v>
      </c>
      <c r="H22" s="26"/>
      <c r="I22" s="26"/>
      <c r="J22" s="26"/>
      <c r="K22" s="26"/>
      <c r="L22" s="26"/>
      <c r="M22" s="146"/>
      <c r="N22" s="26"/>
      <c r="O22" s="127"/>
      <c r="P22" s="127"/>
      <c r="Q22" s="22">
        <v>7</v>
      </c>
      <c r="R22" s="127"/>
      <c r="S22" s="127"/>
      <c r="T22" s="147"/>
      <c r="U22" s="147"/>
      <c r="V22" s="147"/>
      <c r="W22" s="147"/>
      <c r="X22" s="37"/>
      <c r="Y22" s="127"/>
      <c r="Z22" s="231" t="s">
        <v>333</v>
      </c>
      <c r="AA22" s="232"/>
      <c r="AD22" s="155"/>
    </row>
    <row r="23" spans="1:31" ht="65.25" customHeight="1">
      <c r="A23" s="12">
        <v>4</v>
      </c>
      <c r="B23" s="14" t="s">
        <v>41</v>
      </c>
      <c r="C23" s="20">
        <v>22000</v>
      </c>
      <c r="D23" s="131" t="s">
        <v>28</v>
      </c>
      <c r="E23" s="74">
        <v>4774</v>
      </c>
      <c r="F23" s="146"/>
      <c r="G23" s="22">
        <v>6</v>
      </c>
      <c r="H23" s="26"/>
      <c r="I23" s="26"/>
      <c r="J23" s="26"/>
      <c r="K23" s="26"/>
      <c r="L23" s="26"/>
      <c r="M23" s="146"/>
      <c r="N23" s="26"/>
      <c r="O23" s="127"/>
      <c r="P23" s="127">
        <v>3</v>
      </c>
      <c r="Q23" s="22">
        <v>1</v>
      </c>
      <c r="R23" s="127"/>
      <c r="S23" s="127"/>
      <c r="T23" s="147"/>
      <c r="U23" s="147"/>
      <c r="V23" s="147"/>
      <c r="W23" s="147"/>
      <c r="X23" s="37"/>
      <c r="Y23" s="127"/>
      <c r="Z23" s="231" t="s">
        <v>334</v>
      </c>
      <c r="AA23" s="232"/>
      <c r="AB23" s="144"/>
    </row>
    <row r="24" spans="1:31" ht="40.5">
      <c r="A24" s="12">
        <v>5</v>
      </c>
      <c r="B24" s="14" t="s">
        <v>42</v>
      </c>
      <c r="C24" s="20">
        <v>170000</v>
      </c>
      <c r="D24" s="131" t="s">
        <v>28</v>
      </c>
      <c r="E24" s="74">
        <v>170496</v>
      </c>
      <c r="F24" s="146"/>
      <c r="G24" s="22"/>
      <c r="H24" s="26"/>
      <c r="I24" s="26"/>
      <c r="J24" s="26"/>
      <c r="K24" s="26"/>
      <c r="L24" s="26"/>
      <c r="M24" s="146"/>
      <c r="N24" s="26"/>
      <c r="O24" s="127"/>
      <c r="P24" s="127"/>
      <c r="Q24" s="22"/>
      <c r="R24" s="127"/>
      <c r="S24" s="127"/>
      <c r="T24" s="147"/>
      <c r="U24" s="147"/>
      <c r="V24" s="147"/>
      <c r="W24" s="147"/>
      <c r="X24" s="37"/>
      <c r="Y24" s="127"/>
      <c r="Z24" s="231" t="s">
        <v>321</v>
      </c>
      <c r="AA24" s="233" t="s">
        <v>226</v>
      </c>
      <c r="AD24" s="144"/>
    </row>
    <row r="25" spans="1:31" ht="45.75" customHeight="1">
      <c r="A25" s="12">
        <v>6</v>
      </c>
      <c r="B25" s="14" t="s">
        <v>43</v>
      </c>
      <c r="C25" s="14">
        <v>3700</v>
      </c>
      <c r="D25" s="14" t="s">
        <v>28</v>
      </c>
      <c r="E25" s="74">
        <v>13100</v>
      </c>
      <c r="F25" s="23"/>
      <c r="G25" s="23"/>
      <c r="H25" s="14"/>
      <c r="I25" s="14"/>
      <c r="J25" s="14"/>
      <c r="K25" s="14"/>
      <c r="L25" s="14"/>
      <c r="M25" s="146"/>
      <c r="N25" s="14"/>
      <c r="O25" s="14"/>
      <c r="P25" s="14"/>
      <c r="Q25" s="23"/>
      <c r="R25" s="14"/>
      <c r="S25" s="14"/>
      <c r="T25" s="14"/>
      <c r="U25" s="14"/>
      <c r="V25" s="14"/>
      <c r="W25" s="14"/>
      <c r="X25" s="14"/>
      <c r="Y25" s="14"/>
      <c r="Z25" s="230" t="s">
        <v>322</v>
      </c>
      <c r="AA25" s="230"/>
      <c r="AB25" s="144"/>
    </row>
    <row r="26" spans="1:31" ht="42.75" customHeight="1">
      <c r="A26" s="12">
        <v>7</v>
      </c>
      <c r="B26" s="14" t="s">
        <v>44</v>
      </c>
      <c r="C26" s="14">
        <v>2000</v>
      </c>
      <c r="D26" s="14" t="s">
        <v>28</v>
      </c>
      <c r="E26" s="74">
        <v>1900</v>
      </c>
      <c r="F26" s="23"/>
      <c r="G26" s="23"/>
      <c r="H26" s="14"/>
      <c r="I26" s="14"/>
      <c r="J26" s="14"/>
      <c r="K26" s="14"/>
      <c r="L26" s="14"/>
      <c r="M26" s="146"/>
      <c r="N26" s="14"/>
      <c r="O26" s="14"/>
      <c r="P26" s="14"/>
      <c r="Q26" s="23"/>
      <c r="R26" s="14"/>
      <c r="S26" s="14"/>
      <c r="T26" s="14"/>
      <c r="U26" s="14"/>
      <c r="V26" s="14"/>
      <c r="W26" s="14"/>
      <c r="X26" s="14"/>
      <c r="Y26" s="14"/>
      <c r="Z26" s="230" t="s">
        <v>321</v>
      </c>
      <c r="AA26" s="230"/>
      <c r="AD26" s="144"/>
    </row>
    <row r="27" spans="1:31" ht="67.5">
      <c r="A27" s="12">
        <v>8</v>
      </c>
      <c r="B27" s="14" t="s">
        <v>45</v>
      </c>
      <c r="C27" s="14">
        <v>20000</v>
      </c>
      <c r="D27" s="14" t="s">
        <v>28</v>
      </c>
      <c r="E27" s="74">
        <v>0</v>
      </c>
      <c r="F27" s="23"/>
      <c r="G27" s="23">
        <v>2</v>
      </c>
      <c r="H27" s="14"/>
      <c r="I27" s="14"/>
      <c r="J27" s="14"/>
      <c r="K27" s="14"/>
      <c r="L27" s="14"/>
      <c r="M27" s="146"/>
      <c r="N27" s="14"/>
      <c r="O27" s="14"/>
      <c r="P27" s="14"/>
      <c r="Q27" s="23"/>
      <c r="R27" s="14"/>
      <c r="S27" s="14"/>
      <c r="T27" s="14"/>
      <c r="U27" s="14"/>
      <c r="V27" s="14"/>
      <c r="W27" s="14"/>
      <c r="X27" s="14"/>
      <c r="Y27" s="14"/>
      <c r="Z27" s="230" t="s">
        <v>305</v>
      </c>
      <c r="AA27" s="230"/>
    </row>
    <row r="28" spans="1:31" ht="90.75" customHeight="1">
      <c r="A28" s="12">
        <v>9</v>
      </c>
      <c r="B28" s="14" t="s">
        <v>46</v>
      </c>
      <c r="C28" s="14">
        <v>27000</v>
      </c>
      <c r="D28" s="14" t="s">
        <v>28</v>
      </c>
      <c r="E28" s="14">
        <v>42000</v>
      </c>
      <c r="F28" s="23"/>
      <c r="G28" s="23">
        <v>3</v>
      </c>
      <c r="H28" s="14"/>
      <c r="I28" s="14"/>
      <c r="J28" s="14"/>
      <c r="K28" s="14"/>
      <c r="L28" s="14"/>
      <c r="M28" s="146"/>
      <c r="N28" s="14"/>
      <c r="O28" s="14"/>
      <c r="P28" s="14"/>
      <c r="Q28" s="23">
        <v>3</v>
      </c>
      <c r="R28" s="14"/>
      <c r="S28" s="14"/>
      <c r="T28" s="14"/>
      <c r="U28" s="14"/>
      <c r="V28" s="14"/>
      <c r="W28" s="14"/>
      <c r="X28" s="14"/>
      <c r="Y28" s="14"/>
      <c r="Z28" s="230" t="s">
        <v>323</v>
      </c>
      <c r="AA28" s="234" t="s">
        <v>335</v>
      </c>
    </row>
    <row r="29" spans="1:31" ht="67.5">
      <c r="A29" s="12">
        <v>10</v>
      </c>
      <c r="B29" s="14" t="s">
        <v>47</v>
      </c>
      <c r="C29" s="14">
        <v>170000</v>
      </c>
      <c r="D29" s="14" t="s">
        <v>28</v>
      </c>
      <c r="E29" s="74">
        <v>29750</v>
      </c>
      <c r="F29" s="23"/>
      <c r="G29" s="23">
        <v>8</v>
      </c>
      <c r="H29" s="14"/>
      <c r="I29" s="14"/>
      <c r="J29" s="14"/>
      <c r="K29" s="14"/>
      <c r="L29" s="14"/>
      <c r="M29" s="146"/>
      <c r="N29" s="14"/>
      <c r="O29" s="14"/>
      <c r="P29" s="14"/>
      <c r="Q29" s="23">
        <v>4</v>
      </c>
      <c r="R29" s="14"/>
      <c r="S29" s="14"/>
      <c r="T29" s="14"/>
      <c r="U29" s="14"/>
      <c r="V29" s="14"/>
      <c r="W29" s="14"/>
      <c r="X29" s="14"/>
      <c r="Y29" s="14"/>
      <c r="Z29" s="230" t="s">
        <v>305</v>
      </c>
      <c r="AA29" s="230"/>
    </row>
    <row r="30" spans="1:31" ht="40.5">
      <c r="A30" s="12">
        <v>11</v>
      </c>
      <c r="B30" s="14" t="s">
        <v>48</v>
      </c>
      <c r="C30" s="14">
        <v>55000</v>
      </c>
      <c r="D30" s="14" t="s">
        <v>28</v>
      </c>
      <c r="E30" s="74">
        <v>0</v>
      </c>
      <c r="F30" s="23"/>
      <c r="G30" s="23">
        <v>5</v>
      </c>
      <c r="H30" s="14"/>
      <c r="I30" s="14"/>
      <c r="J30" s="14"/>
      <c r="K30" s="14"/>
      <c r="L30" s="14"/>
      <c r="M30" s="146"/>
      <c r="N30" s="14"/>
      <c r="O30" s="14"/>
      <c r="P30" s="14"/>
      <c r="Q30" s="23"/>
      <c r="R30" s="14"/>
      <c r="S30" s="14"/>
      <c r="T30" s="14"/>
      <c r="U30" s="14"/>
      <c r="V30" s="14"/>
      <c r="W30" s="14"/>
      <c r="X30" s="14"/>
      <c r="Y30" s="14"/>
      <c r="Z30" s="230" t="s">
        <v>303</v>
      </c>
      <c r="AA30" s="230"/>
    </row>
    <row r="31" spans="1:31" ht="94.5">
      <c r="A31" s="12">
        <v>12</v>
      </c>
      <c r="B31" s="14" t="s">
        <v>49</v>
      </c>
      <c r="C31" s="14">
        <v>27000</v>
      </c>
      <c r="D31" s="14" t="s">
        <v>28</v>
      </c>
      <c r="E31" s="74">
        <v>2400</v>
      </c>
      <c r="F31" s="23"/>
      <c r="G31" s="23">
        <v>6</v>
      </c>
      <c r="H31" s="14"/>
      <c r="I31" s="14"/>
      <c r="J31" s="14"/>
      <c r="K31" s="14"/>
      <c r="L31" s="14"/>
      <c r="M31" s="146"/>
      <c r="N31" s="14"/>
      <c r="O31" s="14"/>
      <c r="P31" s="14"/>
      <c r="Q31" s="23">
        <v>1</v>
      </c>
      <c r="R31" s="14"/>
      <c r="S31" s="14"/>
      <c r="T31" s="14"/>
      <c r="U31" s="14"/>
      <c r="V31" s="14"/>
      <c r="W31" s="14"/>
      <c r="X31" s="14"/>
      <c r="Y31" s="14"/>
      <c r="Z31" s="230" t="s">
        <v>324</v>
      </c>
      <c r="AA31" s="230" t="s">
        <v>296</v>
      </c>
    </row>
    <row r="32" spans="1:31" ht="54">
      <c r="A32" s="12">
        <v>13</v>
      </c>
      <c r="B32" s="14" t="s">
        <v>50</v>
      </c>
      <c r="C32" s="14">
        <v>15567</v>
      </c>
      <c r="D32" s="14" t="s">
        <v>28</v>
      </c>
      <c r="E32" s="74">
        <v>41000</v>
      </c>
      <c r="F32" s="23"/>
      <c r="G32" s="23">
        <v>12</v>
      </c>
      <c r="H32" s="14"/>
      <c r="I32" s="14"/>
      <c r="J32" s="14"/>
      <c r="K32" s="14"/>
      <c r="L32" s="14"/>
      <c r="M32" s="146"/>
      <c r="N32" s="14"/>
      <c r="O32" s="14"/>
      <c r="P32" s="14"/>
      <c r="Q32" s="23">
        <v>12</v>
      </c>
      <c r="R32" s="14"/>
      <c r="S32" s="14"/>
      <c r="T32" s="14"/>
      <c r="U32" s="14"/>
      <c r="V32" s="14"/>
      <c r="W32" s="14"/>
      <c r="X32" s="14"/>
      <c r="Y32" s="14"/>
      <c r="Z32" s="230" t="s">
        <v>325</v>
      </c>
      <c r="AA32" s="230"/>
    </row>
    <row r="33" spans="1:27" ht="67.5">
      <c r="A33" s="12">
        <v>14</v>
      </c>
      <c r="B33" s="14" t="s">
        <v>51</v>
      </c>
      <c r="C33" s="14">
        <v>29000</v>
      </c>
      <c r="D33" s="74" t="s">
        <v>35</v>
      </c>
      <c r="E33" s="74">
        <v>29000</v>
      </c>
      <c r="F33" s="23"/>
      <c r="G33" s="23">
        <v>1</v>
      </c>
      <c r="H33" s="14"/>
      <c r="I33" s="14"/>
      <c r="J33" s="14"/>
      <c r="K33" s="14"/>
      <c r="L33" s="14"/>
      <c r="M33" s="146"/>
      <c r="N33" s="14"/>
      <c r="O33" s="14"/>
      <c r="P33" s="14"/>
      <c r="Q33" s="23">
        <v>1</v>
      </c>
      <c r="R33" s="14"/>
      <c r="S33" s="14"/>
      <c r="T33" s="14"/>
      <c r="U33" s="14"/>
      <c r="V33" s="14"/>
      <c r="W33" s="14"/>
      <c r="X33" s="14"/>
      <c r="Y33" s="14"/>
      <c r="Z33" s="230" t="s">
        <v>326</v>
      </c>
      <c r="AA33" s="230" t="s">
        <v>65</v>
      </c>
    </row>
    <row r="34" spans="1:27" ht="54">
      <c r="A34" s="12">
        <v>15</v>
      </c>
      <c r="B34" s="14" t="s">
        <v>52</v>
      </c>
      <c r="C34" s="14">
        <v>300000</v>
      </c>
      <c r="D34" s="14" t="s">
        <v>27</v>
      </c>
      <c r="E34" s="74">
        <v>300000</v>
      </c>
      <c r="F34" s="23"/>
      <c r="G34" s="23">
        <v>10</v>
      </c>
      <c r="H34" s="14"/>
      <c r="I34" s="14"/>
      <c r="J34" s="14"/>
      <c r="K34" s="14"/>
      <c r="L34" s="14"/>
      <c r="M34" s="146"/>
      <c r="N34" s="14"/>
      <c r="O34" s="14"/>
      <c r="P34" s="14"/>
      <c r="Q34" s="23">
        <v>10</v>
      </c>
      <c r="R34" s="14"/>
      <c r="S34" s="14"/>
      <c r="T34" s="14"/>
      <c r="U34" s="14"/>
      <c r="V34" s="14"/>
      <c r="W34" s="14"/>
      <c r="X34" s="14"/>
      <c r="Y34" s="14"/>
      <c r="Z34" s="230" t="s">
        <v>326</v>
      </c>
      <c r="AA34" s="230"/>
    </row>
    <row r="35" spans="1:27" ht="40.5">
      <c r="A35" s="12">
        <v>16</v>
      </c>
      <c r="B35" s="14" t="s">
        <v>53</v>
      </c>
      <c r="C35" s="14">
        <v>20000</v>
      </c>
      <c r="D35" s="14" t="s">
        <v>27</v>
      </c>
      <c r="E35" s="74">
        <v>0</v>
      </c>
      <c r="F35" s="23"/>
      <c r="G35" s="23">
        <v>15</v>
      </c>
      <c r="H35" s="14"/>
      <c r="I35" s="14"/>
      <c r="J35" s="14"/>
      <c r="K35" s="14"/>
      <c r="L35" s="14"/>
      <c r="M35" s="146"/>
      <c r="N35" s="14"/>
      <c r="O35" s="14"/>
      <c r="P35" s="14"/>
      <c r="Q35" s="23">
        <v>0</v>
      </c>
      <c r="R35" s="14"/>
      <c r="S35" s="14"/>
      <c r="T35" s="14"/>
      <c r="U35" s="14"/>
      <c r="V35" s="14"/>
      <c r="W35" s="14"/>
      <c r="X35" s="14"/>
      <c r="Y35" s="14"/>
      <c r="Z35" s="230" t="s">
        <v>295</v>
      </c>
      <c r="AA35" s="230"/>
    </row>
    <row r="36" spans="1:27" ht="81">
      <c r="A36" s="12">
        <v>17</v>
      </c>
      <c r="B36" s="14" t="s">
        <v>54</v>
      </c>
      <c r="C36" s="14">
        <v>100000</v>
      </c>
      <c r="D36" s="14" t="s">
        <v>35</v>
      </c>
      <c r="E36" s="74">
        <v>33379</v>
      </c>
      <c r="F36" s="23"/>
      <c r="G36" s="23">
        <v>7</v>
      </c>
      <c r="H36" s="14"/>
      <c r="I36" s="14"/>
      <c r="J36" s="14"/>
      <c r="K36" s="14"/>
      <c r="L36" s="14"/>
      <c r="M36" s="146"/>
      <c r="N36" s="14"/>
      <c r="O36" s="14"/>
      <c r="P36" s="14"/>
      <c r="Q36" s="23">
        <v>24</v>
      </c>
      <c r="R36" s="14"/>
      <c r="S36" s="14"/>
      <c r="T36" s="14"/>
      <c r="U36" s="14"/>
      <c r="V36" s="14"/>
      <c r="W36" s="14"/>
      <c r="X36" s="14"/>
      <c r="Y36" s="14"/>
      <c r="Z36" s="230" t="s">
        <v>327</v>
      </c>
      <c r="AA36" s="230"/>
    </row>
    <row r="37" spans="1:27" ht="71.25" customHeight="1">
      <c r="A37" s="12">
        <v>18</v>
      </c>
      <c r="B37" s="14" t="s">
        <v>55</v>
      </c>
      <c r="C37" s="14">
        <v>300000</v>
      </c>
      <c r="D37" s="14" t="s">
        <v>27</v>
      </c>
      <c r="E37" s="74">
        <v>300000</v>
      </c>
      <c r="F37" s="23"/>
      <c r="G37" s="23">
        <v>10</v>
      </c>
      <c r="H37" s="14"/>
      <c r="I37" s="14"/>
      <c r="J37" s="14"/>
      <c r="K37" s="14"/>
      <c r="L37" s="14"/>
      <c r="M37" s="146"/>
      <c r="N37" s="14"/>
      <c r="O37" s="14"/>
      <c r="P37" s="14"/>
      <c r="Q37" s="23">
        <v>5</v>
      </c>
      <c r="R37" s="14"/>
      <c r="S37" s="14"/>
      <c r="T37" s="14"/>
      <c r="U37" s="14"/>
      <c r="V37" s="14"/>
      <c r="W37" s="14"/>
      <c r="X37" s="14"/>
      <c r="Y37" s="14"/>
      <c r="Z37" s="230" t="s">
        <v>328</v>
      </c>
      <c r="AA37" s="230"/>
    </row>
    <row r="38" spans="1:27" s="157" customFormat="1" ht="94.5">
      <c r="A38" s="122">
        <v>19</v>
      </c>
      <c r="B38" s="74" t="s">
        <v>56</v>
      </c>
      <c r="C38" s="74">
        <v>22000</v>
      </c>
      <c r="D38" s="74" t="s">
        <v>35</v>
      </c>
      <c r="E38" s="74">
        <v>22000</v>
      </c>
      <c r="F38" s="106"/>
      <c r="G38" s="106">
        <v>3</v>
      </c>
      <c r="H38" s="74"/>
      <c r="I38" s="74"/>
      <c r="J38" s="74"/>
      <c r="K38" s="74"/>
      <c r="L38" s="74"/>
      <c r="M38" s="156"/>
      <c r="N38" s="74"/>
      <c r="O38" s="74"/>
      <c r="P38" s="14"/>
      <c r="Q38" s="23">
        <v>3</v>
      </c>
      <c r="R38" s="14"/>
      <c r="S38" s="14"/>
      <c r="T38" s="74"/>
      <c r="U38" s="74"/>
      <c r="V38" s="74"/>
      <c r="W38" s="74"/>
      <c r="X38" s="14"/>
      <c r="Y38" s="14"/>
      <c r="Z38" s="230" t="s">
        <v>329</v>
      </c>
      <c r="AA38" s="234"/>
    </row>
    <row r="39" spans="1:27" ht="81">
      <c r="A39" s="12">
        <v>20</v>
      </c>
      <c r="B39" s="14" t="s">
        <v>64</v>
      </c>
      <c r="C39" s="14">
        <v>110000</v>
      </c>
      <c r="D39" s="14" t="s">
        <v>28</v>
      </c>
      <c r="E39" s="74">
        <v>147000</v>
      </c>
      <c r="F39" s="23"/>
      <c r="G39" s="23">
        <v>4</v>
      </c>
      <c r="H39" s="14"/>
      <c r="I39" s="14"/>
      <c r="J39" s="14"/>
      <c r="K39" s="14"/>
      <c r="L39" s="14"/>
      <c r="M39" s="146"/>
      <c r="N39" s="14"/>
      <c r="O39" s="14"/>
      <c r="P39" s="14"/>
      <c r="Q39" s="23">
        <v>8</v>
      </c>
      <c r="R39" s="14"/>
      <c r="S39" s="14"/>
      <c r="T39" s="14"/>
      <c r="U39" s="14"/>
      <c r="V39" s="14"/>
      <c r="W39" s="14"/>
      <c r="X39" s="14"/>
      <c r="Y39" s="14"/>
      <c r="Z39" s="230" t="s">
        <v>325</v>
      </c>
      <c r="AA39" s="230"/>
    </row>
    <row r="40" spans="1:27" ht="54">
      <c r="A40" s="12">
        <v>21</v>
      </c>
      <c r="B40" s="14" t="s">
        <v>57</v>
      </c>
      <c r="C40" s="14">
        <v>45000</v>
      </c>
      <c r="D40" s="14" t="s">
        <v>27</v>
      </c>
      <c r="E40" s="74">
        <v>78000</v>
      </c>
      <c r="F40" s="23"/>
      <c r="G40" s="23">
        <v>12</v>
      </c>
      <c r="H40" s="14"/>
      <c r="I40" s="14"/>
      <c r="J40" s="14"/>
      <c r="K40" s="14"/>
      <c r="L40" s="14"/>
      <c r="M40" s="146"/>
      <c r="N40" s="14"/>
      <c r="O40" s="14"/>
      <c r="P40" s="14"/>
      <c r="Q40" s="23">
        <v>7</v>
      </c>
      <c r="R40" s="14"/>
      <c r="S40" s="14"/>
      <c r="T40" s="14"/>
      <c r="U40" s="14"/>
      <c r="V40" s="14"/>
      <c r="W40" s="14"/>
      <c r="X40" s="14"/>
      <c r="Y40" s="14"/>
      <c r="Z40" s="230" t="s">
        <v>330</v>
      </c>
      <c r="AA40" s="230"/>
    </row>
    <row r="41" spans="1:27" ht="148.5">
      <c r="A41" s="12">
        <v>22</v>
      </c>
      <c r="B41" s="14" t="s">
        <v>58</v>
      </c>
      <c r="C41" s="14">
        <v>120000</v>
      </c>
      <c r="D41" s="14" t="s">
        <v>35</v>
      </c>
      <c r="E41" s="74">
        <v>45900</v>
      </c>
      <c r="F41" s="23"/>
      <c r="G41" s="23">
        <v>20</v>
      </c>
      <c r="H41" s="14"/>
      <c r="I41" s="14"/>
      <c r="J41" s="14"/>
      <c r="K41" s="14"/>
      <c r="L41" s="14"/>
      <c r="M41" s="146"/>
      <c r="N41" s="14"/>
      <c r="O41" s="14"/>
      <c r="P41" s="14"/>
      <c r="Q41" s="23">
        <v>8</v>
      </c>
      <c r="R41" s="14"/>
      <c r="S41" s="14"/>
      <c r="T41" s="14"/>
      <c r="U41" s="14"/>
      <c r="V41" s="14"/>
      <c r="W41" s="14"/>
      <c r="X41" s="14"/>
      <c r="Y41" s="14"/>
      <c r="Z41" s="230" t="s">
        <v>331</v>
      </c>
      <c r="AA41" s="230"/>
    </row>
    <row r="42" spans="1:27" ht="116.25" customHeight="1">
      <c r="A42" s="12">
        <v>23</v>
      </c>
      <c r="B42" s="14" t="s">
        <v>59</v>
      </c>
      <c r="C42" s="14">
        <v>50000</v>
      </c>
      <c r="D42" s="14" t="s">
        <v>28</v>
      </c>
      <c r="E42" s="74">
        <v>22323</v>
      </c>
      <c r="F42" s="23"/>
      <c r="G42" s="23"/>
      <c r="H42" s="14"/>
      <c r="I42" s="14"/>
      <c r="J42" s="14"/>
      <c r="K42" s="14"/>
      <c r="L42" s="14"/>
      <c r="M42" s="146"/>
      <c r="N42" s="14"/>
      <c r="O42" s="14"/>
      <c r="P42" s="14"/>
      <c r="Q42" s="23"/>
      <c r="R42" s="14"/>
      <c r="S42" s="14"/>
      <c r="T42" s="14"/>
      <c r="U42" s="14"/>
      <c r="V42" s="14"/>
      <c r="W42" s="14"/>
      <c r="X42" s="14"/>
      <c r="Y42" s="14"/>
      <c r="Z42" s="230" t="s">
        <v>332</v>
      </c>
      <c r="AA42" s="230" t="s">
        <v>302</v>
      </c>
    </row>
    <row r="43" spans="1:27" s="157" customFormat="1" ht="67.5">
      <c r="A43" s="122">
        <v>24</v>
      </c>
      <c r="B43" s="74" t="s">
        <v>60</v>
      </c>
      <c r="C43" s="74">
        <v>1500</v>
      </c>
      <c r="D43" s="74" t="s">
        <v>35</v>
      </c>
      <c r="E43" s="74">
        <v>3000</v>
      </c>
      <c r="F43" s="106"/>
      <c r="G43" s="106">
        <v>1</v>
      </c>
      <c r="H43" s="74"/>
      <c r="I43" s="74"/>
      <c r="J43" s="74"/>
      <c r="K43" s="74"/>
      <c r="L43" s="74"/>
      <c r="M43" s="156"/>
      <c r="N43" s="74"/>
      <c r="O43" s="74"/>
      <c r="P43" s="14"/>
      <c r="Q43" s="23">
        <v>1</v>
      </c>
      <c r="R43" s="14"/>
      <c r="S43" s="14"/>
      <c r="T43" s="74"/>
      <c r="U43" s="74"/>
      <c r="V43" s="74"/>
      <c r="W43" s="74"/>
      <c r="X43" s="14"/>
      <c r="Y43" s="14"/>
      <c r="Z43" s="235" t="s">
        <v>236</v>
      </c>
      <c r="AA43" s="234" t="s">
        <v>85</v>
      </c>
    </row>
    <row r="44" spans="1:27" s="157" customFormat="1" ht="67.5">
      <c r="A44" s="122">
        <v>25</v>
      </c>
      <c r="B44" s="122" t="s">
        <v>61</v>
      </c>
      <c r="C44" s="74">
        <v>45000</v>
      </c>
      <c r="D44" s="122" t="s">
        <v>35</v>
      </c>
      <c r="E44" s="74">
        <v>45000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"/>
      <c r="Q44" s="12"/>
      <c r="R44" s="12"/>
      <c r="S44" s="12"/>
      <c r="T44" s="122"/>
      <c r="U44" s="122"/>
      <c r="V44" s="122"/>
      <c r="W44" s="122"/>
      <c r="X44" s="12"/>
      <c r="Y44" s="12"/>
      <c r="Z44" s="235" t="s">
        <v>236</v>
      </c>
      <c r="AA44" s="234" t="s">
        <v>85</v>
      </c>
    </row>
    <row r="45" spans="1:27" s="157" customFormat="1" ht="51" customHeight="1">
      <c r="A45" s="285">
        <v>26</v>
      </c>
      <c r="B45" s="315" t="s">
        <v>62</v>
      </c>
      <c r="C45" s="74">
        <v>85750</v>
      </c>
      <c r="D45" s="74" t="s">
        <v>28</v>
      </c>
      <c r="E45" s="74">
        <v>66570</v>
      </c>
      <c r="F45" s="106">
        <v>14</v>
      </c>
      <c r="G45" s="106">
        <v>5</v>
      </c>
      <c r="H45" s="74"/>
      <c r="I45" s="74"/>
      <c r="J45" s="74"/>
      <c r="K45" s="74"/>
      <c r="L45" s="74"/>
      <c r="M45" s="156"/>
      <c r="N45" s="74"/>
      <c r="O45" s="74"/>
      <c r="P45" s="323">
        <v>10</v>
      </c>
      <c r="Q45" s="323">
        <v>4</v>
      </c>
      <c r="R45" s="14"/>
      <c r="S45" s="14"/>
      <c r="T45" s="74"/>
      <c r="U45" s="74"/>
      <c r="V45" s="74"/>
      <c r="W45" s="74"/>
      <c r="X45" s="14"/>
      <c r="Y45" s="14"/>
      <c r="Z45" s="234" t="s">
        <v>234</v>
      </c>
      <c r="AA45" s="234"/>
    </row>
    <row r="46" spans="1:27" ht="71.25" customHeight="1">
      <c r="A46" s="287"/>
      <c r="B46" s="316"/>
      <c r="C46" s="14">
        <v>100710</v>
      </c>
      <c r="D46" s="14" t="s">
        <v>63</v>
      </c>
      <c r="E46" s="74">
        <v>81460</v>
      </c>
      <c r="F46" s="23"/>
      <c r="G46" s="23"/>
      <c r="H46" s="14"/>
      <c r="I46" s="14"/>
      <c r="J46" s="14"/>
      <c r="K46" s="14"/>
      <c r="L46" s="14"/>
      <c r="M46" s="146"/>
      <c r="N46" s="14"/>
      <c r="O46" s="14"/>
      <c r="P46" s="324"/>
      <c r="Q46" s="324"/>
      <c r="R46" s="14"/>
      <c r="S46" s="14"/>
      <c r="T46" s="14"/>
      <c r="U46" s="14"/>
      <c r="V46" s="14"/>
      <c r="W46" s="14"/>
      <c r="X46" s="14"/>
      <c r="Y46" s="14"/>
      <c r="Z46" s="230"/>
      <c r="AA46" s="230" t="s">
        <v>254</v>
      </c>
    </row>
    <row r="47" spans="1:27" s="153" customFormat="1" ht="27" customHeight="1">
      <c r="A47" s="62" t="s">
        <v>26</v>
      </c>
      <c r="B47" s="62"/>
      <c r="C47" s="1">
        <f>SUM(C20:C46)</f>
        <v>5066227</v>
      </c>
      <c r="D47" s="62"/>
      <c r="E47" s="158">
        <f>SUM(E20:E46)</f>
        <v>1853122</v>
      </c>
      <c r="F47" s="63">
        <v>14</v>
      </c>
      <c r="G47" s="63">
        <f>SUM(G20:G46)</f>
        <v>409</v>
      </c>
      <c r="H47" s="62"/>
      <c r="I47" s="62"/>
      <c r="J47" s="62"/>
      <c r="K47" s="62"/>
      <c r="L47" s="62"/>
      <c r="M47" s="149"/>
      <c r="N47" s="62"/>
      <c r="O47" s="62"/>
      <c r="P47" s="63">
        <f>SUM(P20:P46)</f>
        <v>48</v>
      </c>
      <c r="Q47" s="63">
        <f>SUM(Q20:Q46)</f>
        <v>163</v>
      </c>
      <c r="R47" s="62"/>
      <c r="S47" s="62"/>
      <c r="T47" s="62"/>
      <c r="U47" s="62"/>
      <c r="V47" s="62"/>
      <c r="W47" s="62"/>
      <c r="X47" s="62"/>
      <c r="Y47" s="62"/>
      <c r="Z47" s="62"/>
      <c r="AA47" s="62"/>
    </row>
    <row r="48" spans="1:27" ht="43.5" customHeight="1">
      <c r="A48" s="14" t="s">
        <v>66</v>
      </c>
      <c r="B48" s="317" t="s">
        <v>67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9"/>
    </row>
    <row r="49" spans="1:29" ht="40.5">
      <c r="A49" s="107">
        <v>1</v>
      </c>
      <c r="B49" s="14" t="s">
        <v>68</v>
      </c>
      <c r="C49" s="14"/>
      <c r="D49" s="14"/>
      <c r="E49" s="159"/>
      <c r="F49" s="23"/>
      <c r="G49" s="23"/>
      <c r="H49" s="14"/>
      <c r="I49" s="14"/>
      <c r="J49" s="14"/>
      <c r="K49" s="14"/>
      <c r="L49" s="14"/>
      <c r="M49" s="2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60"/>
      <c r="AA49" s="161"/>
    </row>
    <row r="50" spans="1:29" ht="65.25" customHeight="1">
      <c r="A50" s="127">
        <v>1.1000000000000001</v>
      </c>
      <c r="B50" s="127" t="s">
        <v>69</v>
      </c>
      <c r="C50" s="10">
        <v>370994</v>
      </c>
      <c r="D50" s="24" t="s">
        <v>28</v>
      </c>
      <c r="E50" s="162">
        <v>339136.6</v>
      </c>
      <c r="F50" s="146"/>
      <c r="G50" s="146"/>
      <c r="H50" s="26"/>
      <c r="I50" s="26"/>
      <c r="J50" s="26"/>
      <c r="K50" s="26"/>
      <c r="L50" s="26"/>
      <c r="M50" s="146"/>
      <c r="N50" s="26"/>
      <c r="O50" s="127">
        <v>200</v>
      </c>
      <c r="P50" s="127"/>
      <c r="Q50" s="127"/>
      <c r="R50" s="127"/>
      <c r="S50" s="127"/>
      <c r="T50" s="147"/>
      <c r="U50" s="147"/>
      <c r="V50" s="147"/>
      <c r="W50" s="147"/>
      <c r="X50" s="37"/>
      <c r="Y50" s="127">
        <v>68</v>
      </c>
      <c r="Z50" s="92" t="s">
        <v>288</v>
      </c>
      <c r="AA50" s="160"/>
      <c r="AB50" s="163"/>
      <c r="AC50" s="144"/>
    </row>
    <row r="51" spans="1:29" ht="66.75" customHeight="1">
      <c r="A51" s="127">
        <v>1.2</v>
      </c>
      <c r="B51" s="127" t="s">
        <v>70</v>
      </c>
      <c r="C51" s="10">
        <v>76522.5</v>
      </c>
      <c r="D51" s="24" t="s">
        <v>28</v>
      </c>
      <c r="E51" s="162">
        <v>76522.5</v>
      </c>
      <c r="F51" s="146"/>
      <c r="G51" s="146"/>
      <c r="H51" s="26"/>
      <c r="I51" s="26"/>
      <c r="J51" s="26"/>
      <c r="K51" s="26"/>
      <c r="L51" s="26"/>
      <c r="M51" s="146"/>
      <c r="N51" s="26"/>
      <c r="O51" s="127">
        <v>30</v>
      </c>
      <c r="P51" s="127"/>
      <c r="Q51" s="127"/>
      <c r="R51" s="127"/>
      <c r="S51" s="127"/>
      <c r="T51" s="147"/>
      <c r="U51" s="147"/>
      <c r="V51" s="147"/>
      <c r="W51" s="147"/>
      <c r="X51" s="37"/>
      <c r="Y51" s="127">
        <v>28</v>
      </c>
      <c r="Z51" s="92"/>
      <c r="AA51" s="160"/>
      <c r="AB51" s="144"/>
      <c r="AC51" s="144">
        <f>AB51-E55</f>
        <v>-40056.6</v>
      </c>
    </row>
    <row r="52" spans="1:29" ht="222" customHeight="1">
      <c r="A52" s="127">
        <v>1.3</v>
      </c>
      <c r="B52" s="127" t="s">
        <v>71</v>
      </c>
      <c r="C52" s="4">
        <v>3848.6</v>
      </c>
      <c r="D52" s="24" t="s">
        <v>28</v>
      </c>
      <c r="E52" s="164">
        <v>3061.9270000000001</v>
      </c>
      <c r="F52" s="146"/>
      <c r="G52" s="146"/>
      <c r="H52" s="26"/>
      <c r="I52" s="26"/>
      <c r="J52" s="26"/>
      <c r="K52" s="26"/>
      <c r="L52" s="26"/>
      <c r="M52" s="146"/>
      <c r="N52" s="26"/>
      <c r="O52" s="127">
        <v>7</v>
      </c>
      <c r="P52" s="127"/>
      <c r="Q52" s="127"/>
      <c r="R52" s="127"/>
      <c r="S52" s="127"/>
      <c r="T52" s="147"/>
      <c r="U52" s="147"/>
      <c r="V52" s="147"/>
      <c r="W52" s="147"/>
      <c r="X52" s="37"/>
      <c r="Y52" s="127">
        <v>3</v>
      </c>
      <c r="Z52" s="134" t="s">
        <v>289</v>
      </c>
      <c r="AA52" s="101" t="s">
        <v>290</v>
      </c>
      <c r="AB52" s="144"/>
    </row>
    <row r="53" spans="1:29" ht="94.5" customHeight="1">
      <c r="A53" s="28">
        <v>2</v>
      </c>
      <c r="B53" s="52" t="s">
        <v>72</v>
      </c>
      <c r="C53" s="4">
        <v>13117.92</v>
      </c>
      <c r="D53" s="25" t="s">
        <v>63</v>
      </c>
      <c r="E53" s="164">
        <v>9129.0990000000002</v>
      </c>
      <c r="F53" s="146"/>
      <c r="G53" s="146"/>
      <c r="H53" s="26"/>
      <c r="I53" s="26"/>
      <c r="J53" s="26"/>
      <c r="K53" s="26"/>
      <c r="L53" s="26"/>
      <c r="M53" s="146"/>
      <c r="N53" s="26"/>
      <c r="O53" s="127">
        <v>18</v>
      </c>
      <c r="P53" s="127"/>
      <c r="Q53" s="127"/>
      <c r="R53" s="127"/>
      <c r="S53" s="127"/>
      <c r="T53" s="147"/>
      <c r="U53" s="147"/>
      <c r="V53" s="147"/>
      <c r="W53" s="147"/>
      <c r="X53" s="37"/>
      <c r="Y53" s="127">
        <v>7</v>
      </c>
      <c r="Z53" s="91"/>
      <c r="AA53" s="102"/>
      <c r="AB53" s="163"/>
    </row>
    <row r="54" spans="1:29" ht="151.5">
      <c r="A54" s="28">
        <v>3</v>
      </c>
      <c r="B54" s="131" t="s">
        <v>242</v>
      </c>
      <c r="C54" s="32"/>
      <c r="D54" s="27"/>
      <c r="E54" s="162"/>
      <c r="F54" s="146"/>
      <c r="G54" s="146"/>
      <c r="H54" s="26"/>
      <c r="I54" s="26"/>
      <c r="J54" s="26"/>
      <c r="K54" s="26"/>
      <c r="L54" s="26"/>
      <c r="M54" s="146"/>
      <c r="N54" s="26"/>
      <c r="O54" s="127"/>
      <c r="P54" s="127">
        <v>64</v>
      </c>
      <c r="Q54" s="127"/>
      <c r="R54" s="127"/>
      <c r="S54" s="127"/>
      <c r="T54" s="147"/>
      <c r="U54" s="147"/>
      <c r="V54" s="147"/>
      <c r="W54" s="147"/>
      <c r="X54" s="37"/>
      <c r="Y54" s="127"/>
      <c r="Z54" s="91"/>
      <c r="AA54" s="327" t="s">
        <v>82</v>
      </c>
      <c r="AC54" s="144"/>
    </row>
    <row r="55" spans="1:29" ht="67.5">
      <c r="A55" s="127">
        <v>3.1</v>
      </c>
      <c r="B55" s="103" t="s">
        <v>73</v>
      </c>
      <c r="C55" s="4">
        <v>43010.3</v>
      </c>
      <c r="D55" s="27" t="s">
        <v>35</v>
      </c>
      <c r="E55" s="325">
        <v>40056.6</v>
      </c>
      <c r="F55" s="146"/>
      <c r="G55" s="146"/>
      <c r="H55" s="26"/>
      <c r="I55" s="26"/>
      <c r="J55" s="26"/>
      <c r="K55" s="26"/>
      <c r="L55" s="26"/>
      <c r="M55" s="146"/>
      <c r="N55" s="26"/>
      <c r="O55" s="127">
        <v>30</v>
      </c>
      <c r="P55" s="127"/>
      <c r="Q55" s="127"/>
      <c r="R55" s="127"/>
      <c r="S55" s="127"/>
      <c r="T55" s="147"/>
      <c r="U55" s="147"/>
      <c r="V55" s="147"/>
      <c r="W55" s="147"/>
      <c r="X55" s="37"/>
      <c r="Y55" s="241">
        <v>17</v>
      </c>
      <c r="Z55" s="134" t="s">
        <v>291</v>
      </c>
      <c r="AA55" s="328"/>
    </row>
    <row r="56" spans="1:29" ht="67.5">
      <c r="A56" s="127">
        <v>3.2</v>
      </c>
      <c r="B56" s="103" t="s">
        <v>74</v>
      </c>
      <c r="C56" s="4">
        <v>36772.300000000003</v>
      </c>
      <c r="D56" s="100" t="s">
        <v>35</v>
      </c>
      <c r="E56" s="326"/>
      <c r="F56" s="146"/>
      <c r="G56" s="146"/>
      <c r="H56" s="26"/>
      <c r="I56" s="26"/>
      <c r="J56" s="26"/>
      <c r="K56" s="26"/>
      <c r="L56" s="26"/>
      <c r="M56" s="146"/>
      <c r="N56" s="26"/>
      <c r="O56" s="127">
        <v>22</v>
      </c>
      <c r="P56" s="127"/>
      <c r="Q56" s="127"/>
      <c r="R56" s="127"/>
      <c r="S56" s="127"/>
      <c r="T56" s="147"/>
      <c r="U56" s="147"/>
      <c r="V56" s="147"/>
      <c r="W56" s="147"/>
      <c r="X56" s="37"/>
      <c r="Y56" s="242"/>
      <c r="Z56" s="104"/>
      <c r="AA56" s="102"/>
    </row>
    <row r="57" spans="1:29" ht="40.5" customHeight="1">
      <c r="A57" s="127">
        <v>4</v>
      </c>
      <c r="B57" s="53" t="s">
        <v>75</v>
      </c>
      <c r="C57" s="130"/>
      <c r="D57" s="37"/>
      <c r="E57" s="165"/>
      <c r="F57" s="146"/>
      <c r="G57" s="146"/>
      <c r="H57" s="26"/>
      <c r="I57" s="26"/>
      <c r="J57" s="26"/>
      <c r="K57" s="26"/>
      <c r="L57" s="26"/>
      <c r="M57" s="146"/>
      <c r="N57" s="26"/>
      <c r="O57" s="127"/>
      <c r="P57" s="127"/>
      <c r="Q57" s="127"/>
      <c r="R57" s="127"/>
      <c r="S57" s="127"/>
      <c r="T57" s="147"/>
      <c r="U57" s="147"/>
      <c r="V57" s="147"/>
      <c r="W57" s="147"/>
      <c r="X57" s="37"/>
      <c r="Y57" s="127"/>
      <c r="Z57" s="91"/>
      <c r="AA57" s="91"/>
    </row>
    <row r="58" spans="1:29" ht="148.5">
      <c r="A58" s="127">
        <v>4.0999999999999996</v>
      </c>
      <c r="B58" s="131" t="s">
        <v>76</v>
      </c>
      <c r="C58" s="4">
        <v>60000</v>
      </c>
      <c r="D58" s="9" t="s">
        <v>27</v>
      </c>
      <c r="E58" s="162">
        <v>45150</v>
      </c>
      <c r="F58" s="146"/>
      <c r="G58" s="146"/>
      <c r="H58" s="26"/>
      <c r="I58" s="26"/>
      <c r="J58" s="26"/>
      <c r="K58" s="26"/>
      <c r="L58" s="26"/>
      <c r="M58" s="146"/>
      <c r="N58" s="26"/>
      <c r="O58" s="127">
        <v>20</v>
      </c>
      <c r="P58" s="127"/>
      <c r="Q58" s="127">
        <v>9</v>
      </c>
      <c r="R58" s="127"/>
      <c r="S58" s="127"/>
      <c r="T58" s="147"/>
      <c r="U58" s="147"/>
      <c r="V58" s="147"/>
      <c r="W58" s="147"/>
      <c r="X58" s="37"/>
      <c r="Y58" s="127"/>
      <c r="Z58" s="92" t="s">
        <v>292</v>
      </c>
      <c r="AA58" s="91" t="s">
        <v>293</v>
      </c>
    </row>
    <row r="59" spans="1:29" ht="28.5">
      <c r="A59" s="28">
        <v>5</v>
      </c>
      <c r="B59" s="53" t="s">
        <v>77</v>
      </c>
      <c r="C59" s="4"/>
      <c r="D59" s="4"/>
      <c r="E59" s="162"/>
      <c r="F59" s="146"/>
      <c r="G59" s="146"/>
      <c r="H59" s="26"/>
      <c r="I59" s="26"/>
      <c r="J59" s="26"/>
      <c r="K59" s="26"/>
      <c r="L59" s="26"/>
      <c r="M59" s="146"/>
      <c r="N59" s="26"/>
      <c r="O59" s="127"/>
      <c r="P59" s="127"/>
      <c r="Q59" s="127"/>
      <c r="R59" s="127"/>
      <c r="S59" s="127"/>
      <c r="T59" s="147"/>
      <c r="U59" s="147"/>
      <c r="V59" s="147"/>
      <c r="W59" s="147"/>
      <c r="X59" s="37"/>
      <c r="Y59" s="127"/>
      <c r="Z59" s="92"/>
      <c r="AA59" s="147"/>
      <c r="AC59" s="144"/>
    </row>
    <row r="60" spans="1:29" ht="67.5">
      <c r="A60" s="127">
        <v>5.0999999999999996</v>
      </c>
      <c r="B60" s="131" t="s">
        <v>78</v>
      </c>
      <c r="C60" s="4">
        <v>15000</v>
      </c>
      <c r="D60" s="27" t="s">
        <v>35</v>
      </c>
      <c r="E60" s="162">
        <v>10300</v>
      </c>
      <c r="F60" s="146"/>
      <c r="G60" s="146"/>
      <c r="H60" s="26"/>
      <c r="I60" s="26"/>
      <c r="J60" s="26"/>
      <c r="K60" s="26"/>
      <c r="L60" s="26"/>
      <c r="M60" s="146"/>
      <c r="N60" s="26"/>
      <c r="O60" s="127">
        <v>100</v>
      </c>
      <c r="P60" s="127"/>
      <c r="Q60" s="127"/>
      <c r="R60" s="127"/>
      <c r="S60" s="127"/>
      <c r="T60" s="147"/>
      <c r="U60" s="147"/>
      <c r="V60" s="147"/>
      <c r="W60" s="147"/>
      <c r="X60" s="37"/>
      <c r="Y60" s="127">
        <v>90</v>
      </c>
      <c r="Z60" s="160"/>
      <c r="AA60" s="160"/>
    </row>
    <row r="61" spans="1:29" s="157" customFormat="1" ht="95.25" customHeight="1">
      <c r="A61" s="126">
        <v>6</v>
      </c>
      <c r="B61" s="88" t="s">
        <v>79</v>
      </c>
      <c r="C61" s="30">
        <v>72195</v>
      </c>
      <c r="D61" s="31" t="s">
        <v>28</v>
      </c>
      <c r="E61" s="166">
        <v>72195</v>
      </c>
      <c r="F61" s="156"/>
      <c r="G61" s="156"/>
      <c r="H61" s="167"/>
      <c r="I61" s="167"/>
      <c r="J61" s="167"/>
      <c r="K61" s="167"/>
      <c r="L61" s="167"/>
      <c r="M61" s="156"/>
      <c r="N61" s="167"/>
      <c r="O61" s="126">
        <v>10</v>
      </c>
      <c r="P61" s="127"/>
      <c r="Q61" s="127"/>
      <c r="R61" s="127"/>
      <c r="S61" s="127"/>
      <c r="T61" s="80"/>
      <c r="U61" s="80"/>
      <c r="V61" s="80"/>
      <c r="W61" s="80"/>
      <c r="X61" s="37"/>
      <c r="Y61" s="127">
        <v>4</v>
      </c>
      <c r="Z61" s="123"/>
      <c r="AA61" s="123" t="s">
        <v>83</v>
      </c>
    </row>
    <row r="62" spans="1:29" ht="92.25" customHeight="1">
      <c r="A62" s="127">
        <v>7</v>
      </c>
      <c r="B62" s="54" t="s">
        <v>80</v>
      </c>
      <c r="C62" s="29">
        <v>101320</v>
      </c>
      <c r="D62" s="24" t="s">
        <v>28</v>
      </c>
      <c r="E62" s="162">
        <v>100970</v>
      </c>
      <c r="F62" s="145"/>
      <c r="G62" s="145"/>
      <c r="H62" s="38"/>
      <c r="I62" s="38"/>
      <c r="J62" s="38"/>
      <c r="K62" s="38"/>
      <c r="L62" s="38"/>
      <c r="M62" s="145"/>
      <c r="N62" s="38"/>
      <c r="O62" s="127">
        <v>10</v>
      </c>
      <c r="P62" s="127"/>
      <c r="Q62" s="127"/>
      <c r="R62" s="127"/>
      <c r="S62" s="127"/>
      <c r="T62" s="39"/>
      <c r="U62" s="39"/>
      <c r="V62" s="39"/>
      <c r="W62" s="39"/>
      <c r="X62" s="37"/>
      <c r="Y62" s="127">
        <v>3</v>
      </c>
      <c r="Z62" s="131"/>
      <c r="AA62" s="131" t="s">
        <v>83</v>
      </c>
    </row>
    <row r="63" spans="1:29" ht="91.5" customHeight="1">
      <c r="A63" s="127">
        <v>8</v>
      </c>
      <c r="B63" s="54" t="s">
        <v>81</v>
      </c>
      <c r="C63" s="29">
        <v>13430</v>
      </c>
      <c r="D63" s="27" t="s">
        <v>35</v>
      </c>
      <c r="E63" s="75">
        <v>0</v>
      </c>
      <c r="F63" s="145"/>
      <c r="G63" s="145"/>
      <c r="H63" s="38"/>
      <c r="I63" s="38"/>
      <c r="J63" s="38"/>
      <c r="K63" s="38"/>
      <c r="L63" s="38"/>
      <c r="M63" s="145"/>
      <c r="N63" s="38"/>
      <c r="O63" s="127">
        <v>25</v>
      </c>
      <c r="P63" s="127"/>
      <c r="Q63" s="127"/>
      <c r="R63" s="127"/>
      <c r="S63" s="127"/>
      <c r="T63" s="39"/>
      <c r="U63" s="39"/>
      <c r="V63" s="39"/>
      <c r="W63" s="39"/>
      <c r="X63" s="37"/>
      <c r="Y63" s="127"/>
      <c r="Z63" s="131" t="s">
        <v>294</v>
      </c>
      <c r="AA63" s="35" t="s">
        <v>84</v>
      </c>
    </row>
    <row r="64" spans="1:29" s="157" customFormat="1" ht="46.5" customHeight="1">
      <c r="A64" s="271">
        <v>9</v>
      </c>
      <c r="B64" s="253" t="s">
        <v>233</v>
      </c>
      <c r="C64" s="30">
        <v>13500</v>
      </c>
      <c r="D64" s="31" t="s">
        <v>28</v>
      </c>
      <c r="E64" s="75">
        <v>13240</v>
      </c>
      <c r="F64" s="156"/>
      <c r="G64" s="156"/>
      <c r="H64" s="167"/>
      <c r="I64" s="167"/>
      <c r="J64" s="167"/>
      <c r="K64" s="167"/>
      <c r="L64" s="167"/>
      <c r="M64" s="156"/>
      <c r="N64" s="167"/>
      <c r="O64" s="127">
        <v>5</v>
      </c>
      <c r="P64" s="127"/>
      <c r="Q64" s="127"/>
      <c r="R64" s="127"/>
      <c r="S64" s="127"/>
      <c r="T64" s="80"/>
      <c r="U64" s="80"/>
      <c r="V64" s="80"/>
      <c r="W64" s="80"/>
      <c r="X64" s="37"/>
      <c r="Y64" s="127"/>
      <c r="Z64" s="123" t="s">
        <v>235</v>
      </c>
      <c r="AA64" s="75"/>
    </row>
    <row r="65" spans="1:29" s="157" customFormat="1" ht="45.75" customHeight="1">
      <c r="A65" s="271"/>
      <c r="B65" s="254"/>
      <c r="C65" s="120">
        <v>16500</v>
      </c>
      <c r="D65" s="90" t="s">
        <v>63</v>
      </c>
      <c r="E65" s="75">
        <v>16180</v>
      </c>
      <c r="F65" s="156"/>
      <c r="G65" s="156"/>
      <c r="H65" s="167"/>
      <c r="I65" s="167"/>
      <c r="J65" s="167"/>
      <c r="K65" s="167"/>
      <c r="L65" s="167"/>
      <c r="M65" s="156"/>
      <c r="N65" s="167"/>
      <c r="O65" s="127"/>
      <c r="P65" s="127"/>
      <c r="Q65" s="127"/>
      <c r="R65" s="127"/>
      <c r="S65" s="127"/>
      <c r="T65" s="80"/>
      <c r="U65" s="80"/>
      <c r="V65" s="80"/>
      <c r="W65" s="80"/>
      <c r="X65" s="37"/>
      <c r="Y65" s="127"/>
      <c r="Z65" s="126"/>
      <c r="AA65" s="75"/>
    </row>
    <row r="66" spans="1:29" ht="13.5" customHeight="1">
      <c r="A66" s="311" t="s">
        <v>26</v>
      </c>
      <c r="B66" s="312"/>
      <c r="C66" s="32">
        <f>SUM(C49:C65)</f>
        <v>836210.62</v>
      </c>
      <c r="D66" s="25"/>
      <c r="E66" s="168">
        <f>SUM(E49:E65)</f>
        <v>725941.72600000002</v>
      </c>
      <c r="F66" s="146"/>
      <c r="G66" s="146"/>
      <c r="H66" s="26"/>
      <c r="I66" s="26"/>
      <c r="J66" s="26"/>
      <c r="K66" s="26"/>
      <c r="L66" s="26"/>
      <c r="M66" s="146"/>
      <c r="N66" s="26"/>
      <c r="O66" s="28">
        <f>SUM(O50:O65)</f>
        <v>477</v>
      </c>
      <c r="P66" s="28">
        <f>SUM(P49:P65)</f>
        <v>64</v>
      </c>
      <c r="Q66" s="28">
        <f>SUM(Q49:Q64)</f>
        <v>9</v>
      </c>
      <c r="R66" s="127"/>
      <c r="S66" s="127"/>
      <c r="T66" s="147"/>
      <c r="U66" s="147"/>
      <c r="V66" s="147"/>
      <c r="W66" s="147"/>
      <c r="X66" s="37"/>
      <c r="Y66" s="28">
        <f>SUM(Y49:Y65)</f>
        <v>220</v>
      </c>
      <c r="Z66" s="11"/>
      <c r="AA66" s="10"/>
    </row>
    <row r="67" spans="1:29" ht="33" customHeight="1">
      <c r="A67" s="33" t="s">
        <v>86</v>
      </c>
      <c r="B67" s="236" t="s">
        <v>87</v>
      </c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</row>
    <row r="68" spans="1:29" ht="24" customHeight="1">
      <c r="A68" s="28">
        <v>6.1</v>
      </c>
      <c r="B68" s="237" t="s">
        <v>88</v>
      </c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</row>
    <row r="69" spans="1:29" ht="40.5">
      <c r="A69" s="82">
        <v>1</v>
      </c>
      <c r="B69" s="83" t="s">
        <v>89</v>
      </c>
      <c r="C69" s="30">
        <v>8438934.3000000007</v>
      </c>
      <c r="D69" s="31" t="s">
        <v>28</v>
      </c>
      <c r="E69" s="30">
        <v>7933161.5</v>
      </c>
      <c r="F69" s="156"/>
      <c r="G69" s="156"/>
      <c r="H69" s="167"/>
      <c r="I69" s="167"/>
      <c r="J69" s="167"/>
      <c r="K69" s="167"/>
      <c r="L69" s="167"/>
      <c r="M69" s="156"/>
      <c r="N69" s="167"/>
      <c r="O69" s="126"/>
      <c r="P69" s="127"/>
      <c r="Q69" s="127"/>
      <c r="R69" s="127"/>
      <c r="S69" s="127"/>
      <c r="T69" s="80"/>
      <c r="U69" s="80"/>
      <c r="V69" s="80"/>
      <c r="W69" s="80"/>
      <c r="X69" s="37"/>
      <c r="Y69" s="127"/>
      <c r="Z69" s="126"/>
      <c r="AA69" s="80"/>
    </row>
    <row r="70" spans="1:29" ht="14.25">
      <c r="A70" s="238" t="s">
        <v>26</v>
      </c>
      <c r="B70" s="238"/>
      <c r="C70" s="77">
        <f>SUM(C69)</f>
        <v>8438934.3000000007</v>
      </c>
      <c r="D70" s="119"/>
      <c r="E70" s="169">
        <f>E69</f>
        <v>7933161.5</v>
      </c>
      <c r="F70" s="156"/>
      <c r="G70" s="156"/>
      <c r="H70" s="167"/>
      <c r="I70" s="167"/>
      <c r="J70" s="167"/>
      <c r="K70" s="167"/>
      <c r="L70" s="167"/>
      <c r="M70" s="156"/>
      <c r="N70" s="167"/>
      <c r="O70" s="126"/>
      <c r="P70" s="127"/>
      <c r="Q70" s="127"/>
      <c r="R70" s="127"/>
      <c r="S70" s="127"/>
      <c r="T70" s="80"/>
      <c r="U70" s="80"/>
      <c r="V70" s="80"/>
      <c r="W70" s="80"/>
      <c r="X70" s="37"/>
      <c r="Y70" s="127"/>
      <c r="Z70" s="126"/>
      <c r="AA70" s="80"/>
    </row>
    <row r="71" spans="1:29" ht="24" customHeight="1">
      <c r="A71" s="79">
        <v>6.2</v>
      </c>
      <c r="B71" s="243" t="s">
        <v>90</v>
      </c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</row>
    <row r="72" spans="1:29" ht="27">
      <c r="A72" s="126">
        <v>1</v>
      </c>
      <c r="B72" s="83" t="s">
        <v>91</v>
      </c>
      <c r="C72" s="30">
        <v>19486.3</v>
      </c>
      <c r="D72" s="83" t="s">
        <v>28</v>
      </c>
      <c r="E72" s="30">
        <v>19486.3</v>
      </c>
      <c r="F72" s="156"/>
      <c r="G72" s="156"/>
      <c r="H72" s="167"/>
      <c r="I72" s="167"/>
      <c r="J72" s="167"/>
      <c r="K72" s="167"/>
      <c r="L72" s="167"/>
      <c r="M72" s="156"/>
      <c r="N72" s="167"/>
      <c r="O72" s="126"/>
      <c r="P72" s="127"/>
      <c r="Q72" s="127"/>
      <c r="R72" s="127"/>
      <c r="S72" s="127"/>
      <c r="T72" s="80"/>
      <c r="U72" s="80"/>
      <c r="V72" s="80"/>
      <c r="W72" s="80"/>
      <c r="X72" s="37"/>
      <c r="Y72" s="127"/>
      <c r="Z72" s="126"/>
      <c r="AA72" s="80"/>
    </row>
    <row r="73" spans="1:29" ht="40.5">
      <c r="A73" s="126">
        <v>2</v>
      </c>
      <c r="B73" s="83" t="s">
        <v>92</v>
      </c>
      <c r="C73" s="30">
        <v>16130.8</v>
      </c>
      <c r="D73" s="83" t="s">
        <v>28</v>
      </c>
      <c r="E73" s="30">
        <v>16130.8</v>
      </c>
      <c r="F73" s="156"/>
      <c r="G73" s="156"/>
      <c r="H73" s="167"/>
      <c r="I73" s="167"/>
      <c r="J73" s="167"/>
      <c r="K73" s="167"/>
      <c r="L73" s="167"/>
      <c r="M73" s="156"/>
      <c r="N73" s="167"/>
      <c r="O73" s="126"/>
      <c r="P73" s="127"/>
      <c r="Q73" s="127"/>
      <c r="R73" s="127"/>
      <c r="S73" s="127"/>
      <c r="T73" s="80"/>
      <c r="U73" s="80"/>
      <c r="V73" s="80"/>
      <c r="W73" s="80"/>
      <c r="X73" s="37"/>
      <c r="Y73" s="127"/>
      <c r="Z73" s="126"/>
      <c r="AA73" s="80"/>
    </row>
    <row r="74" spans="1:29" s="153" customFormat="1" ht="17.25">
      <c r="A74" s="244" t="s">
        <v>26</v>
      </c>
      <c r="B74" s="245"/>
      <c r="C74" s="2">
        <f>SUM(C72:C73)</f>
        <v>35617.1</v>
      </c>
      <c r="D74" s="59"/>
      <c r="E74" s="76">
        <f>E73+E72</f>
        <v>35617.1</v>
      </c>
      <c r="F74" s="149"/>
      <c r="G74" s="149"/>
      <c r="H74" s="150"/>
      <c r="I74" s="150"/>
      <c r="J74" s="150"/>
      <c r="K74" s="150"/>
      <c r="L74" s="150"/>
      <c r="M74" s="149"/>
      <c r="N74" s="150"/>
      <c r="O74" s="95"/>
      <c r="P74" s="95"/>
      <c r="Q74" s="95"/>
      <c r="R74" s="95"/>
      <c r="S74" s="95"/>
      <c r="T74" s="151"/>
      <c r="U74" s="151"/>
      <c r="V74" s="151"/>
      <c r="W74" s="151"/>
      <c r="X74" s="152"/>
      <c r="Y74" s="95"/>
      <c r="Z74" s="94"/>
      <c r="AA74" s="151"/>
    </row>
    <row r="75" spans="1:29" ht="30" customHeight="1">
      <c r="A75" s="28">
        <v>6.3</v>
      </c>
      <c r="B75" s="246" t="s">
        <v>93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C75" s="170"/>
    </row>
    <row r="76" spans="1:29" ht="57" customHeight="1">
      <c r="A76" s="127">
        <v>1</v>
      </c>
      <c r="B76" s="55" t="s">
        <v>94</v>
      </c>
      <c r="C76" s="10">
        <v>1206200</v>
      </c>
      <c r="D76" s="10" t="s">
        <v>27</v>
      </c>
      <c r="E76" s="171">
        <v>0</v>
      </c>
      <c r="F76" s="146"/>
      <c r="G76" s="146"/>
      <c r="H76" s="26"/>
      <c r="I76" s="26"/>
      <c r="J76" s="26"/>
      <c r="K76" s="26"/>
      <c r="L76" s="26"/>
      <c r="M76" s="146"/>
      <c r="N76" s="26"/>
      <c r="O76" s="127"/>
      <c r="P76" s="127"/>
      <c r="Q76" s="127"/>
      <c r="R76" s="127"/>
      <c r="S76" s="127"/>
      <c r="T76" s="147"/>
      <c r="U76" s="147"/>
      <c r="V76" s="147"/>
      <c r="W76" s="147"/>
      <c r="X76" s="37"/>
      <c r="Y76" s="127"/>
      <c r="Z76" s="16" t="s">
        <v>260</v>
      </c>
      <c r="AA76" s="10" t="s">
        <v>96</v>
      </c>
      <c r="AC76" s="172"/>
    </row>
    <row r="77" spans="1:29" ht="54">
      <c r="A77" s="127">
        <v>2</v>
      </c>
      <c r="B77" s="34" t="s">
        <v>95</v>
      </c>
      <c r="C77" s="35">
        <v>5539631.5999999996</v>
      </c>
      <c r="D77" s="131" t="s">
        <v>28</v>
      </c>
      <c r="E77" s="35">
        <v>6593303</v>
      </c>
      <c r="F77" s="146"/>
      <c r="G77" s="35"/>
      <c r="H77" s="173"/>
      <c r="I77" s="26"/>
      <c r="J77" s="26"/>
      <c r="K77" s="26"/>
      <c r="L77" s="26"/>
      <c r="M77" s="146"/>
      <c r="N77" s="26"/>
      <c r="O77" s="127"/>
      <c r="P77" s="127"/>
      <c r="Q77" s="127"/>
      <c r="R77" s="127"/>
      <c r="S77" s="127"/>
      <c r="T77" s="147"/>
      <c r="U77" s="147"/>
      <c r="V77" s="147"/>
      <c r="W77" s="147"/>
      <c r="X77" s="37"/>
      <c r="Y77" s="127"/>
      <c r="Z77" s="11"/>
      <c r="AA77" s="10"/>
      <c r="AC77" s="172"/>
    </row>
    <row r="78" spans="1:29" s="153" customFormat="1" ht="17.25">
      <c r="A78" s="244" t="s">
        <v>26</v>
      </c>
      <c r="B78" s="245"/>
      <c r="C78" s="2">
        <f>SUM(C76:C77)</f>
        <v>6745831.5999999996</v>
      </c>
      <c r="D78" s="61"/>
      <c r="E78" s="35">
        <f>E77+E76</f>
        <v>6593303</v>
      </c>
      <c r="F78" s="149"/>
      <c r="G78" s="149"/>
      <c r="H78" s="150"/>
      <c r="I78" s="150"/>
      <c r="J78" s="150"/>
      <c r="K78" s="150"/>
      <c r="L78" s="150"/>
      <c r="M78" s="149"/>
      <c r="N78" s="150"/>
      <c r="O78" s="95"/>
      <c r="P78" s="95"/>
      <c r="Q78" s="95"/>
      <c r="R78" s="95"/>
      <c r="S78" s="95"/>
      <c r="T78" s="151"/>
      <c r="U78" s="151"/>
      <c r="V78" s="151"/>
      <c r="W78" s="151"/>
      <c r="X78" s="152"/>
      <c r="Y78" s="95"/>
      <c r="Z78" s="94"/>
      <c r="AA78" s="61"/>
      <c r="AC78" s="174"/>
    </row>
    <row r="79" spans="1:29" ht="27" customHeight="1">
      <c r="A79" s="28">
        <v>6.4</v>
      </c>
      <c r="B79" s="307" t="s">
        <v>97</v>
      </c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C79" s="170"/>
    </row>
    <row r="80" spans="1:29" ht="204" customHeight="1">
      <c r="A80" s="131">
        <v>1</v>
      </c>
      <c r="B80" s="131" t="s">
        <v>98</v>
      </c>
      <c r="C80" s="29">
        <v>47000</v>
      </c>
      <c r="D80" s="24" t="s">
        <v>28</v>
      </c>
      <c r="E80" s="29">
        <v>31435.3</v>
      </c>
      <c r="F80" s="127"/>
      <c r="G80" s="127"/>
      <c r="H80" s="127"/>
      <c r="I80" s="127"/>
      <c r="J80" s="127"/>
      <c r="K80" s="127"/>
      <c r="L80" s="127"/>
      <c r="M80" s="127"/>
      <c r="N80" s="36"/>
      <c r="O80" s="127"/>
      <c r="P80" s="36"/>
      <c r="Q80" s="36"/>
      <c r="R80" s="127"/>
      <c r="S80" s="127"/>
      <c r="T80" s="36"/>
      <c r="U80" s="36"/>
      <c r="V80" s="36"/>
      <c r="W80" s="36"/>
      <c r="X80" s="127">
        <v>26</v>
      </c>
      <c r="Y80" s="127"/>
      <c r="Z80" s="127"/>
      <c r="AA80" s="123" t="s">
        <v>261</v>
      </c>
      <c r="AB80" s="155"/>
      <c r="AC80" s="155"/>
    </row>
    <row r="81" spans="1:29" ht="136.5" customHeight="1">
      <c r="A81" s="239">
        <v>2</v>
      </c>
      <c r="B81" s="239" t="s">
        <v>99</v>
      </c>
      <c r="C81" s="29">
        <v>500</v>
      </c>
      <c r="D81" s="24" t="s">
        <v>28</v>
      </c>
      <c r="E81" s="29">
        <v>0</v>
      </c>
      <c r="F81" s="127"/>
      <c r="G81" s="127"/>
      <c r="H81" s="127"/>
      <c r="I81" s="127"/>
      <c r="J81" s="127"/>
      <c r="K81" s="127"/>
      <c r="L81" s="127"/>
      <c r="M81" s="127"/>
      <c r="N81" s="36"/>
      <c r="O81" s="127"/>
      <c r="P81" s="36"/>
      <c r="Q81" s="36"/>
      <c r="R81" s="127"/>
      <c r="S81" s="127"/>
      <c r="T81" s="36"/>
      <c r="U81" s="36"/>
      <c r="V81" s="36"/>
      <c r="W81" s="36"/>
      <c r="X81" s="241">
        <v>2</v>
      </c>
      <c r="Y81" s="241"/>
      <c r="Z81" s="131" t="s">
        <v>262</v>
      </c>
      <c r="AA81" s="123" t="s">
        <v>263</v>
      </c>
      <c r="AB81" s="155"/>
      <c r="AC81" s="155"/>
    </row>
    <row r="82" spans="1:29" ht="72" customHeight="1">
      <c r="A82" s="240"/>
      <c r="B82" s="240"/>
      <c r="C82" s="29"/>
      <c r="D82" s="131" t="s">
        <v>227</v>
      </c>
      <c r="E82" s="30">
        <v>9020</v>
      </c>
      <c r="F82" s="127"/>
      <c r="G82" s="127"/>
      <c r="H82" s="127"/>
      <c r="I82" s="127"/>
      <c r="J82" s="127"/>
      <c r="K82" s="127"/>
      <c r="L82" s="127"/>
      <c r="M82" s="127"/>
      <c r="N82" s="36"/>
      <c r="O82" s="127"/>
      <c r="P82" s="36"/>
      <c r="Q82" s="36"/>
      <c r="R82" s="127"/>
      <c r="S82" s="127"/>
      <c r="T82" s="36"/>
      <c r="U82" s="36"/>
      <c r="V82" s="36"/>
      <c r="W82" s="36"/>
      <c r="X82" s="242"/>
      <c r="Y82" s="242"/>
      <c r="Z82" s="127"/>
      <c r="AA82" s="123"/>
      <c r="AC82" s="155"/>
    </row>
    <row r="83" spans="1:29" ht="151.5" customHeight="1">
      <c r="A83" s="239">
        <v>3</v>
      </c>
      <c r="B83" s="253" t="s">
        <v>100</v>
      </c>
      <c r="C83" s="84">
        <v>89049.95</v>
      </c>
      <c r="D83" s="24" t="s">
        <v>28</v>
      </c>
      <c r="E83" s="30">
        <v>27507</v>
      </c>
      <c r="F83" s="127"/>
      <c r="G83" s="127"/>
      <c r="H83" s="127"/>
      <c r="I83" s="127"/>
      <c r="J83" s="127"/>
      <c r="K83" s="127"/>
      <c r="L83" s="127"/>
      <c r="M83" s="127"/>
      <c r="N83" s="36"/>
      <c r="O83" s="127"/>
      <c r="P83" s="36"/>
      <c r="Q83" s="36"/>
      <c r="R83" s="127"/>
      <c r="S83" s="127"/>
      <c r="T83" s="36"/>
      <c r="U83" s="36"/>
      <c r="V83" s="36"/>
      <c r="W83" s="36"/>
      <c r="X83" s="239">
        <v>27</v>
      </c>
      <c r="Y83" s="241">
        <v>0</v>
      </c>
      <c r="Z83" s="127"/>
      <c r="AA83" s="123" t="s">
        <v>264</v>
      </c>
      <c r="AC83" s="155"/>
    </row>
    <row r="84" spans="1:29" ht="63.75" customHeight="1">
      <c r="A84" s="240"/>
      <c r="B84" s="254"/>
      <c r="C84" s="84"/>
      <c r="D84" s="24" t="s">
        <v>27</v>
      </c>
      <c r="E84" s="30">
        <v>61542</v>
      </c>
      <c r="F84" s="127"/>
      <c r="G84" s="127"/>
      <c r="H84" s="127"/>
      <c r="I84" s="127"/>
      <c r="J84" s="127"/>
      <c r="K84" s="127"/>
      <c r="L84" s="127"/>
      <c r="M84" s="127"/>
      <c r="N84" s="6"/>
      <c r="O84" s="127"/>
      <c r="P84" s="36"/>
      <c r="Q84" s="36"/>
      <c r="R84" s="127"/>
      <c r="S84" s="127"/>
      <c r="T84" s="36"/>
      <c r="U84" s="36"/>
      <c r="V84" s="36"/>
      <c r="W84" s="36"/>
      <c r="X84" s="240"/>
      <c r="Y84" s="242"/>
      <c r="Z84" s="127"/>
      <c r="AA84" s="123"/>
      <c r="AC84" s="155"/>
    </row>
    <row r="85" spans="1:29" ht="85.5" customHeight="1">
      <c r="A85" s="308">
        <v>4</v>
      </c>
      <c r="B85" s="308" t="s">
        <v>101</v>
      </c>
      <c r="C85" s="29">
        <v>9092</v>
      </c>
      <c r="D85" s="24" t="s">
        <v>28</v>
      </c>
      <c r="E85" s="30">
        <v>9092</v>
      </c>
      <c r="F85" s="127"/>
      <c r="G85" s="127"/>
      <c r="H85" s="127"/>
      <c r="I85" s="127"/>
      <c r="J85" s="127"/>
      <c r="K85" s="127"/>
      <c r="L85" s="127"/>
      <c r="M85" s="127"/>
      <c r="N85" s="247"/>
      <c r="O85" s="241">
        <v>11</v>
      </c>
      <c r="P85" s="36"/>
      <c r="Q85" s="36"/>
      <c r="R85" s="127"/>
      <c r="S85" s="127"/>
      <c r="T85" s="36"/>
      <c r="U85" s="36"/>
      <c r="V85" s="36"/>
      <c r="W85" s="36"/>
      <c r="X85" s="241">
        <v>3</v>
      </c>
      <c r="Y85" s="241">
        <v>7</v>
      </c>
      <c r="Z85" s="241"/>
      <c r="AA85" s="123" t="s">
        <v>265</v>
      </c>
    </row>
    <row r="86" spans="1:29" ht="40.5">
      <c r="A86" s="308"/>
      <c r="B86" s="308"/>
      <c r="C86" s="29">
        <v>18840</v>
      </c>
      <c r="D86" s="131" t="s">
        <v>227</v>
      </c>
      <c r="E86" s="30">
        <v>23802</v>
      </c>
      <c r="F86" s="127"/>
      <c r="G86" s="127"/>
      <c r="H86" s="127"/>
      <c r="I86" s="127"/>
      <c r="J86" s="127"/>
      <c r="K86" s="127"/>
      <c r="L86" s="127"/>
      <c r="M86" s="127"/>
      <c r="N86" s="248"/>
      <c r="O86" s="242"/>
      <c r="P86" s="36"/>
      <c r="Q86" s="36"/>
      <c r="R86" s="127"/>
      <c r="S86" s="127"/>
      <c r="T86" s="36"/>
      <c r="U86" s="36"/>
      <c r="V86" s="36"/>
      <c r="W86" s="36"/>
      <c r="X86" s="242"/>
      <c r="Y86" s="242"/>
      <c r="Z86" s="242"/>
      <c r="AA86" s="123"/>
    </row>
    <row r="87" spans="1:29" ht="98.25" customHeight="1">
      <c r="A87" s="131">
        <v>5</v>
      </c>
      <c r="B87" s="131" t="s">
        <v>103</v>
      </c>
      <c r="C87" s="29">
        <v>12444.6</v>
      </c>
      <c r="D87" s="24" t="s">
        <v>28</v>
      </c>
      <c r="E87" s="30">
        <v>14153</v>
      </c>
      <c r="F87" s="127"/>
      <c r="G87" s="127"/>
      <c r="H87" s="127"/>
      <c r="I87" s="127"/>
      <c r="J87" s="127"/>
      <c r="K87" s="127"/>
      <c r="L87" s="127"/>
      <c r="M87" s="127"/>
      <c r="N87" s="36"/>
      <c r="O87" s="127"/>
      <c r="P87" s="36"/>
      <c r="Q87" s="36"/>
      <c r="R87" s="127"/>
      <c r="S87" s="127"/>
      <c r="T87" s="36"/>
      <c r="U87" s="36"/>
      <c r="V87" s="36"/>
      <c r="W87" s="36"/>
      <c r="X87" s="127">
        <v>15</v>
      </c>
      <c r="Y87" s="127"/>
      <c r="Z87" s="127"/>
      <c r="AA87" s="123" t="s">
        <v>266</v>
      </c>
    </row>
    <row r="88" spans="1:29" ht="135">
      <c r="A88" s="131">
        <v>6</v>
      </c>
      <c r="B88" s="131" t="s">
        <v>104</v>
      </c>
      <c r="C88" s="29">
        <v>0</v>
      </c>
      <c r="D88" s="24" t="s">
        <v>28</v>
      </c>
      <c r="E88" s="30">
        <v>75578</v>
      </c>
      <c r="F88" s="5"/>
      <c r="G88" s="38"/>
      <c r="H88" s="38"/>
      <c r="I88" s="38"/>
      <c r="J88" s="38"/>
      <c r="K88" s="38"/>
      <c r="L88" s="38"/>
      <c r="M88" s="38"/>
      <c r="N88" s="36"/>
      <c r="O88" s="127"/>
      <c r="P88" s="36"/>
      <c r="Q88" s="36"/>
      <c r="R88" s="127"/>
      <c r="S88" s="127"/>
      <c r="T88" s="36"/>
      <c r="U88" s="36"/>
      <c r="V88" s="36"/>
      <c r="W88" s="36"/>
      <c r="X88" s="127">
        <v>51</v>
      </c>
      <c r="Y88" s="127"/>
      <c r="Z88" s="131"/>
      <c r="AA88" s="123" t="s">
        <v>267</v>
      </c>
    </row>
    <row r="89" spans="1:29" ht="104.25" customHeight="1">
      <c r="A89" s="131">
        <v>7</v>
      </c>
      <c r="B89" s="131" t="s">
        <v>105</v>
      </c>
      <c r="C89" s="29">
        <v>56065.5</v>
      </c>
      <c r="D89" s="24" t="s">
        <v>28</v>
      </c>
      <c r="E89" s="30">
        <v>58888</v>
      </c>
      <c r="F89" s="127"/>
      <c r="G89" s="127"/>
      <c r="H89" s="127"/>
      <c r="I89" s="127"/>
      <c r="J89" s="127"/>
      <c r="K89" s="127"/>
      <c r="L89" s="127"/>
      <c r="M89" s="127"/>
      <c r="N89" s="36"/>
      <c r="O89" s="127"/>
      <c r="P89" s="36"/>
      <c r="Q89" s="36"/>
      <c r="R89" s="127"/>
      <c r="S89" s="127"/>
      <c r="T89" s="36"/>
      <c r="U89" s="36"/>
      <c r="V89" s="36"/>
      <c r="W89" s="36"/>
      <c r="X89" s="127">
        <v>23</v>
      </c>
      <c r="Y89" s="127"/>
      <c r="Z89" s="127"/>
      <c r="AA89" s="123" t="s">
        <v>268</v>
      </c>
    </row>
    <row r="90" spans="1:29" ht="94.5">
      <c r="A90" s="131">
        <v>8</v>
      </c>
      <c r="B90" s="131" t="s">
        <v>106</v>
      </c>
      <c r="C90" s="29">
        <v>0</v>
      </c>
      <c r="D90" s="24" t="s">
        <v>28</v>
      </c>
      <c r="E90" s="30">
        <v>76131</v>
      </c>
      <c r="F90" s="127"/>
      <c r="G90" s="127"/>
      <c r="H90" s="127"/>
      <c r="I90" s="127"/>
      <c r="J90" s="127"/>
      <c r="K90" s="127"/>
      <c r="L90" s="127"/>
      <c r="M90" s="127"/>
      <c r="N90" s="36"/>
      <c r="O90" s="127"/>
      <c r="P90" s="36"/>
      <c r="Q90" s="36"/>
      <c r="R90" s="127"/>
      <c r="S90" s="127"/>
      <c r="T90" s="36"/>
      <c r="U90" s="36"/>
      <c r="V90" s="36"/>
      <c r="W90" s="36"/>
      <c r="X90" s="127">
        <v>47</v>
      </c>
      <c r="Y90" s="127"/>
      <c r="Z90" s="127"/>
      <c r="AA90" s="123" t="s">
        <v>269</v>
      </c>
    </row>
    <row r="91" spans="1:29" ht="105" customHeight="1">
      <c r="A91" s="131">
        <v>9</v>
      </c>
      <c r="B91" s="131" t="s">
        <v>107</v>
      </c>
      <c r="C91" s="29">
        <v>12900</v>
      </c>
      <c r="D91" s="131" t="s">
        <v>227</v>
      </c>
      <c r="E91" s="30">
        <v>12645</v>
      </c>
      <c r="F91" s="39"/>
      <c r="G91" s="38"/>
      <c r="H91" s="38"/>
      <c r="I91" s="38"/>
      <c r="J91" s="38"/>
      <c r="K91" s="38"/>
      <c r="L91" s="38"/>
      <c r="M91" s="38"/>
      <c r="N91" s="36"/>
      <c r="O91" s="127"/>
      <c r="P91" s="36"/>
      <c r="Q91" s="36"/>
      <c r="R91" s="127"/>
      <c r="S91" s="127"/>
      <c r="T91" s="36"/>
      <c r="U91" s="36"/>
      <c r="V91" s="36"/>
      <c r="W91" s="36"/>
      <c r="X91" s="127">
        <v>11</v>
      </c>
      <c r="Y91" s="127"/>
      <c r="Z91" s="127"/>
      <c r="AA91" s="123" t="s">
        <v>270</v>
      </c>
    </row>
    <row r="92" spans="1:29" ht="224.25" customHeight="1">
      <c r="A92" s="239">
        <v>10</v>
      </c>
      <c r="B92" s="239" t="s">
        <v>108</v>
      </c>
      <c r="C92" s="29"/>
      <c r="D92" s="24" t="s">
        <v>28</v>
      </c>
      <c r="E92" s="30">
        <v>9512</v>
      </c>
      <c r="F92" s="39"/>
      <c r="G92" s="38"/>
      <c r="H92" s="38"/>
      <c r="I92" s="38"/>
      <c r="J92" s="38"/>
      <c r="K92" s="38"/>
      <c r="L92" s="38"/>
      <c r="M92" s="38"/>
      <c r="N92" s="36"/>
      <c r="O92" s="127"/>
      <c r="P92" s="36"/>
      <c r="Q92" s="36"/>
      <c r="R92" s="127"/>
      <c r="S92" s="127"/>
      <c r="T92" s="36"/>
      <c r="U92" s="36"/>
      <c r="V92" s="36"/>
      <c r="W92" s="36"/>
      <c r="X92" s="241">
        <v>11</v>
      </c>
      <c r="Y92" s="127"/>
      <c r="Z92" s="127"/>
      <c r="AA92" s="123" t="s">
        <v>271</v>
      </c>
    </row>
    <row r="93" spans="1:29" ht="125.25" customHeight="1">
      <c r="A93" s="240"/>
      <c r="B93" s="240"/>
      <c r="C93" s="29">
        <v>10000</v>
      </c>
      <c r="D93" s="131" t="s">
        <v>227</v>
      </c>
      <c r="E93" s="30">
        <v>7998</v>
      </c>
      <c r="F93" s="39"/>
      <c r="G93" s="38"/>
      <c r="H93" s="38"/>
      <c r="I93" s="38"/>
      <c r="J93" s="38"/>
      <c r="K93" s="38"/>
      <c r="L93" s="38"/>
      <c r="M93" s="38"/>
      <c r="N93" s="127"/>
      <c r="O93" s="127"/>
      <c r="P93" s="36"/>
      <c r="Q93" s="36"/>
      <c r="R93" s="127"/>
      <c r="S93" s="127"/>
      <c r="T93" s="36"/>
      <c r="U93" s="36"/>
      <c r="V93" s="36"/>
      <c r="W93" s="36"/>
      <c r="X93" s="242"/>
      <c r="Y93" s="127"/>
      <c r="Z93" s="127"/>
      <c r="AA93" s="123"/>
    </row>
    <row r="94" spans="1:29" ht="129.75" customHeight="1">
      <c r="A94" s="239">
        <v>11</v>
      </c>
      <c r="B94" s="239" t="s">
        <v>109</v>
      </c>
      <c r="C94" s="29">
        <v>0</v>
      </c>
      <c r="D94" s="24" t="s">
        <v>28</v>
      </c>
      <c r="E94" s="30">
        <v>4005</v>
      </c>
      <c r="F94" s="5"/>
      <c r="G94" s="38"/>
      <c r="H94" s="38"/>
      <c r="I94" s="38"/>
      <c r="J94" s="38"/>
      <c r="K94" s="38"/>
      <c r="L94" s="38"/>
      <c r="M94" s="38"/>
      <c r="N94" s="36"/>
      <c r="O94" s="127">
        <v>2</v>
      </c>
      <c r="P94" s="36"/>
      <c r="Q94" s="36"/>
      <c r="R94" s="127"/>
      <c r="S94" s="127"/>
      <c r="T94" s="36"/>
      <c r="U94" s="36"/>
      <c r="V94" s="36"/>
      <c r="W94" s="36"/>
      <c r="X94" s="127">
        <v>4</v>
      </c>
      <c r="Y94" s="127"/>
      <c r="Z94" s="127"/>
      <c r="AA94" s="123"/>
    </row>
    <row r="95" spans="1:29" ht="72" customHeight="1">
      <c r="A95" s="240"/>
      <c r="B95" s="240"/>
      <c r="C95" s="29"/>
      <c r="D95" s="24" t="s">
        <v>27</v>
      </c>
      <c r="E95" s="30">
        <v>878</v>
      </c>
      <c r="F95" s="5"/>
      <c r="G95" s="38"/>
      <c r="H95" s="38"/>
      <c r="I95" s="38"/>
      <c r="J95" s="38"/>
      <c r="K95" s="38"/>
      <c r="L95" s="38"/>
      <c r="M95" s="38"/>
      <c r="N95" s="36"/>
      <c r="O95" s="127"/>
      <c r="P95" s="36"/>
      <c r="Q95" s="36"/>
      <c r="R95" s="127"/>
      <c r="S95" s="127"/>
      <c r="T95" s="36"/>
      <c r="U95" s="36"/>
      <c r="V95" s="36"/>
      <c r="W95" s="36"/>
      <c r="X95" s="127"/>
      <c r="Y95" s="127"/>
      <c r="Z95" s="127"/>
      <c r="AA95" s="123"/>
    </row>
    <row r="96" spans="1:29" ht="98.25" customHeight="1">
      <c r="A96" s="131">
        <v>12</v>
      </c>
      <c r="B96" s="131" t="s">
        <v>110</v>
      </c>
      <c r="C96" s="29">
        <v>5174418.6390000004</v>
      </c>
      <c r="D96" s="24" t="s">
        <v>28</v>
      </c>
      <c r="E96" s="30">
        <v>4221630.5</v>
      </c>
      <c r="F96" s="127"/>
      <c r="G96" s="127"/>
      <c r="H96" s="127"/>
      <c r="I96" s="127"/>
      <c r="J96" s="127"/>
      <c r="K96" s="127"/>
      <c r="L96" s="127"/>
      <c r="M96" s="127"/>
      <c r="N96" s="36"/>
      <c r="O96" s="127"/>
      <c r="P96" s="36"/>
      <c r="Q96" s="36"/>
      <c r="R96" s="127"/>
      <c r="S96" s="127"/>
      <c r="T96" s="36"/>
      <c r="U96" s="36"/>
      <c r="V96" s="36"/>
      <c r="W96" s="36"/>
      <c r="X96" s="127"/>
      <c r="Y96" s="127"/>
      <c r="Z96" s="127"/>
      <c r="AA96" s="123"/>
    </row>
    <row r="97" spans="1:29" ht="93.75" customHeight="1">
      <c r="A97" s="131">
        <v>13</v>
      </c>
      <c r="B97" s="131" t="s">
        <v>111</v>
      </c>
      <c r="C97" s="29">
        <v>150000</v>
      </c>
      <c r="D97" s="24" t="s">
        <v>28</v>
      </c>
      <c r="E97" s="30">
        <v>139426</v>
      </c>
      <c r="F97" s="127"/>
      <c r="G97" s="127"/>
      <c r="H97" s="127"/>
      <c r="I97" s="127"/>
      <c r="J97" s="127"/>
      <c r="K97" s="127"/>
      <c r="L97" s="127"/>
      <c r="M97" s="127"/>
      <c r="N97" s="36"/>
      <c r="O97" s="127"/>
      <c r="P97" s="36"/>
      <c r="Q97" s="36"/>
      <c r="R97" s="127"/>
      <c r="S97" s="127"/>
      <c r="T97" s="36"/>
      <c r="U97" s="36"/>
      <c r="V97" s="36"/>
      <c r="W97" s="36"/>
      <c r="X97" s="127"/>
      <c r="Y97" s="127"/>
      <c r="Z97" s="127"/>
      <c r="AA97" s="123" t="s">
        <v>272</v>
      </c>
    </row>
    <row r="98" spans="1:29" ht="72" customHeight="1">
      <c r="A98" s="131">
        <v>14</v>
      </c>
      <c r="B98" s="131" t="s">
        <v>112</v>
      </c>
      <c r="C98" s="29">
        <v>115000</v>
      </c>
      <c r="D98" s="24" t="s">
        <v>28</v>
      </c>
      <c r="E98" s="30">
        <v>260084</v>
      </c>
      <c r="F98" s="126"/>
      <c r="G98" s="126"/>
      <c r="H98" s="126"/>
      <c r="I98" s="126"/>
      <c r="J98" s="126"/>
      <c r="K98" s="126"/>
      <c r="L98" s="126"/>
      <c r="M98" s="126"/>
      <c r="N98" s="40"/>
      <c r="O98" s="127"/>
      <c r="P98" s="36"/>
      <c r="Q98" s="36"/>
      <c r="R98" s="127"/>
      <c r="S98" s="127"/>
      <c r="T98" s="40"/>
      <c r="U98" s="40"/>
      <c r="V98" s="40"/>
      <c r="W98" s="40"/>
      <c r="X98" s="127"/>
      <c r="Y98" s="127"/>
      <c r="Z98" s="123"/>
      <c r="AA98" s="123" t="s">
        <v>274</v>
      </c>
      <c r="AB98" s="175"/>
    </row>
    <row r="99" spans="1:29" ht="70.5" customHeight="1">
      <c r="A99" s="131">
        <v>15</v>
      </c>
      <c r="B99" s="131" t="s">
        <v>113</v>
      </c>
      <c r="C99" s="29">
        <v>220000</v>
      </c>
      <c r="D99" s="24" t="s">
        <v>28</v>
      </c>
      <c r="E99" s="30">
        <v>279767</v>
      </c>
      <c r="F99" s="126"/>
      <c r="G99" s="126"/>
      <c r="H99" s="126"/>
      <c r="I99" s="126"/>
      <c r="J99" s="126"/>
      <c r="K99" s="126"/>
      <c r="L99" s="126"/>
      <c r="M99" s="126"/>
      <c r="N99" s="40"/>
      <c r="O99" s="127"/>
      <c r="P99" s="36"/>
      <c r="Q99" s="36"/>
      <c r="R99" s="127"/>
      <c r="S99" s="127"/>
      <c r="T99" s="40"/>
      <c r="U99" s="40"/>
      <c r="V99" s="40"/>
      <c r="W99" s="40"/>
      <c r="X99" s="127"/>
      <c r="Y99" s="127"/>
      <c r="Z99" s="123"/>
      <c r="AA99" s="123"/>
    </row>
    <row r="100" spans="1:29" ht="67.5">
      <c r="A100" s="131">
        <v>16</v>
      </c>
      <c r="B100" s="131" t="s">
        <v>114</v>
      </c>
      <c r="C100" s="29">
        <v>0</v>
      </c>
      <c r="D100" s="24" t="s">
        <v>28</v>
      </c>
      <c r="E100" s="30">
        <v>5325</v>
      </c>
      <c r="F100" s="5"/>
      <c r="G100" s="38"/>
      <c r="H100" s="38"/>
      <c r="I100" s="38"/>
      <c r="J100" s="38"/>
      <c r="K100" s="38"/>
      <c r="L100" s="38"/>
      <c r="M100" s="38"/>
      <c r="N100" s="36"/>
      <c r="O100" s="127"/>
      <c r="P100" s="36"/>
      <c r="Q100" s="36"/>
      <c r="R100" s="127"/>
      <c r="S100" s="127"/>
      <c r="T100" s="36"/>
      <c r="U100" s="36"/>
      <c r="V100" s="36"/>
      <c r="W100" s="36"/>
      <c r="X100" s="127">
        <v>4</v>
      </c>
      <c r="Y100" s="127"/>
      <c r="Z100" s="127"/>
      <c r="AA100" s="123"/>
    </row>
    <row r="101" spans="1:29" s="157" customFormat="1" ht="40.5">
      <c r="A101" s="123">
        <v>17</v>
      </c>
      <c r="B101" s="123" t="s">
        <v>115</v>
      </c>
      <c r="C101" s="30">
        <v>30000</v>
      </c>
      <c r="D101" s="123" t="s">
        <v>227</v>
      </c>
      <c r="E101" s="30">
        <v>30000</v>
      </c>
      <c r="F101" s="80"/>
      <c r="G101" s="80"/>
      <c r="H101" s="126"/>
      <c r="I101" s="126"/>
      <c r="J101" s="126"/>
      <c r="K101" s="126"/>
      <c r="L101" s="126"/>
      <c r="M101" s="126"/>
      <c r="N101" s="40"/>
      <c r="O101" s="126"/>
      <c r="P101" s="36"/>
      <c r="Q101" s="36"/>
      <c r="R101" s="127"/>
      <c r="S101" s="127"/>
      <c r="T101" s="40"/>
      <c r="U101" s="40"/>
      <c r="V101" s="40"/>
      <c r="W101" s="40"/>
      <c r="X101" s="127"/>
      <c r="Y101" s="127"/>
      <c r="Z101" s="126" t="s">
        <v>236</v>
      </c>
      <c r="AA101" s="123" t="s">
        <v>85</v>
      </c>
    </row>
    <row r="102" spans="1:29" s="157" customFormat="1" ht="40.5">
      <c r="A102" s="123">
        <v>18</v>
      </c>
      <c r="B102" s="123" t="s">
        <v>116</v>
      </c>
      <c r="C102" s="30">
        <v>40000</v>
      </c>
      <c r="D102" s="123" t="s">
        <v>227</v>
      </c>
      <c r="E102" s="30">
        <v>40000</v>
      </c>
      <c r="F102" s="80"/>
      <c r="G102" s="80"/>
      <c r="H102" s="126"/>
      <c r="I102" s="126"/>
      <c r="J102" s="126"/>
      <c r="K102" s="126"/>
      <c r="L102" s="126"/>
      <c r="M102" s="126"/>
      <c r="N102" s="40"/>
      <c r="O102" s="126"/>
      <c r="P102" s="36"/>
      <c r="Q102" s="36"/>
      <c r="R102" s="127"/>
      <c r="S102" s="127"/>
      <c r="T102" s="40"/>
      <c r="U102" s="40"/>
      <c r="V102" s="40"/>
      <c r="W102" s="40"/>
      <c r="X102" s="127"/>
      <c r="Y102" s="127"/>
      <c r="Z102" s="126" t="s">
        <v>236</v>
      </c>
      <c r="AA102" s="123" t="s">
        <v>85</v>
      </c>
    </row>
    <row r="103" spans="1:29" s="157" customFormat="1" ht="40.5">
      <c r="A103" s="123">
        <v>19</v>
      </c>
      <c r="B103" s="123" t="s">
        <v>306</v>
      </c>
      <c r="C103" s="30">
        <v>8000</v>
      </c>
      <c r="D103" s="123" t="s">
        <v>227</v>
      </c>
      <c r="E103" s="30">
        <v>8000</v>
      </c>
      <c r="F103" s="80"/>
      <c r="G103" s="80"/>
      <c r="H103" s="126"/>
      <c r="I103" s="126"/>
      <c r="J103" s="126"/>
      <c r="K103" s="126"/>
      <c r="L103" s="126"/>
      <c r="M103" s="126"/>
      <c r="N103" s="40"/>
      <c r="O103" s="126"/>
      <c r="P103" s="36"/>
      <c r="Q103" s="36"/>
      <c r="R103" s="127"/>
      <c r="S103" s="127"/>
      <c r="T103" s="40"/>
      <c r="U103" s="40"/>
      <c r="V103" s="40"/>
      <c r="W103" s="40"/>
      <c r="X103" s="127"/>
      <c r="Y103" s="127"/>
      <c r="Z103" s="126" t="s">
        <v>236</v>
      </c>
      <c r="AA103" s="123" t="s">
        <v>85</v>
      </c>
    </row>
    <row r="104" spans="1:29" s="157" customFormat="1" ht="109.5" customHeight="1">
      <c r="A104" s="123">
        <v>20</v>
      </c>
      <c r="B104" s="123" t="s">
        <v>117</v>
      </c>
      <c r="C104" s="30">
        <v>20400</v>
      </c>
      <c r="D104" s="123" t="s">
        <v>227</v>
      </c>
      <c r="E104" s="30">
        <v>9743</v>
      </c>
      <c r="F104" s="80"/>
      <c r="G104" s="80"/>
      <c r="H104" s="126"/>
      <c r="I104" s="126"/>
      <c r="J104" s="126"/>
      <c r="K104" s="126"/>
      <c r="L104" s="126"/>
      <c r="M104" s="126"/>
      <c r="N104" s="40"/>
      <c r="O104" s="126"/>
      <c r="P104" s="36"/>
      <c r="Q104" s="36"/>
      <c r="R104" s="127"/>
      <c r="S104" s="127"/>
      <c r="T104" s="40"/>
      <c r="U104" s="40"/>
      <c r="V104" s="40"/>
      <c r="W104" s="40"/>
      <c r="X104" s="127">
        <v>9</v>
      </c>
      <c r="Y104" s="127">
        <v>20</v>
      </c>
      <c r="Z104" s="126"/>
      <c r="AA104" s="123" t="s">
        <v>299</v>
      </c>
    </row>
    <row r="105" spans="1:29" s="157" customFormat="1" ht="81" customHeight="1">
      <c r="A105" s="123">
        <v>21</v>
      </c>
      <c r="B105" s="123" t="s">
        <v>118</v>
      </c>
      <c r="C105" s="30">
        <v>3283</v>
      </c>
      <c r="D105" s="123" t="s">
        <v>227</v>
      </c>
      <c r="E105" s="30">
        <v>0</v>
      </c>
      <c r="F105" s="80"/>
      <c r="G105" s="80"/>
      <c r="H105" s="126"/>
      <c r="I105" s="126"/>
      <c r="J105" s="126"/>
      <c r="K105" s="126"/>
      <c r="L105" s="126"/>
      <c r="M105" s="126"/>
      <c r="N105" s="40"/>
      <c r="O105" s="126"/>
      <c r="P105" s="36"/>
      <c r="Q105" s="36"/>
      <c r="R105" s="127"/>
      <c r="S105" s="127"/>
      <c r="T105" s="40"/>
      <c r="U105" s="40"/>
      <c r="V105" s="40"/>
      <c r="W105" s="40"/>
      <c r="X105" s="127"/>
      <c r="Y105" s="127"/>
      <c r="Z105" s="123" t="s">
        <v>228</v>
      </c>
      <c r="AA105" s="123" t="s">
        <v>121</v>
      </c>
    </row>
    <row r="106" spans="1:29" s="157" customFormat="1" ht="68.25" customHeight="1">
      <c r="A106" s="123">
        <v>22</v>
      </c>
      <c r="B106" s="123" t="s">
        <v>119</v>
      </c>
      <c r="C106" s="30">
        <v>8696</v>
      </c>
      <c r="D106" s="123" t="s">
        <v>227</v>
      </c>
      <c r="E106" s="30">
        <v>0</v>
      </c>
      <c r="F106" s="80"/>
      <c r="G106" s="80"/>
      <c r="H106" s="126"/>
      <c r="I106" s="126"/>
      <c r="J106" s="126"/>
      <c r="K106" s="126"/>
      <c r="L106" s="126"/>
      <c r="M106" s="126"/>
      <c r="N106" s="40"/>
      <c r="O106" s="126"/>
      <c r="P106" s="36"/>
      <c r="Q106" s="36"/>
      <c r="R106" s="127"/>
      <c r="S106" s="127"/>
      <c r="T106" s="40"/>
      <c r="U106" s="40"/>
      <c r="V106" s="40"/>
      <c r="W106" s="40"/>
      <c r="X106" s="127"/>
      <c r="Y106" s="127"/>
      <c r="Z106" s="123" t="s">
        <v>228</v>
      </c>
      <c r="AA106" s="123" t="s">
        <v>122</v>
      </c>
    </row>
    <row r="107" spans="1:29" ht="116.25" customHeight="1">
      <c r="A107" s="239">
        <v>23</v>
      </c>
      <c r="B107" s="309" t="s">
        <v>120</v>
      </c>
      <c r="C107" s="29">
        <v>14466</v>
      </c>
      <c r="D107" s="24" t="s">
        <v>28</v>
      </c>
      <c r="E107" s="29">
        <v>14448</v>
      </c>
      <c r="F107" s="39"/>
      <c r="G107" s="39"/>
      <c r="H107" s="127"/>
      <c r="I107" s="127"/>
      <c r="J107" s="127"/>
      <c r="K107" s="127"/>
      <c r="L107" s="127"/>
      <c r="M107" s="127"/>
      <c r="N107" s="36"/>
      <c r="O107" s="127"/>
      <c r="P107" s="36"/>
      <c r="Q107" s="36"/>
      <c r="R107" s="127"/>
      <c r="S107" s="127"/>
      <c r="T107" s="36"/>
      <c r="U107" s="36"/>
      <c r="V107" s="36"/>
      <c r="W107" s="36"/>
      <c r="X107" s="127"/>
      <c r="Y107" s="127"/>
      <c r="Z107" s="123"/>
      <c r="AA107" s="123" t="s">
        <v>273</v>
      </c>
    </row>
    <row r="108" spans="1:29" ht="60.75" customHeight="1">
      <c r="A108" s="240"/>
      <c r="B108" s="310"/>
      <c r="C108" s="29"/>
      <c r="D108" s="24" t="s">
        <v>27</v>
      </c>
      <c r="E108" s="30">
        <v>1845</v>
      </c>
      <c r="F108" s="127"/>
      <c r="G108" s="4"/>
      <c r="H108" s="127"/>
      <c r="I108" s="127"/>
      <c r="J108" s="127"/>
      <c r="K108" s="127"/>
      <c r="L108" s="127"/>
      <c r="M108" s="127"/>
      <c r="N108" s="36"/>
      <c r="O108" s="127">
        <v>15</v>
      </c>
      <c r="P108" s="36"/>
      <c r="Q108" s="36"/>
      <c r="R108" s="127"/>
      <c r="S108" s="127"/>
      <c r="T108" s="36"/>
      <c r="U108" s="36"/>
      <c r="V108" s="36"/>
      <c r="W108" s="36"/>
      <c r="X108" s="127">
        <v>12</v>
      </c>
      <c r="Y108" s="127">
        <v>2</v>
      </c>
      <c r="Z108" s="127"/>
      <c r="AA108" s="123"/>
    </row>
    <row r="109" spans="1:29" s="153" customFormat="1" ht="17.25">
      <c r="A109" s="306" t="s">
        <v>26</v>
      </c>
      <c r="B109" s="306"/>
      <c r="C109" s="60">
        <f>SUM(C80:C108)</f>
        <v>6040155.6890000002</v>
      </c>
      <c r="D109" s="64"/>
      <c r="E109" s="76">
        <f>SUM(E80:E108)</f>
        <v>5432454.7999999998</v>
      </c>
      <c r="F109" s="65"/>
      <c r="G109" s="65"/>
      <c r="H109" s="65"/>
      <c r="I109" s="65"/>
      <c r="J109" s="65"/>
      <c r="K109" s="65"/>
      <c r="L109" s="65"/>
      <c r="M109" s="65"/>
      <c r="N109" s="66"/>
      <c r="O109" s="116">
        <f>SUM(O80:O108)</f>
        <v>28</v>
      </c>
      <c r="P109" s="67"/>
      <c r="Q109" s="67"/>
      <c r="R109" s="68"/>
      <c r="S109" s="68"/>
      <c r="T109" s="67"/>
      <c r="U109" s="67"/>
      <c r="V109" s="67"/>
      <c r="W109" s="67"/>
      <c r="X109" s="116">
        <f>SUM(X80:X108)</f>
        <v>245</v>
      </c>
      <c r="Y109" s="116">
        <f>SUM(Y80:Y108)</f>
        <v>29</v>
      </c>
      <c r="Z109" s="95"/>
      <c r="AA109" s="69"/>
    </row>
    <row r="110" spans="1:29" ht="32.25" customHeight="1">
      <c r="A110" s="28" t="s">
        <v>123</v>
      </c>
      <c r="B110" s="267" t="s">
        <v>240</v>
      </c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</row>
    <row r="111" spans="1:29" ht="27" customHeight="1">
      <c r="A111" s="28">
        <v>7.1</v>
      </c>
      <c r="B111" s="284" t="s">
        <v>283</v>
      </c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</row>
    <row r="112" spans="1:29" ht="82.5" customHeight="1">
      <c r="A112" s="131">
        <v>1</v>
      </c>
      <c r="B112" s="131" t="s">
        <v>124</v>
      </c>
      <c r="C112" s="29">
        <v>3837700</v>
      </c>
      <c r="D112" s="131" t="s">
        <v>28</v>
      </c>
      <c r="E112" s="29">
        <v>3360000</v>
      </c>
      <c r="F112" s="146"/>
      <c r="G112" s="146"/>
      <c r="H112" s="26"/>
      <c r="I112" s="26"/>
      <c r="J112" s="26"/>
      <c r="K112" s="26"/>
      <c r="L112" s="26"/>
      <c r="M112" s="146"/>
      <c r="N112" s="26"/>
      <c r="O112" s="127">
        <v>70</v>
      </c>
      <c r="P112" s="127"/>
      <c r="Q112" s="127"/>
      <c r="R112" s="127"/>
      <c r="S112" s="127"/>
      <c r="T112" s="147"/>
      <c r="U112" s="147"/>
      <c r="V112" s="147"/>
      <c r="W112" s="147"/>
      <c r="X112" s="127">
        <v>9</v>
      </c>
      <c r="Y112" s="127"/>
      <c r="Z112" s="215" t="s">
        <v>311</v>
      </c>
      <c r="AA112" s="214" t="s">
        <v>312</v>
      </c>
      <c r="AB112" s="155"/>
      <c r="AC112" s="144"/>
    </row>
    <row r="113" spans="1:29" ht="78" customHeight="1">
      <c r="A113" s="131">
        <v>2</v>
      </c>
      <c r="B113" s="56" t="s">
        <v>125</v>
      </c>
      <c r="C113" s="29">
        <v>844800</v>
      </c>
      <c r="D113" s="131" t="s">
        <v>28</v>
      </c>
      <c r="E113" s="29">
        <v>0</v>
      </c>
      <c r="F113" s="146"/>
      <c r="G113" s="146"/>
      <c r="H113" s="26"/>
      <c r="I113" s="26"/>
      <c r="J113" s="26"/>
      <c r="K113" s="26"/>
      <c r="L113" s="26"/>
      <c r="M113" s="146"/>
      <c r="N113" s="26"/>
      <c r="O113" s="127">
        <v>20</v>
      </c>
      <c r="P113" s="127"/>
      <c r="Q113" s="127"/>
      <c r="R113" s="127"/>
      <c r="S113" s="127"/>
      <c r="T113" s="147"/>
      <c r="U113" s="147"/>
      <c r="V113" s="147"/>
      <c r="W113" s="147"/>
      <c r="X113" s="39"/>
      <c r="Y113" s="127"/>
      <c r="Z113" s="213" t="s">
        <v>285</v>
      </c>
      <c r="AA113" s="214" t="s">
        <v>313</v>
      </c>
      <c r="AB113" s="155"/>
      <c r="AC113" s="155"/>
    </row>
    <row r="114" spans="1:29" ht="90.75" customHeight="1">
      <c r="A114" s="131">
        <v>3</v>
      </c>
      <c r="B114" s="56" t="s">
        <v>126</v>
      </c>
      <c r="C114" s="29">
        <v>528000</v>
      </c>
      <c r="D114" s="131" t="s">
        <v>28</v>
      </c>
      <c r="E114" s="29">
        <v>568252.75699999998</v>
      </c>
      <c r="F114" s="146"/>
      <c r="G114" s="146"/>
      <c r="H114" s="26"/>
      <c r="I114" s="26"/>
      <c r="J114" s="26"/>
      <c r="K114" s="26"/>
      <c r="L114" s="26"/>
      <c r="M114" s="146"/>
      <c r="N114" s="26"/>
      <c r="O114" s="127">
        <v>10</v>
      </c>
      <c r="P114" s="127"/>
      <c r="Q114" s="127"/>
      <c r="R114" s="127"/>
      <c r="S114" s="127"/>
      <c r="T114" s="147"/>
      <c r="U114" s="147"/>
      <c r="V114" s="147"/>
      <c r="W114" s="147"/>
      <c r="X114" s="39"/>
      <c r="Y114" s="127">
        <v>10</v>
      </c>
      <c r="Z114" s="216"/>
      <c r="AA114" s="217"/>
    </row>
    <row r="115" spans="1:29" ht="94.5" customHeight="1">
      <c r="A115" s="131">
        <v>4</v>
      </c>
      <c r="B115" s="131" t="s">
        <v>127</v>
      </c>
      <c r="C115" s="29">
        <v>1969000</v>
      </c>
      <c r="D115" s="131" t="s">
        <v>28</v>
      </c>
      <c r="E115" s="29">
        <v>1065660.2609999999</v>
      </c>
      <c r="F115" s="146"/>
      <c r="G115" s="146"/>
      <c r="H115" s="26"/>
      <c r="I115" s="26"/>
      <c r="J115" s="26"/>
      <c r="K115" s="26"/>
      <c r="L115" s="26"/>
      <c r="M115" s="146"/>
      <c r="N115" s="26"/>
      <c r="O115" s="127">
        <v>10</v>
      </c>
      <c r="P115" s="127"/>
      <c r="Q115" s="127"/>
      <c r="R115" s="127"/>
      <c r="S115" s="127"/>
      <c r="T115" s="147"/>
      <c r="U115" s="147"/>
      <c r="V115" s="147"/>
      <c r="W115" s="147"/>
      <c r="X115" s="39"/>
      <c r="Y115" s="127">
        <v>10</v>
      </c>
      <c r="Z115" s="218" t="s">
        <v>314</v>
      </c>
      <c r="AA115" s="217" t="s">
        <v>312</v>
      </c>
    </row>
    <row r="116" spans="1:29" ht="81" customHeight="1">
      <c r="A116" s="131">
        <v>5</v>
      </c>
      <c r="B116" s="56" t="s">
        <v>128</v>
      </c>
      <c r="C116" s="29">
        <v>891000</v>
      </c>
      <c r="D116" s="131" t="s">
        <v>28</v>
      </c>
      <c r="E116" s="29">
        <v>0</v>
      </c>
      <c r="F116" s="146"/>
      <c r="G116" s="146"/>
      <c r="H116" s="26"/>
      <c r="I116" s="26"/>
      <c r="J116" s="26"/>
      <c r="K116" s="26"/>
      <c r="L116" s="26"/>
      <c r="M116" s="146"/>
      <c r="N116" s="26"/>
      <c r="O116" s="127">
        <v>20</v>
      </c>
      <c r="P116" s="127"/>
      <c r="Q116" s="127"/>
      <c r="R116" s="127"/>
      <c r="S116" s="127"/>
      <c r="T116" s="147"/>
      <c r="U116" s="147"/>
      <c r="V116" s="147"/>
      <c r="W116" s="147"/>
      <c r="X116" s="39"/>
      <c r="Y116" s="127"/>
      <c r="Z116" s="223" t="s">
        <v>285</v>
      </c>
      <c r="AA116" s="219"/>
    </row>
    <row r="117" spans="1:29" ht="82.5" customHeight="1">
      <c r="A117" s="131">
        <v>6</v>
      </c>
      <c r="B117" s="56" t="s">
        <v>129</v>
      </c>
      <c r="C117" s="29">
        <v>30000</v>
      </c>
      <c r="D117" s="131" t="s">
        <v>28</v>
      </c>
      <c r="E117" s="29">
        <v>0</v>
      </c>
      <c r="F117" s="146"/>
      <c r="G117" s="146"/>
      <c r="H117" s="26"/>
      <c r="I117" s="26"/>
      <c r="J117" s="26"/>
      <c r="K117" s="26"/>
      <c r="L117" s="26"/>
      <c r="M117" s="146"/>
      <c r="N117" s="26"/>
      <c r="O117" s="127"/>
      <c r="P117" s="127"/>
      <c r="Q117" s="127"/>
      <c r="R117" s="127"/>
      <c r="S117" s="127"/>
      <c r="T117" s="147"/>
      <c r="U117" s="147"/>
      <c r="V117" s="147"/>
      <c r="W117" s="147"/>
      <c r="X117" s="39"/>
      <c r="Y117" s="127"/>
      <c r="Z117" s="223" t="s">
        <v>285</v>
      </c>
      <c r="AA117" s="219"/>
    </row>
    <row r="118" spans="1:29" ht="37.5" customHeight="1">
      <c r="A118" s="131">
        <v>7</v>
      </c>
      <c r="B118" s="131" t="s">
        <v>130</v>
      </c>
      <c r="C118" s="29">
        <v>279000</v>
      </c>
      <c r="D118" s="131" t="s">
        <v>28</v>
      </c>
      <c r="E118" s="29">
        <v>278549.31</v>
      </c>
      <c r="F118" s="146"/>
      <c r="G118" s="146"/>
      <c r="H118" s="26"/>
      <c r="I118" s="26"/>
      <c r="J118" s="26"/>
      <c r="K118" s="26"/>
      <c r="L118" s="26"/>
      <c r="M118" s="146"/>
      <c r="N118" s="26"/>
      <c r="O118" s="127">
        <v>25</v>
      </c>
      <c r="P118" s="127"/>
      <c r="Q118" s="127"/>
      <c r="R118" s="127"/>
      <c r="S118" s="127"/>
      <c r="T118" s="147"/>
      <c r="U118" s="147"/>
      <c r="V118" s="147"/>
      <c r="W118" s="147"/>
      <c r="X118" s="39"/>
      <c r="Y118" s="127">
        <v>10</v>
      </c>
      <c r="Z118" s="229" t="s">
        <v>315</v>
      </c>
      <c r="AA118" s="222"/>
    </row>
    <row r="119" spans="1:29" ht="41.25" customHeight="1">
      <c r="A119" s="131">
        <v>8</v>
      </c>
      <c r="B119" s="131" t="s">
        <v>131</v>
      </c>
      <c r="C119" s="29">
        <v>785425.777</v>
      </c>
      <c r="D119" s="131" t="s">
        <v>28</v>
      </c>
      <c r="E119" s="29">
        <v>103000</v>
      </c>
      <c r="F119" s="146"/>
      <c r="G119" s="146"/>
      <c r="H119" s="26"/>
      <c r="I119" s="26"/>
      <c r="J119" s="26"/>
      <c r="K119" s="26"/>
      <c r="L119" s="26"/>
      <c r="M119" s="146"/>
      <c r="N119" s="26"/>
      <c r="O119" s="127">
        <v>30</v>
      </c>
      <c r="P119" s="127"/>
      <c r="Q119" s="127"/>
      <c r="R119" s="127"/>
      <c r="S119" s="127"/>
      <c r="T119" s="147"/>
      <c r="U119" s="147"/>
      <c r="V119" s="147"/>
      <c r="W119" s="147"/>
      <c r="X119" s="127">
        <v>8</v>
      </c>
      <c r="Y119" s="127">
        <v>10</v>
      </c>
      <c r="Z119" s="229" t="s">
        <v>291</v>
      </c>
      <c r="AA119" s="224" t="s">
        <v>316</v>
      </c>
    </row>
    <row r="120" spans="1:29" s="157" customFormat="1" ht="60.75" customHeight="1">
      <c r="A120" s="222">
        <v>9</v>
      </c>
      <c r="B120" s="222" t="s">
        <v>132</v>
      </c>
      <c r="C120" s="220">
        <v>604579.95299999998</v>
      </c>
      <c r="D120" s="222" t="s">
        <v>28</v>
      </c>
      <c r="E120" s="220">
        <v>502000</v>
      </c>
      <c r="F120" s="156"/>
      <c r="G120" s="156"/>
      <c r="H120" s="167"/>
      <c r="I120" s="167"/>
      <c r="J120" s="167"/>
      <c r="K120" s="167"/>
      <c r="L120" s="167"/>
      <c r="M120" s="156"/>
      <c r="N120" s="167"/>
      <c r="O120" s="221">
        <v>20</v>
      </c>
      <c r="P120" s="221"/>
      <c r="Q120" s="221"/>
      <c r="R120" s="221"/>
      <c r="S120" s="221"/>
      <c r="T120" s="80"/>
      <c r="U120" s="80"/>
      <c r="V120" s="80"/>
      <c r="W120" s="80"/>
      <c r="X120" s="221">
        <v>7</v>
      </c>
      <c r="Y120" s="221">
        <v>13</v>
      </c>
      <c r="Z120" s="229" t="s">
        <v>317</v>
      </c>
      <c r="AA120" s="229" t="s">
        <v>315</v>
      </c>
    </row>
    <row r="121" spans="1:29" ht="80.25" customHeight="1">
      <c r="A121" s="131">
        <v>10</v>
      </c>
      <c r="B121" s="131" t="s">
        <v>133</v>
      </c>
      <c r="C121" s="29">
        <v>131800</v>
      </c>
      <c r="D121" s="131" t="s">
        <v>28</v>
      </c>
      <c r="E121" s="29">
        <v>130300</v>
      </c>
      <c r="F121" s="146"/>
      <c r="G121" s="146"/>
      <c r="H121" s="26"/>
      <c r="I121" s="26"/>
      <c r="J121" s="26"/>
      <c r="K121" s="26"/>
      <c r="L121" s="26"/>
      <c r="M121" s="146"/>
      <c r="N121" s="26"/>
      <c r="O121" s="127"/>
      <c r="P121" s="127"/>
      <c r="Q121" s="127"/>
      <c r="R121" s="127"/>
      <c r="S121" s="127"/>
      <c r="T121" s="147"/>
      <c r="U121" s="147"/>
      <c r="V121" s="147"/>
      <c r="W121" s="147"/>
      <c r="X121" s="39"/>
      <c r="Y121" s="127"/>
      <c r="Z121" s="229" t="s">
        <v>318</v>
      </c>
      <c r="AA121" s="224"/>
    </row>
    <row r="122" spans="1:29" s="157" customFormat="1" ht="30.75" customHeight="1">
      <c r="A122" s="271">
        <v>11</v>
      </c>
      <c r="B122" s="271" t="s">
        <v>134</v>
      </c>
      <c r="C122" s="225">
        <v>897210</v>
      </c>
      <c r="D122" s="229" t="s">
        <v>28</v>
      </c>
      <c r="E122" s="225">
        <v>428430</v>
      </c>
      <c r="F122" s="156"/>
      <c r="G122" s="156"/>
      <c r="H122" s="167"/>
      <c r="I122" s="167"/>
      <c r="J122" s="167"/>
      <c r="K122" s="167"/>
      <c r="L122" s="167"/>
      <c r="M122" s="156"/>
      <c r="N122" s="167"/>
      <c r="O122" s="241">
        <v>540</v>
      </c>
      <c r="P122" s="227"/>
      <c r="Q122" s="227"/>
      <c r="R122" s="227"/>
      <c r="S122" s="227"/>
      <c r="T122" s="80"/>
      <c r="U122" s="80"/>
      <c r="V122" s="80"/>
      <c r="W122" s="80"/>
      <c r="X122" s="228"/>
      <c r="Y122" s="241">
        <v>200</v>
      </c>
      <c r="Z122" s="253" t="s">
        <v>284</v>
      </c>
      <c r="AA122" s="226"/>
    </row>
    <row r="123" spans="1:29" ht="54">
      <c r="A123" s="271"/>
      <c r="B123" s="271"/>
      <c r="C123" s="120">
        <v>875930</v>
      </c>
      <c r="D123" s="123" t="s">
        <v>63</v>
      </c>
      <c r="E123" s="30">
        <v>434530</v>
      </c>
      <c r="F123" s="156"/>
      <c r="G123" s="156"/>
      <c r="H123" s="167"/>
      <c r="I123" s="167"/>
      <c r="J123" s="167"/>
      <c r="K123" s="167"/>
      <c r="L123" s="167"/>
      <c r="M123" s="156"/>
      <c r="N123" s="167"/>
      <c r="O123" s="261"/>
      <c r="P123" s="127"/>
      <c r="Q123" s="127"/>
      <c r="R123" s="127"/>
      <c r="S123" s="127"/>
      <c r="T123" s="80"/>
      <c r="U123" s="80"/>
      <c r="V123" s="80"/>
      <c r="W123" s="80"/>
      <c r="X123" s="37"/>
      <c r="Y123" s="261"/>
      <c r="Z123" s="282"/>
      <c r="AA123" s="75" t="s">
        <v>255</v>
      </c>
      <c r="AB123" s="155"/>
    </row>
    <row r="124" spans="1:29" ht="30" customHeight="1">
      <c r="A124" s="271"/>
      <c r="B124" s="271"/>
      <c r="C124" s="120">
        <v>12000</v>
      </c>
      <c r="D124" s="123" t="s">
        <v>27</v>
      </c>
      <c r="E124" s="30">
        <v>12000</v>
      </c>
      <c r="F124" s="156"/>
      <c r="G124" s="156"/>
      <c r="H124" s="167"/>
      <c r="I124" s="167"/>
      <c r="J124" s="167"/>
      <c r="K124" s="167"/>
      <c r="L124" s="167"/>
      <c r="M124" s="156"/>
      <c r="N124" s="167"/>
      <c r="O124" s="261"/>
      <c r="P124" s="127"/>
      <c r="Q124" s="127"/>
      <c r="R124" s="127"/>
      <c r="S124" s="127"/>
      <c r="T124" s="80"/>
      <c r="U124" s="80"/>
      <c r="V124" s="80"/>
      <c r="W124" s="80"/>
      <c r="X124" s="37"/>
      <c r="Y124" s="242"/>
      <c r="Z124" s="254"/>
      <c r="AA124" s="75"/>
    </row>
    <row r="125" spans="1:29" ht="50.25" customHeight="1">
      <c r="A125" s="271">
        <v>12</v>
      </c>
      <c r="B125" s="271" t="s">
        <v>135</v>
      </c>
      <c r="C125" s="120">
        <v>74004</v>
      </c>
      <c r="D125" s="123" t="s">
        <v>28</v>
      </c>
      <c r="E125" s="120">
        <v>74004</v>
      </c>
      <c r="F125" s="156"/>
      <c r="G125" s="156"/>
      <c r="H125" s="167"/>
      <c r="I125" s="167"/>
      <c r="J125" s="167"/>
      <c r="K125" s="167"/>
      <c r="L125" s="167"/>
      <c r="M125" s="156"/>
      <c r="N125" s="167"/>
      <c r="O125" s="261"/>
      <c r="P125" s="127"/>
      <c r="Q125" s="127"/>
      <c r="R125" s="127"/>
      <c r="S125" s="127"/>
      <c r="T125" s="80"/>
      <c r="U125" s="80"/>
      <c r="V125" s="80"/>
      <c r="W125" s="80"/>
      <c r="X125" s="37"/>
      <c r="Y125" s="241">
        <v>20</v>
      </c>
      <c r="Z125" s="121"/>
      <c r="AA125" s="300" t="s">
        <v>136</v>
      </c>
    </row>
    <row r="126" spans="1:29" ht="27">
      <c r="A126" s="271"/>
      <c r="B126" s="271"/>
      <c r="C126" s="120">
        <v>60548</v>
      </c>
      <c r="D126" s="123" t="s">
        <v>63</v>
      </c>
      <c r="E126" s="120">
        <v>60548</v>
      </c>
      <c r="F126" s="156"/>
      <c r="G126" s="156"/>
      <c r="H126" s="167"/>
      <c r="I126" s="167"/>
      <c r="J126" s="167"/>
      <c r="K126" s="167"/>
      <c r="L126" s="167"/>
      <c r="M126" s="156"/>
      <c r="N126" s="167"/>
      <c r="O126" s="242"/>
      <c r="P126" s="127"/>
      <c r="Q126" s="127"/>
      <c r="R126" s="127"/>
      <c r="S126" s="127"/>
      <c r="T126" s="80"/>
      <c r="U126" s="80"/>
      <c r="V126" s="80"/>
      <c r="W126" s="80"/>
      <c r="X126" s="37"/>
      <c r="Y126" s="242"/>
      <c r="Z126" s="126"/>
      <c r="AA126" s="300"/>
    </row>
    <row r="127" spans="1:29" s="153" customFormat="1" ht="23.25" customHeight="1">
      <c r="A127" s="305" t="s">
        <v>26</v>
      </c>
      <c r="B127" s="305"/>
      <c r="C127" s="70">
        <f>SUM(C112:C126)</f>
        <v>11820997.73</v>
      </c>
      <c r="D127" s="71"/>
      <c r="E127" s="154">
        <f>SUM(E112:E126)</f>
        <v>7017274.3279999997</v>
      </c>
      <c r="F127" s="176"/>
      <c r="G127" s="176"/>
      <c r="H127" s="177"/>
      <c r="I127" s="177"/>
      <c r="J127" s="177"/>
      <c r="K127" s="177"/>
      <c r="L127" s="177"/>
      <c r="M127" s="176"/>
      <c r="N127" s="177"/>
      <c r="O127" s="178">
        <f>SUM(O112:O126)</f>
        <v>745</v>
      </c>
      <c r="P127" s="95"/>
      <c r="Q127" s="95"/>
      <c r="R127" s="95"/>
      <c r="S127" s="95"/>
      <c r="T127" s="179"/>
      <c r="U127" s="179"/>
      <c r="V127" s="179"/>
      <c r="W127" s="179"/>
      <c r="X127" s="115">
        <f>SUM(X112:X126)</f>
        <v>24</v>
      </c>
      <c r="Y127" s="114">
        <f>SUM(Y112:Y126)</f>
        <v>273</v>
      </c>
      <c r="Z127" s="78"/>
      <c r="AA127" s="180"/>
    </row>
    <row r="128" spans="1:29" ht="25.5" customHeight="1">
      <c r="A128" s="28">
        <v>7.2</v>
      </c>
      <c r="B128" s="284" t="s">
        <v>137</v>
      </c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</row>
    <row r="129" spans="1:30" ht="81">
      <c r="A129" s="118">
        <v>1</v>
      </c>
      <c r="B129" s="57" t="s">
        <v>138</v>
      </c>
      <c r="C129" s="41">
        <v>4201090</v>
      </c>
      <c r="D129" s="24" t="s">
        <v>28</v>
      </c>
      <c r="E129" s="181">
        <v>0</v>
      </c>
      <c r="F129" s="146"/>
      <c r="G129" s="146"/>
      <c r="H129" s="26"/>
      <c r="I129" s="26"/>
      <c r="J129" s="26"/>
      <c r="K129" s="26"/>
      <c r="L129" s="26"/>
      <c r="M129" s="146"/>
      <c r="N129" s="26"/>
      <c r="O129" s="127">
        <v>80</v>
      </c>
      <c r="P129" s="127"/>
      <c r="Q129" s="127"/>
      <c r="R129" s="127"/>
      <c r="S129" s="127"/>
      <c r="T129" s="147"/>
      <c r="U129" s="147"/>
      <c r="V129" s="147"/>
      <c r="W129" s="147"/>
      <c r="X129" s="37"/>
      <c r="Y129" s="127"/>
      <c r="Z129" s="123" t="s">
        <v>286</v>
      </c>
      <c r="AA129" s="131"/>
      <c r="AB129" s="155"/>
      <c r="AC129" s="155"/>
      <c r="AD129" s="155"/>
    </row>
    <row r="130" spans="1:30" ht="67.5">
      <c r="A130" s="127">
        <v>2</v>
      </c>
      <c r="B130" s="34" t="s">
        <v>139</v>
      </c>
      <c r="C130" s="29">
        <v>80000</v>
      </c>
      <c r="D130" s="24" t="s">
        <v>28</v>
      </c>
      <c r="E130" s="30">
        <v>97999</v>
      </c>
      <c r="F130" s="146"/>
      <c r="G130" s="146"/>
      <c r="H130" s="26"/>
      <c r="I130" s="26"/>
      <c r="J130" s="26"/>
      <c r="K130" s="26"/>
      <c r="L130" s="26"/>
      <c r="M130" s="146"/>
      <c r="N130" s="26"/>
      <c r="O130" s="127">
        <v>5</v>
      </c>
      <c r="P130" s="127"/>
      <c r="Q130" s="127"/>
      <c r="R130" s="127"/>
      <c r="S130" s="127"/>
      <c r="T130" s="147"/>
      <c r="U130" s="147"/>
      <c r="V130" s="147"/>
      <c r="W130" s="147"/>
      <c r="X130" s="37"/>
      <c r="Y130" s="127"/>
      <c r="Z130" s="127"/>
      <c r="AA130" s="131" t="s">
        <v>151</v>
      </c>
      <c r="AB130" s="155"/>
    </row>
    <row r="131" spans="1:30" ht="81">
      <c r="A131" s="127">
        <v>3</v>
      </c>
      <c r="B131" s="34" t="s">
        <v>140</v>
      </c>
      <c r="C131" s="29">
        <v>7900</v>
      </c>
      <c r="D131" s="24" t="s">
        <v>28</v>
      </c>
      <c r="E131" s="30">
        <v>0</v>
      </c>
      <c r="F131" s="146"/>
      <c r="G131" s="146"/>
      <c r="H131" s="26"/>
      <c r="I131" s="26"/>
      <c r="J131" s="26"/>
      <c r="K131" s="26"/>
      <c r="L131" s="26"/>
      <c r="M131" s="146"/>
      <c r="N131" s="26"/>
      <c r="O131" s="127">
        <v>2</v>
      </c>
      <c r="P131" s="127"/>
      <c r="Q131" s="127"/>
      <c r="R131" s="127"/>
      <c r="S131" s="127"/>
      <c r="T131" s="147"/>
      <c r="U131" s="147"/>
      <c r="V131" s="147"/>
      <c r="W131" s="147"/>
      <c r="X131" s="37"/>
      <c r="Y131" s="127"/>
      <c r="Z131" s="123" t="s">
        <v>286</v>
      </c>
      <c r="AA131" s="131" t="s">
        <v>151</v>
      </c>
      <c r="AB131" s="155"/>
      <c r="AD131" s="155"/>
    </row>
    <row r="132" spans="1:30" ht="81">
      <c r="A132" s="127">
        <v>4</v>
      </c>
      <c r="B132" s="34" t="s">
        <v>141</v>
      </c>
      <c r="C132" s="29">
        <v>3740</v>
      </c>
      <c r="D132" s="58"/>
      <c r="E132" s="30">
        <v>0</v>
      </c>
      <c r="F132" s="146"/>
      <c r="G132" s="146"/>
      <c r="H132" s="26"/>
      <c r="I132" s="26"/>
      <c r="J132" s="26"/>
      <c r="K132" s="26"/>
      <c r="L132" s="26"/>
      <c r="M132" s="146"/>
      <c r="N132" s="26"/>
      <c r="O132" s="127">
        <v>2</v>
      </c>
      <c r="P132" s="127"/>
      <c r="Q132" s="127"/>
      <c r="R132" s="127"/>
      <c r="S132" s="127"/>
      <c r="T132" s="147"/>
      <c r="U132" s="147"/>
      <c r="V132" s="147"/>
      <c r="W132" s="147"/>
      <c r="X132" s="37"/>
      <c r="Y132" s="127"/>
      <c r="Z132" s="123" t="s">
        <v>286</v>
      </c>
      <c r="AA132" s="131" t="s">
        <v>151</v>
      </c>
      <c r="AB132" s="155"/>
    </row>
    <row r="133" spans="1:30" ht="109.5" customHeight="1">
      <c r="A133" s="127">
        <v>5</v>
      </c>
      <c r="B133" s="54" t="s">
        <v>142</v>
      </c>
      <c r="C133" s="29">
        <v>49000</v>
      </c>
      <c r="D133" s="25" t="s">
        <v>102</v>
      </c>
      <c r="E133" s="302">
        <v>121873</v>
      </c>
      <c r="F133" s="146"/>
      <c r="G133" s="146"/>
      <c r="H133" s="26"/>
      <c r="I133" s="26"/>
      <c r="J133" s="26"/>
      <c r="K133" s="26"/>
      <c r="L133" s="26"/>
      <c r="M133" s="146"/>
      <c r="N133" s="26"/>
      <c r="O133" s="127"/>
      <c r="P133" s="127"/>
      <c r="Q133" s="127"/>
      <c r="R133" s="127"/>
      <c r="S133" s="127"/>
      <c r="T133" s="147"/>
      <c r="U133" s="147"/>
      <c r="V133" s="147"/>
      <c r="W133" s="147"/>
      <c r="X133" s="37"/>
      <c r="Y133" s="127">
        <v>12</v>
      </c>
      <c r="Z133" s="131"/>
      <c r="AA133" s="131" t="s">
        <v>152</v>
      </c>
      <c r="AC133" s="155"/>
    </row>
    <row r="134" spans="1:30" ht="135.75" customHeight="1">
      <c r="A134" s="127">
        <v>6</v>
      </c>
      <c r="B134" s="54" t="s">
        <v>143</v>
      </c>
      <c r="C134" s="29">
        <v>63000</v>
      </c>
      <c r="D134" s="25" t="s">
        <v>102</v>
      </c>
      <c r="E134" s="303"/>
      <c r="F134" s="146"/>
      <c r="G134" s="146"/>
      <c r="H134" s="26"/>
      <c r="I134" s="26"/>
      <c r="J134" s="26"/>
      <c r="K134" s="26"/>
      <c r="L134" s="26"/>
      <c r="M134" s="146"/>
      <c r="N134" s="26"/>
      <c r="O134" s="127"/>
      <c r="P134" s="127"/>
      <c r="Q134" s="127"/>
      <c r="R134" s="127"/>
      <c r="S134" s="127"/>
      <c r="T134" s="147"/>
      <c r="U134" s="147"/>
      <c r="V134" s="147"/>
      <c r="W134" s="147"/>
      <c r="X134" s="37"/>
      <c r="Y134" s="127">
        <v>12</v>
      </c>
      <c r="Z134" s="131"/>
      <c r="AA134" s="131" t="s">
        <v>152</v>
      </c>
      <c r="AC134" s="155"/>
    </row>
    <row r="135" spans="1:30" ht="81">
      <c r="A135" s="127">
        <v>7</v>
      </c>
      <c r="B135" s="54" t="s">
        <v>144</v>
      </c>
      <c r="C135" s="29">
        <v>61800</v>
      </c>
      <c r="D135" s="25" t="s">
        <v>102</v>
      </c>
      <c r="E135" s="303"/>
      <c r="F135" s="146"/>
      <c r="G135" s="146"/>
      <c r="H135" s="26"/>
      <c r="I135" s="26"/>
      <c r="J135" s="26"/>
      <c r="K135" s="26"/>
      <c r="L135" s="26"/>
      <c r="M135" s="146"/>
      <c r="N135" s="26"/>
      <c r="O135" s="127"/>
      <c r="P135" s="127"/>
      <c r="Q135" s="127"/>
      <c r="R135" s="127"/>
      <c r="S135" s="127"/>
      <c r="T135" s="147"/>
      <c r="U135" s="147"/>
      <c r="V135" s="147"/>
      <c r="W135" s="147"/>
      <c r="X135" s="37"/>
      <c r="Y135" s="127">
        <v>10</v>
      </c>
      <c r="Z135" s="131"/>
      <c r="AA135" s="131" t="s">
        <v>231</v>
      </c>
    </row>
    <row r="136" spans="1:30" ht="54">
      <c r="A136" s="127">
        <v>8</v>
      </c>
      <c r="B136" s="54" t="s">
        <v>287</v>
      </c>
      <c r="C136" s="29">
        <v>56200</v>
      </c>
      <c r="D136" s="25" t="s">
        <v>102</v>
      </c>
      <c r="E136" s="304"/>
      <c r="F136" s="146"/>
      <c r="G136" s="146"/>
      <c r="H136" s="26"/>
      <c r="I136" s="26"/>
      <c r="J136" s="26"/>
      <c r="K136" s="26"/>
      <c r="L136" s="26"/>
      <c r="M136" s="146"/>
      <c r="N136" s="26"/>
      <c r="O136" s="127">
        <v>2</v>
      </c>
      <c r="P136" s="127"/>
      <c r="Q136" s="127"/>
      <c r="R136" s="127"/>
      <c r="S136" s="127"/>
      <c r="T136" s="147"/>
      <c r="U136" s="147"/>
      <c r="V136" s="147"/>
      <c r="W136" s="147"/>
      <c r="X136" s="37"/>
      <c r="Y136" s="127"/>
      <c r="Z136" s="131" t="s">
        <v>229</v>
      </c>
      <c r="AA136" s="131" t="s">
        <v>152</v>
      </c>
    </row>
    <row r="137" spans="1:30" ht="90.75" customHeight="1">
      <c r="A137" s="127">
        <v>9</v>
      </c>
      <c r="B137" s="34" t="s">
        <v>145</v>
      </c>
      <c r="C137" s="105">
        <v>17183.66</v>
      </c>
      <c r="D137" s="25" t="s">
        <v>63</v>
      </c>
      <c r="E137" s="30">
        <v>7993</v>
      </c>
      <c r="F137" s="146"/>
      <c r="G137" s="146"/>
      <c r="H137" s="26"/>
      <c r="I137" s="26"/>
      <c r="J137" s="26"/>
      <c r="K137" s="26"/>
      <c r="L137" s="26"/>
      <c r="M137" s="146"/>
      <c r="N137" s="26"/>
      <c r="O137" s="127"/>
      <c r="P137" s="127"/>
      <c r="Q137" s="127"/>
      <c r="R137" s="127"/>
      <c r="S137" s="127"/>
      <c r="T137" s="147"/>
      <c r="U137" s="147"/>
      <c r="V137" s="147"/>
      <c r="W137" s="147"/>
      <c r="X137" s="37"/>
      <c r="Y137" s="127"/>
      <c r="AA137" s="182" t="s">
        <v>230</v>
      </c>
    </row>
    <row r="138" spans="1:30" ht="94.5">
      <c r="A138" s="127">
        <v>10</v>
      </c>
      <c r="B138" s="131" t="s">
        <v>146</v>
      </c>
      <c r="C138" s="29">
        <v>981495</v>
      </c>
      <c r="D138" s="24" t="s">
        <v>28</v>
      </c>
      <c r="E138" s="30">
        <v>981495</v>
      </c>
      <c r="F138" s="146"/>
      <c r="G138" s="146"/>
      <c r="H138" s="26"/>
      <c r="I138" s="26"/>
      <c r="J138" s="26"/>
      <c r="K138" s="26"/>
      <c r="L138" s="26"/>
      <c r="M138" s="146"/>
      <c r="N138" s="26"/>
      <c r="O138" s="127">
        <v>15</v>
      </c>
      <c r="P138" s="127"/>
      <c r="Q138" s="127"/>
      <c r="R138" s="127"/>
      <c r="S138" s="127"/>
      <c r="T138" s="147"/>
      <c r="U138" s="147"/>
      <c r="V138" s="147"/>
      <c r="W138" s="147"/>
      <c r="X138" s="37"/>
      <c r="Y138" s="127"/>
      <c r="Z138" s="127"/>
      <c r="AA138" s="131" t="s">
        <v>153</v>
      </c>
    </row>
    <row r="139" spans="1:30" ht="166.5" customHeight="1">
      <c r="A139" s="127">
        <v>11</v>
      </c>
      <c r="B139" s="131" t="s">
        <v>147</v>
      </c>
      <c r="C139" s="29">
        <v>473552</v>
      </c>
      <c r="D139" s="24" t="s">
        <v>28</v>
      </c>
      <c r="E139" s="30">
        <v>437552.1</v>
      </c>
      <c r="F139" s="146"/>
      <c r="G139" s="146"/>
      <c r="H139" s="26"/>
      <c r="I139" s="26"/>
      <c r="J139" s="26"/>
      <c r="K139" s="26"/>
      <c r="L139" s="26"/>
      <c r="M139" s="146"/>
      <c r="N139" s="26"/>
      <c r="O139" s="127">
        <v>5</v>
      </c>
      <c r="P139" s="127"/>
      <c r="Q139" s="127"/>
      <c r="R139" s="127"/>
      <c r="S139" s="127"/>
      <c r="T139" s="147"/>
      <c r="U139" s="147"/>
      <c r="V139" s="147"/>
      <c r="W139" s="147"/>
      <c r="X139" s="37"/>
      <c r="Y139" s="127"/>
      <c r="Z139" s="127"/>
      <c r="AA139" s="131" t="s">
        <v>154</v>
      </c>
    </row>
    <row r="140" spans="1:30" ht="33" customHeight="1">
      <c r="A140" s="262">
        <v>12</v>
      </c>
      <c r="B140" s="288" t="s">
        <v>148</v>
      </c>
      <c r="C140" s="29">
        <v>336090</v>
      </c>
      <c r="D140" s="24" t="s">
        <v>28</v>
      </c>
      <c r="E140" s="30">
        <v>95300</v>
      </c>
      <c r="F140" s="145"/>
      <c r="G140" s="145"/>
      <c r="H140" s="38"/>
      <c r="I140" s="38"/>
      <c r="J140" s="38"/>
      <c r="K140" s="38"/>
      <c r="L140" s="38"/>
      <c r="M140" s="145"/>
      <c r="N140" s="38"/>
      <c r="O140" s="241">
        <v>128</v>
      </c>
      <c r="P140" s="127"/>
      <c r="Q140" s="127"/>
      <c r="R140" s="127"/>
      <c r="S140" s="127"/>
      <c r="T140" s="39"/>
      <c r="U140" s="39"/>
      <c r="V140" s="39"/>
      <c r="W140" s="39"/>
      <c r="X140" s="37"/>
      <c r="Y140" s="241">
        <v>50</v>
      </c>
      <c r="Z140" s="241" t="s">
        <v>234</v>
      </c>
      <c r="AA140" s="182"/>
    </row>
    <row r="141" spans="1:30" ht="54">
      <c r="A141" s="262"/>
      <c r="B141" s="289"/>
      <c r="C141" s="29">
        <v>177550</v>
      </c>
      <c r="D141" s="25" t="s">
        <v>63</v>
      </c>
      <c r="E141" s="181">
        <v>51420</v>
      </c>
      <c r="F141" s="145"/>
      <c r="G141" s="145"/>
      <c r="H141" s="38"/>
      <c r="I141" s="38"/>
      <c r="J141" s="38"/>
      <c r="K141" s="38"/>
      <c r="L141" s="38"/>
      <c r="M141" s="145"/>
      <c r="N141" s="38"/>
      <c r="O141" s="261"/>
      <c r="P141" s="127"/>
      <c r="Q141" s="127"/>
      <c r="R141" s="127"/>
      <c r="S141" s="127"/>
      <c r="T141" s="39"/>
      <c r="U141" s="39"/>
      <c r="V141" s="39"/>
      <c r="W141" s="39"/>
      <c r="X141" s="37"/>
      <c r="Y141" s="261"/>
      <c r="Z141" s="261"/>
      <c r="AA141" s="182" t="s">
        <v>256</v>
      </c>
    </row>
    <row r="142" spans="1:30" ht="54">
      <c r="A142" s="262"/>
      <c r="B142" s="289"/>
      <c r="C142" s="35">
        <v>13400</v>
      </c>
      <c r="D142" s="25" t="s">
        <v>102</v>
      </c>
      <c r="E142" s="30">
        <v>6000</v>
      </c>
      <c r="F142" s="145"/>
      <c r="G142" s="145"/>
      <c r="H142" s="38"/>
      <c r="I142" s="38"/>
      <c r="J142" s="38"/>
      <c r="K142" s="38"/>
      <c r="L142" s="38"/>
      <c r="M142" s="145"/>
      <c r="N142" s="38"/>
      <c r="O142" s="261"/>
      <c r="P142" s="127"/>
      <c r="Q142" s="127"/>
      <c r="R142" s="127"/>
      <c r="S142" s="127"/>
      <c r="T142" s="39"/>
      <c r="U142" s="39"/>
      <c r="V142" s="39"/>
      <c r="W142" s="39"/>
      <c r="X142" s="37"/>
      <c r="Y142" s="261"/>
      <c r="Z142" s="261"/>
      <c r="AA142" s="131" t="s">
        <v>243</v>
      </c>
    </row>
    <row r="143" spans="1:30" ht="24" customHeight="1">
      <c r="A143" s="262"/>
      <c r="B143" s="301"/>
      <c r="C143" s="29">
        <v>10000</v>
      </c>
      <c r="D143" s="9" t="s">
        <v>27</v>
      </c>
      <c r="E143" s="30">
        <v>0</v>
      </c>
      <c r="F143" s="145"/>
      <c r="G143" s="145"/>
      <c r="H143" s="38"/>
      <c r="I143" s="38"/>
      <c r="J143" s="38"/>
      <c r="K143" s="38"/>
      <c r="L143" s="38"/>
      <c r="M143" s="145"/>
      <c r="N143" s="38"/>
      <c r="O143" s="242"/>
      <c r="P143" s="127"/>
      <c r="Q143" s="127"/>
      <c r="R143" s="127"/>
      <c r="S143" s="127"/>
      <c r="T143" s="39"/>
      <c r="U143" s="39"/>
      <c r="V143" s="39"/>
      <c r="W143" s="39"/>
      <c r="X143" s="37"/>
      <c r="Y143" s="242"/>
      <c r="Z143" s="242"/>
      <c r="AA143" s="131" t="s">
        <v>96</v>
      </c>
    </row>
    <row r="144" spans="1:30" ht="27" customHeight="1">
      <c r="A144" s="298">
        <v>13</v>
      </c>
      <c r="B144" s="271" t="s">
        <v>149</v>
      </c>
      <c r="C144" s="30">
        <v>218640</v>
      </c>
      <c r="D144" s="90" t="s">
        <v>28</v>
      </c>
      <c r="E144" s="30">
        <v>223420</v>
      </c>
      <c r="F144" s="156"/>
      <c r="G144" s="156"/>
      <c r="H144" s="167"/>
      <c r="I144" s="167"/>
      <c r="J144" s="167"/>
      <c r="K144" s="167"/>
      <c r="L144" s="167"/>
      <c r="M144" s="156"/>
      <c r="N144" s="167"/>
      <c r="O144" s="262">
        <v>106</v>
      </c>
      <c r="P144" s="127"/>
      <c r="Q144" s="127"/>
      <c r="R144" s="127"/>
      <c r="S144" s="127"/>
      <c r="T144" s="80"/>
      <c r="U144" s="80"/>
      <c r="V144" s="80"/>
      <c r="W144" s="80"/>
      <c r="X144" s="37"/>
      <c r="Y144" s="241">
        <v>50</v>
      </c>
      <c r="Z144" s="255" t="s">
        <v>234</v>
      </c>
      <c r="AA144" s="123" t="s">
        <v>244</v>
      </c>
    </row>
    <row r="145" spans="1:27" ht="33.75" customHeight="1">
      <c r="A145" s="298"/>
      <c r="B145" s="271"/>
      <c r="C145" s="30">
        <v>113270</v>
      </c>
      <c r="D145" s="90" t="s">
        <v>63</v>
      </c>
      <c r="E145" s="30">
        <v>130430</v>
      </c>
      <c r="F145" s="156"/>
      <c r="G145" s="156"/>
      <c r="H145" s="167"/>
      <c r="I145" s="167"/>
      <c r="J145" s="167"/>
      <c r="K145" s="167"/>
      <c r="L145" s="167"/>
      <c r="M145" s="156"/>
      <c r="N145" s="167"/>
      <c r="O145" s="262"/>
      <c r="P145" s="127"/>
      <c r="Q145" s="127"/>
      <c r="R145" s="127"/>
      <c r="S145" s="127"/>
      <c r="T145" s="80"/>
      <c r="U145" s="80"/>
      <c r="V145" s="80"/>
      <c r="W145" s="80"/>
      <c r="X145" s="37"/>
      <c r="Y145" s="261"/>
      <c r="Z145" s="268"/>
      <c r="AA145" s="123"/>
    </row>
    <row r="146" spans="1:27" ht="54">
      <c r="A146" s="298"/>
      <c r="B146" s="271"/>
      <c r="C146" s="30">
        <v>10000</v>
      </c>
      <c r="D146" s="90" t="s">
        <v>102</v>
      </c>
      <c r="E146" s="30">
        <v>3000</v>
      </c>
      <c r="F146" s="156"/>
      <c r="G146" s="156"/>
      <c r="H146" s="167"/>
      <c r="I146" s="167"/>
      <c r="J146" s="167"/>
      <c r="K146" s="167"/>
      <c r="L146" s="167"/>
      <c r="M146" s="156"/>
      <c r="N146" s="167"/>
      <c r="O146" s="262"/>
      <c r="P146" s="127"/>
      <c r="Q146" s="127"/>
      <c r="R146" s="127"/>
      <c r="S146" s="127"/>
      <c r="T146" s="80"/>
      <c r="U146" s="80"/>
      <c r="V146" s="80"/>
      <c r="W146" s="80"/>
      <c r="X146" s="37"/>
      <c r="Y146" s="242"/>
      <c r="Z146" s="256"/>
      <c r="AA146" s="123" t="s">
        <v>155</v>
      </c>
    </row>
    <row r="147" spans="1:27" s="157" customFormat="1" ht="22.5" customHeight="1">
      <c r="A147" s="298">
        <v>14</v>
      </c>
      <c r="B147" s="271" t="s">
        <v>150</v>
      </c>
      <c r="C147" s="30">
        <v>9340</v>
      </c>
      <c r="D147" s="90" t="s">
        <v>28</v>
      </c>
      <c r="E147" s="181">
        <v>5540</v>
      </c>
      <c r="F147" s="156"/>
      <c r="G147" s="156"/>
      <c r="H147" s="167"/>
      <c r="I147" s="167"/>
      <c r="J147" s="167"/>
      <c r="K147" s="167"/>
      <c r="L147" s="167"/>
      <c r="M147" s="156"/>
      <c r="N147" s="167"/>
      <c r="O147" s="262"/>
      <c r="P147" s="127"/>
      <c r="Q147" s="127"/>
      <c r="R147" s="127"/>
      <c r="S147" s="127"/>
      <c r="T147" s="80"/>
      <c r="U147" s="80"/>
      <c r="V147" s="80"/>
      <c r="W147" s="80"/>
      <c r="X147" s="37"/>
      <c r="Y147" s="241">
        <v>5</v>
      </c>
      <c r="Z147" s="126"/>
      <c r="AA147" s="271" t="s">
        <v>156</v>
      </c>
    </row>
    <row r="148" spans="1:27" s="157" customFormat="1" ht="27">
      <c r="A148" s="298"/>
      <c r="B148" s="271"/>
      <c r="C148" s="30">
        <v>3834</v>
      </c>
      <c r="D148" s="90" t="s">
        <v>63</v>
      </c>
      <c r="E148" s="30">
        <v>3834</v>
      </c>
      <c r="F148" s="156"/>
      <c r="G148" s="156"/>
      <c r="H148" s="167"/>
      <c r="I148" s="167"/>
      <c r="J148" s="167"/>
      <c r="K148" s="167"/>
      <c r="L148" s="167"/>
      <c r="M148" s="156"/>
      <c r="N148" s="167"/>
      <c r="O148" s="262"/>
      <c r="P148" s="127"/>
      <c r="Q148" s="127"/>
      <c r="R148" s="127"/>
      <c r="S148" s="127"/>
      <c r="T148" s="80"/>
      <c r="U148" s="80"/>
      <c r="V148" s="80"/>
      <c r="W148" s="80"/>
      <c r="X148" s="37"/>
      <c r="Y148" s="242"/>
      <c r="Z148" s="126"/>
      <c r="AA148" s="271"/>
    </row>
    <row r="149" spans="1:27" s="153" customFormat="1" ht="17.25">
      <c r="A149" s="299" t="s">
        <v>26</v>
      </c>
      <c r="B149" s="299"/>
      <c r="C149" s="76">
        <f>SUM(C129:C148)</f>
        <v>6887084.6600000001</v>
      </c>
      <c r="D149" s="71"/>
      <c r="E149" s="76">
        <f>SUM(E129:E148)</f>
        <v>2165856.1</v>
      </c>
      <c r="F149" s="176"/>
      <c r="G149" s="176"/>
      <c r="H149" s="177"/>
      <c r="I149" s="177"/>
      <c r="J149" s="177"/>
      <c r="K149" s="177"/>
      <c r="L149" s="177"/>
      <c r="M149" s="176"/>
      <c r="N149" s="177"/>
      <c r="O149" s="114">
        <f>SUM(O129:O148)</f>
        <v>345</v>
      </c>
      <c r="P149" s="95"/>
      <c r="Q149" s="95"/>
      <c r="R149" s="95"/>
      <c r="S149" s="95"/>
      <c r="T149" s="179"/>
      <c r="U149" s="179"/>
      <c r="V149" s="179"/>
      <c r="W149" s="179"/>
      <c r="X149" s="152"/>
      <c r="Y149" s="114">
        <f>SUM(Y129:Y148)</f>
        <v>139</v>
      </c>
      <c r="Z149" s="78"/>
      <c r="AA149" s="183"/>
    </row>
    <row r="150" spans="1:27" ht="29.25" customHeight="1">
      <c r="A150" s="28">
        <v>7.3</v>
      </c>
      <c r="B150" s="284" t="s">
        <v>157</v>
      </c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</row>
    <row r="151" spans="1:27" ht="54">
      <c r="A151" s="127">
        <v>1</v>
      </c>
      <c r="B151" s="131" t="s">
        <v>158</v>
      </c>
      <c r="C151" s="35">
        <v>227670</v>
      </c>
      <c r="D151" s="10" t="s">
        <v>27</v>
      </c>
      <c r="E151" s="35">
        <v>208320</v>
      </c>
      <c r="F151" s="146"/>
      <c r="G151" s="146"/>
      <c r="H151" s="26"/>
      <c r="I151" s="26"/>
      <c r="J151" s="26"/>
      <c r="K151" s="26"/>
      <c r="L151" s="26"/>
      <c r="M151" s="146"/>
      <c r="N151" s="26"/>
      <c r="O151" s="127"/>
      <c r="P151" s="127"/>
      <c r="Q151" s="127"/>
      <c r="R151" s="127"/>
      <c r="S151" s="127"/>
      <c r="T151" s="147"/>
      <c r="U151" s="147"/>
      <c r="V151" s="147"/>
      <c r="W151" s="147"/>
      <c r="X151" s="37"/>
      <c r="Y151" s="127"/>
      <c r="Z151" s="96"/>
      <c r="AA151" s="184" t="s">
        <v>275</v>
      </c>
    </row>
    <row r="152" spans="1:27" ht="40.5">
      <c r="A152" s="127">
        <v>2</v>
      </c>
      <c r="B152" s="131" t="s">
        <v>159</v>
      </c>
      <c r="C152" s="35">
        <v>7840.44</v>
      </c>
      <c r="D152" s="10" t="s">
        <v>27</v>
      </c>
      <c r="E152" s="35">
        <v>7162.8</v>
      </c>
      <c r="F152" s="146"/>
      <c r="G152" s="146"/>
      <c r="H152" s="26"/>
      <c r="I152" s="26"/>
      <c r="J152" s="26"/>
      <c r="K152" s="26"/>
      <c r="L152" s="26"/>
      <c r="M152" s="146"/>
      <c r="N152" s="26"/>
      <c r="O152" s="127"/>
      <c r="P152" s="127"/>
      <c r="Q152" s="127"/>
      <c r="R152" s="127"/>
      <c r="S152" s="127"/>
      <c r="T152" s="147"/>
      <c r="U152" s="147"/>
      <c r="V152" s="147"/>
      <c r="W152" s="147"/>
      <c r="X152" s="37"/>
      <c r="Y152" s="127"/>
      <c r="Z152" s="96"/>
      <c r="AA152" s="184" t="s">
        <v>275</v>
      </c>
    </row>
    <row r="153" spans="1:27" ht="54">
      <c r="A153" s="127">
        <v>3</v>
      </c>
      <c r="B153" s="131" t="s">
        <v>160</v>
      </c>
      <c r="C153" s="35">
        <v>16649.04</v>
      </c>
      <c r="D153" s="10" t="s">
        <v>27</v>
      </c>
      <c r="E153" s="35">
        <v>13160</v>
      </c>
      <c r="F153" s="146"/>
      <c r="G153" s="146"/>
      <c r="H153" s="26"/>
      <c r="I153" s="26"/>
      <c r="J153" s="26"/>
      <c r="K153" s="26"/>
      <c r="L153" s="26"/>
      <c r="M153" s="146"/>
      <c r="N153" s="26"/>
      <c r="O153" s="127"/>
      <c r="P153" s="127"/>
      <c r="Q153" s="127"/>
      <c r="R153" s="127"/>
      <c r="S153" s="127"/>
      <c r="T153" s="147"/>
      <c r="U153" s="147"/>
      <c r="V153" s="147"/>
      <c r="W153" s="147"/>
      <c r="X153" s="37"/>
      <c r="Y153" s="127"/>
      <c r="Z153" s="92"/>
      <c r="AA153" s="185" t="s">
        <v>275</v>
      </c>
    </row>
    <row r="154" spans="1:27" ht="40.5">
      <c r="A154" s="127">
        <v>4</v>
      </c>
      <c r="B154" s="131" t="s">
        <v>161</v>
      </c>
      <c r="C154" s="35">
        <v>10450.219999999999</v>
      </c>
      <c r="D154" s="10" t="s">
        <v>27</v>
      </c>
      <c r="E154" s="35">
        <v>21435</v>
      </c>
      <c r="F154" s="146"/>
      <c r="G154" s="146"/>
      <c r="H154" s="26"/>
      <c r="I154" s="26"/>
      <c r="J154" s="26"/>
      <c r="K154" s="26"/>
      <c r="L154" s="26"/>
      <c r="M154" s="146"/>
      <c r="N154" s="26"/>
      <c r="O154" s="127"/>
      <c r="P154" s="127"/>
      <c r="Q154" s="127"/>
      <c r="R154" s="127"/>
      <c r="S154" s="127"/>
      <c r="T154" s="147"/>
      <c r="U154" s="147"/>
      <c r="V154" s="147"/>
      <c r="W154" s="147"/>
      <c r="X154" s="37"/>
      <c r="Y154" s="127"/>
      <c r="Z154" s="96"/>
      <c r="AA154" s="184" t="s">
        <v>275</v>
      </c>
    </row>
    <row r="155" spans="1:27" ht="40.5">
      <c r="A155" s="127">
        <v>5</v>
      </c>
      <c r="B155" s="131" t="s">
        <v>162</v>
      </c>
      <c r="C155" s="35">
        <v>2391.2600000000002</v>
      </c>
      <c r="D155" s="10" t="s">
        <v>27</v>
      </c>
      <c r="E155" s="35">
        <v>3222</v>
      </c>
      <c r="F155" s="146"/>
      <c r="G155" s="146"/>
      <c r="H155" s="26"/>
      <c r="I155" s="26"/>
      <c r="J155" s="26"/>
      <c r="K155" s="26"/>
      <c r="L155" s="26"/>
      <c r="M155" s="146"/>
      <c r="N155" s="26"/>
      <c r="O155" s="127"/>
      <c r="P155" s="127"/>
      <c r="Q155" s="127"/>
      <c r="R155" s="127"/>
      <c r="S155" s="127"/>
      <c r="T155" s="147"/>
      <c r="U155" s="147"/>
      <c r="V155" s="147"/>
      <c r="W155" s="147"/>
      <c r="X155" s="37"/>
      <c r="Y155" s="127"/>
      <c r="Z155" s="96"/>
      <c r="AA155" s="184" t="s">
        <v>275</v>
      </c>
    </row>
    <row r="156" spans="1:27" ht="40.5">
      <c r="A156" s="127">
        <v>6</v>
      </c>
      <c r="B156" s="131" t="s">
        <v>163</v>
      </c>
      <c r="C156" s="35">
        <v>30681.63</v>
      </c>
      <c r="D156" s="10" t="s">
        <v>27</v>
      </c>
      <c r="E156" s="35">
        <v>0</v>
      </c>
      <c r="F156" s="146"/>
      <c r="G156" s="146"/>
      <c r="H156" s="26"/>
      <c r="I156" s="26"/>
      <c r="J156" s="26"/>
      <c r="K156" s="26"/>
      <c r="L156" s="26"/>
      <c r="M156" s="146"/>
      <c r="N156" s="26"/>
      <c r="O156" s="127"/>
      <c r="P156" s="127"/>
      <c r="Q156" s="127"/>
      <c r="R156" s="127"/>
      <c r="S156" s="127"/>
      <c r="T156" s="147"/>
      <c r="U156" s="147"/>
      <c r="V156" s="147"/>
      <c r="W156" s="147"/>
      <c r="X156" s="37"/>
      <c r="Y156" s="127"/>
      <c r="Z156" s="186" t="s">
        <v>276</v>
      </c>
      <c r="AA156" s="185"/>
    </row>
    <row r="157" spans="1:27" ht="40.5">
      <c r="A157" s="127">
        <v>7</v>
      </c>
      <c r="B157" s="131" t="s">
        <v>164</v>
      </c>
      <c r="C157" s="35">
        <v>1440.62</v>
      </c>
      <c r="D157" s="10" t="s">
        <v>27</v>
      </c>
      <c r="E157" s="35">
        <v>935.33889999999997</v>
      </c>
      <c r="F157" s="146"/>
      <c r="G157" s="146"/>
      <c r="H157" s="26"/>
      <c r="I157" s="26"/>
      <c r="J157" s="26"/>
      <c r="K157" s="26"/>
      <c r="L157" s="26"/>
      <c r="M157" s="146"/>
      <c r="N157" s="26"/>
      <c r="O157" s="127"/>
      <c r="P157" s="127"/>
      <c r="Q157" s="127"/>
      <c r="R157" s="127"/>
      <c r="S157" s="127"/>
      <c r="T157" s="147"/>
      <c r="U157" s="147"/>
      <c r="V157" s="147"/>
      <c r="W157" s="147"/>
      <c r="X157" s="37"/>
      <c r="Y157" s="127"/>
      <c r="Z157" s="96"/>
      <c r="AA157" s="184" t="s">
        <v>275</v>
      </c>
    </row>
    <row r="158" spans="1:27" ht="40.5">
      <c r="A158" s="127">
        <v>8</v>
      </c>
      <c r="B158" s="131" t="s">
        <v>165</v>
      </c>
      <c r="C158" s="35">
        <v>42013.22</v>
      </c>
      <c r="D158" s="10" t="s">
        <v>27</v>
      </c>
      <c r="E158" s="35">
        <v>41265.532999999996</v>
      </c>
      <c r="F158" s="146"/>
      <c r="G158" s="146"/>
      <c r="H158" s="26"/>
      <c r="I158" s="26"/>
      <c r="J158" s="26"/>
      <c r="K158" s="26"/>
      <c r="L158" s="26"/>
      <c r="M158" s="146"/>
      <c r="N158" s="26"/>
      <c r="O158" s="127"/>
      <c r="P158" s="127"/>
      <c r="Q158" s="127"/>
      <c r="R158" s="127"/>
      <c r="S158" s="127"/>
      <c r="T158" s="147"/>
      <c r="U158" s="147"/>
      <c r="V158" s="147"/>
      <c r="W158" s="147"/>
      <c r="X158" s="37"/>
      <c r="Y158" s="127"/>
      <c r="Z158" s="96"/>
      <c r="AA158" s="184" t="s">
        <v>275</v>
      </c>
    </row>
    <row r="159" spans="1:27" ht="40.5">
      <c r="A159" s="127">
        <v>9</v>
      </c>
      <c r="B159" s="131" t="s">
        <v>166</v>
      </c>
      <c r="C159" s="35">
        <v>26113.71</v>
      </c>
      <c r="D159" s="10" t="s">
        <v>27</v>
      </c>
      <c r="E159" s="35">
        <v>29196</v>
      </c>
      <c r="F159" s="146"/>
      <c r="G159" s="146"/>
      <c r="H159" s="26"/>
      <c r="I159" s="26"/>
      <c r="J159" s="26"/>
      <c r="K159" s="26"/>
      <c r="L159" s="26"/>
      <c r="M159" s="146"/>
      <c r="N159" s="26"/>
      <c r="O159" s="127"/>
      <c r="P159" s="127"/>
      <c r="Q159" s="127"/>
      <c r="R159" s="127"/>
      <c r="S159" s="127"/>
      <c r="T159" s="147"/>
      <c r="U159" s="147"/>
      <c r="V159" s="147"/>
      <c r="W159" s="147"/>
      <c r="X159" s="37"/>
      <c r="Y159" s="127"/>
      <c r="Z159" s="96"/>
      <c r="AA159" s="184" t="s">
        <v>275</v>
      </c>
    </row>
    <row r="160" spans="1:27" ht="40.5">
      <c r="A160" s="127">
        <v>10</v>
      </c>
      <c r="B160" s="131" t="s">
        <v>167</v>
      </c>
      <c r="C160" s="35">
        <v>65629.89</v>
      </c>
      <c r="D160" s="10" t="s">
        <v>27</v>
      </c>
      <c r="E160" s="35">
        <v>57200</v>
      </c>
      <c r="F160" s="146"/>
      <c r="G160" s="146"/>
      <c r="H160" s="26"/>
      <c r="I160" s="26"/>
      <c r="J160" s="26"/>
      <c r="K160" s="26"/>
      <c r="L160" s="26"/>
      <c r="M160" s="146"/>
      <c r="N160" s="26"/>
      <c r="O160" s="127"/>
      <c r="P160" s="127"/>
      <c r="Q160" s="127"/>
      <c r="R160" s="127"/>
      <c r="S160" s="127"/>
      <c r="T160" s="147"/>
      <c r="U160" s="147"/>
      <c r="V160" s="147"/>
      <c r="W160" s="147"/>
      <c r="X160" s="37"/>
      <c r="Y160" s="127"/>
      <c r="Z160" s="96"/>
      <c r="AA160" s="184" t="s">
        <v>275</v>
      </c>
    </row>
    <row r="161" spans="1:30" ht="40.5">
      <c r="A161" s="127">
        <v>11</v>
      </c>
      <c r="B161" s="131" t="s">
        <v>168</v>
      </c>
      <c r="C161" s="35">
        <v>367645.36</v>
      </c>
      <c r="D161" s="10" t="s">
        <v>27</v>
      </c>
      <c r="E161" s="35">
        <v>420260</v>
      </c>
      <c r="F161" s="146"/>
      <c r="G161" s="146"/>
      <c r="H161" s="26"/>
      <c r="I161" s="26"/>
      <c r="J161" s="26"/>
      <c r="K161" s="26"/>
      <c r="L161" s="26"/>
      <c r="M161" s="146"/>
      <c r="N161" s="26"/>
      <c r="O161" s="127"/>
      <c r="P161" s="127"/>
      <c r="Q161" s="127"/>
      <c r="R161" s="127"/>
      <c r="S161" s="127"/>
      <c r="T161" s="147"/>
      <c r="U161" s="147"/>
      <c r="V161" s="147"/>
      <c r="W161" s="147"/>
      <c r="X161" s="37"/>
      <c r="Y161" s="127"/>
      <c r="Z161" s="96"/>
      <c r="AA161" s="184" t="s">
        <v>275</v>
      </c>
    </row>
    <row r="162" spans="1:30" ht="40.5">
      <c r="A162" s="127">
        <v>12</v>
      </c>
      <c r="B162" s="131" t="s">
        <v>169</v>
      </c>
      <c r="C162" s="35">
        <v>15338.07</v>
      </c>
      <c r="D162" s="10" t="s">
        <v>27</v>
      </c>
      <c r="E162" s="35">
        <v>13239</v>
      </c>
      <c r="F162" s="146"/>
      <c r="G162" s="146"/>
      <c r="H162" s="26"/>
      <c r="I162" s="26"/>
      <c r="J162" s="26"/>
      <c r="K162" s="26"/>
      <c r="L162" s="26"/>
      <c r="M162" s="146"/>
      <c r="N162" s="26"/>
      <c r="O162" s="127"/>
      <c r="P162" s="127"/>
      <c r="Q162" s="127"/>
      <c r="R162" s="127"/>
      <c r="S162" s="127"/>
      <c r="T162" s="147"/>
      <c r="U162" s="147"/>
      <c r="V162" s="147"/>
      <c r="W162" s="147"/>
      <c r="X162" s="37"/>
      <c r="Y162" s="127">
        <v>8</v>
      </c>
      <c r="Z162" s="187"/>
      <c r="AA162" s="184" t="s">
        <v>275</v>
      </c>
      <c r="AC162" s="144"/>
    </row>
    <row r="163" spans="1:30" ht="40.5">
      <c r="A163" s="127">
        <v>13</v>
      </c>
      <c r="B163" s="131" t="s">
        <v>170</v>
      </c>
      <c r="C163" s="35">
        <v>72881.33</v>
      </c>
      <c r="D163" s="10" t="s">
        <v>27</v>
      </c>
      <c r="E163" s="35">
        <v>87080</v>
      </c>
      <c r="F163" s="146"/>
      <c r="G163" s="146"/>
      <c r="H163" s="26"/>
      <c r="I163" s="26"/>
      <c r="J163" s="26"/>
      <c r="K163" s="26"/>
      <c r="L163" s="26"/>
      <c r="M163" s="146"/>
      <c r="N163" s="26"/>
      <c r="O163" s="127"/>
      <c r="P163" s="127"/>
      <c r="Q163" s="127"/>
      <c r="R163" s="127"/>
      <c r="S163" s="127"/>
      <c r="T163" s="147"/>
      <c r="U163" s="147"/>
      <c r="V163" s="147"/>
      <c r="W163" s="147"/>
      <c r="X163" s="37"/>
      <c r="Y163" s="127"/>
      <c r="Z163" s="92"/>
      <c r="AA163" s="185" t="s">
        <v>275</v>
      </c>
    </row>
    <row r="164" spans="1:30" ht="40.5">
      <c r="A164" s="127">
        <v>14</v>
      </c>
      <c r="B164" s="131" t="s">
        <v>171</v>
      </c>
      <c r="C164" s="35">
        <v>25094.85</v>
      </c>
      <c r="D164" s="10" t="s">
        <v>27</v>
      </c>
      <c r="E164" s="35">
        <v>19706.935959999999</v>
      </c>
      <c r="F164" s="146"/>
      <c r="G164" s="146"/>
      <c r="H164" s="26"/>
      <c r="I164" s="26"/>
      <c r="J164" s="26"/>
      <c r="K164" s="26"/>
      <c r="L164" s="26"/>
      <c r="M164" s="146"/>
      <c r="N164" s="26"/>
      <c r="O164" s="127"/>
      <c r="P164" s="127"/>
      <c r="Q164" s="127"/>
      <c r="R164" s="127"/>
      <c r="S164" s="127"/>
      <c r="T164" s="147"/>
      <c r="U164" s="147"/>
      <c r="V164" s="147"/>
      <c r="W164" s="147"/>
      <c r="X164" s="37"/>
      <c r="Y164" s="127">
        <v>10</v>
      </c>
      <c r="Z164" s="187"/>
      <c r="AA164" s="184" t="s">
        <v>275</v>
      </c>
    </row>
    <row r="165" spans="1:30" ht="40.5">
      <c r="A165" s="127">
        <v>15</v>
      </c>
      <c r="B165" s="131" t="s">
        <v>172</v>
      </c>
      <c r="C165" s="35">
        <v>22124</v>
      </c>
      <c r="D165" s="10" t="s">
        <v>27</v>
      </c>
      <c r="E165" s="35">
        <v>16065.27131</v>
      </c>
      <c r="F165" s="146"/>
      <c r="G165" s="146"/>
      <c r="H165" s="173"/>
      <c r="I165" s="26"/>
      <c r="J165" s="26"/>
      <c r="K165" s="26"/>
      <c r="L165" s="26"/>
      <c r="M165" s="146"/>
      <c r="N165" s="26"/>
      <c r="O165" s="127"/>
      <c r="P165" s="127"/>
      <c r="Q165" s="127"/>
      <c r="R165" s="127"/>
      <c r="S165" s="127"/>
      <c r="T165" s="147"/>
      <c r="U165" s="147"/>
      <c r="V165" s="147"/>
      <c r="W165" s="147"/>
      <c r="X165" s="37"/>
      <c r="Y165" s="127">
        <v>7</v>
      </c>
      <c r="Z165" s="187"/>
      <c r="AA165" s="184" t="s">
        <v>275</v>
      </c>
      <c r="AB165" s="144"/>
    </row>
    <row r="166" spans="1:30" s="157" customFormat="1" ht="39" customHeight="1">
      <c r="A166" s="126">
        <v>16</v>
      </c>
      <c r="B166" s="123" t="s">
        <v>173</v>
      </c>
      <c r="C166" s="86">
        <v>700</v>
      </c>
      <c r="D166" s="123" t="s">
        <v>63</v>
      </c>
      <c r="E166" s="171">
        <v>602.1</v>
      </c>
      <c r="F166" s="156"/>
      <c r="G166" s="156"/>
      <c r="H166" s="167"/>
      <c r="I166" s="167"/>
      <c r="J166" s="167"/>
      <c r="K166" s="167"/>
      <c r="L166" s="167"/>
      <c r="M166" s="156"/>
      <c r="N166" s="167"/>
      <c r="O166" s="126">
        <v>3</v>
      </c>
      <c r="P166" s="127"/>
      <c r="Q166" s="127"/>
      <c r="R166" s="127"/>
      <c r="S166" s="127"/>
      <c r="T166" s="80"/>
      <c r="U166" s="80"/>
      <c r="V166" s="80"/>
      <c r="W166" s="80"/>
      <c r="X166" s="37"/>
      <c r="Y166" s="127">
        <v>3</v>
      </c>
      <c r="Z166" s="188"/>
      <c r="AA166" s="189"/>
      <c r="AB166" s="190"/>
    </row>
    <row r="167" spans="1:30" ht="23.25" customHeight="1">
      <c r="A167" s="277">
        <v>17</v>
      </c>
      <c r="B167" s="271" t="s">
        <v>174</v>
      </c>
      <c r="C167" s="120">
        <v>36200</v>
      </c>
      <c r="D167" s="123" t="s">
        <v>28</v>
      </c>
      <c r="E167" s="171">
        <v>43080</v>
      </c>
      <c r="F167" s="156"/>
      <c r="G167" s="156"/>
      <c r="H167" s="167"/>
      <c r="I167" s="167"/>
      <c r="J167" s="167"/>
      <c r="K167" s="167"/>
      <c r="L167" s="167"/>
      <c r="M167" s="156"/>
      <c r="N167" s="26"/>
      <c r="O167" s="241">
        <v>38</v>
      </c>
      <c r="P167" s="127"/>
      <c r="Q167" s="127"/>
      <c r="R167" s="127"/>
      <c r="S167" s="127"/>
      <c r="T167" s="147"/>
      <c r="U167" s="147"/>
      <c r="V167" s="147"/>
      <c r="W167" s="147"/>
      <c r="X167" s="37"/>
      <c r="Y167" s="241">
        <v>10</v>
      </c>
      <c r="Z167" s="297" t="s">
        <v>236</v>
      </c>
      <c r="AA167" s="249"/>
      <c r="AB167" s="155"/>
    </row>
    <row r="168" spans="1:30" ht="27">
      <c r="A168" s="277"/>
      <c r="B168" s="271"/>
      <c r="C168" s="120">
        <v>25800</v>
      </c>
      <c r="D168" s="123" t="s">
        <v>63</v>
      </c>
      <c r="E168" s="171">
        <v>32660</v>
      </c>
      <c r="F168" s="156"/>
      <c r="G168" s="156"/>
      <c r="H168" s="167"/>
      <c r="I168" s="167"/>
      <c r="J168" s="167"/>
      <c r="K168" s="167"/>
      <c r="L168" s="167"/>
      <c r="M168" s="156"/>
      <c r="N168" s="26"/>
      <c r="O168" s="261"/>
      <c r="P168" s="127"/>
      <c r="Q168" s="127"/>
      <c r="R168" s="127"/>
      <c r="S168" s="127"/>
      <c r="T168" s="147"/>
      <c r="U168" s="147"/>
      <c r="V168" s="147"/>
      <c r="W168" s="147"/>
      <c r="X168" s="37"/>
      <c r="Y168" s="242"/>
      <c r="Z168" s="294"/>
      <c r="AA168" s="250"/>
      <c r="AD168" s="144"/>
    </row>
    <row r="169" spans="1:30" ht="27.75" customHeight="1">
      <c r="A169" s="277">
        <v>18</v>
      </c>
      <c r="B169" s="271" t="s">
        <v>175</v>
      </c>
      <c r="C169" s="120">
        <v>150423.70000000001</v>
      </c>
      <c r="D169" s="123" t="s">
        <v>28</v>
      </c>
      <c r="E169" s="120">
        <v>150423.70000000001</v>
      </c>
      <c r="F169" s="156"/>
      <c r="G169" s="156"/>
      <c r="H169" s="167"/>
      <c r="I169" s="167"/>
      <c r="J169" s="167"/>
      <c r="K169" s="167"/>
      <c r="L169" s="167"/>
      <c r="M169" s="156"/>
      <c r="N169" s="26"/>
      <c r="O169" s="261"/>
      <c r="P169" s="127"/>
      <c r="Q169" s="127"/>
      <c r="R169" s="127"/>
      <c r="S169" s="127"/>
      <c r="T169" s="147"/>
      <c r="U169" s="147"/>
      <c r="V169" s="147"/>
      <c r="W169" s="147"/>
      <c r="X169" s="37"/>
      <c r="Y169" s="241">
        <v>15</v>
      </c>
      <c r="Z169" s="297" t="s">
        <v>236</v>
      </c>
      <c r="AA169" s="283" t="s">
        <v>136</v>
      </c>
    </row>
    <row r="170" spans="1:30" ht="27">
      <c r="A170" s="277"/>
      <c r="B170" s="271"/>
      <c r="C170" s="120">
        <v>100282.5</v>
      </c>
      <c r="D170" s="123" t="s">
        <v>63</v>
      </c>
      <c r="E170" s="120">
        <v>100282.5</v>
      </c>
      <c r="F170" s="156"/>
      <c r="G170" s="156"/>
      <c r="H170" s="167"/>
      <c r="I170" s="167"/>
      <c r="J170" s="167"/>
      <c r="K170" s="167"/>
      <c r="L170" s="167"/>
      <c r="M170" s="156"/>
      <c r="N170" s="26"/>
      <c r="O170" s="242"/>
      <c r="P170" s="127"/>
      <c r="Q170" s="127"/>
      <c r="R170" s="127"/>
      <c r="S170" s="127"/>
      <c r="T170" s="147"/>
      <c r="U170" s="147"/>
      <c r="V170" s="147"/>
      <c r="W170" s="147"/>
      <c r="X170" s="37"/>
      <c r="Y170" s="242"/>
      <c r="Z170" s="294"/>
      <c r="AA170" s="283"/>
    </row>
    <row r="171" spans="1:30" ht="26.25" customHeight="1">
      <c r="A171" s="295" t="s">
        <v>26</v>
      </c>
      <c r="B171" s="295"/>
      <c r="C171" s="32">
        <f>SUM(C151:C170)</f>
        <v>1247369.8400000001</v>
      </c>
      <c r="D171" s="4"/>
      <c r="E171" s="191">
        <f>SUM(E151:E170)</f>
        <v>1265296.1791699999</v>
      </c>
      <c r="F171" s="146"/>
      <c r="G171" s="146"/>
      <c r="H171" s="26"/>
      <c r="I171" s="26"/>
      <c r="J171" s="26"/>
      <c r="K171" s="26"/>
      <c r="L171" s="26"/>
      <c r="M171" s="146"/>
      <c r="N171" s="26"/>
      <c r="O171" s="192">
        <f>SUM(O151:O170)</f>
        <v>41</v>
      </c>
      <c r="P171" s="127"/>
      <c r="Q171" s="127"/>
      <c r="R171" s="127"/>
      <c r="S171" s="127"/>
      <c r="T171" s="147"/>
      <c r="U171" s="147"/>
      <c r="V171" s="147"/>
      <c r="W171" s="147"/>
      <c r="X171" s="37"/>
      <c r="Y171" s="28">
        <f>SUM(Y151:Y170)</f>
        <v>53</v>
      </c>
      <c r="Z171" s="11"/>
      <c r="AA171" s="4"/>
    </row>
    <row r="172" spans="1:30" ht="26.25" customHeight="1">
      <c r="A172" s="28">
        <v>7.4</v>
      </c>
      <c r="B172" s="296" t="s">
        <v>176</v>
      </c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</row>
    <row r="173" spans="1:30" ht="101.25" customHeight="1">
      <c r="A173" s="12">
        <v>1</v>
      </c>
      <c r="B173" s="128" t="s">
        <v>177</v>
      </c>
      <c r="C173" s="10">
        <f>700078.9*0.53</f>
        <v>371041.81700000004</v>
      </c>
      <c r="D173" s="131" t="s">
        <v>28</v>
      </c>
      <c r="E173" s="166">
        <f>(4097227.264+1014128.3+35270500.552+4666688.0832+1156768.1752+28759919.3+1155089.1+230200+7316686.0896)/1000</f>
        <v>83667.206863999992</v>
      </c>
      <c r="F173" s="146"/>
      <c r="G173" s="146"/>
      <c r="H173" s="26"/>
      <c r="I173" s="26"/>
      <c r="J173" s="26"/>
      <c r="K173" s="26"/>
      <c r="L173" s="26"/>
      <c r="M173" s="146"/>
      <c r="N173" s="26"/>
      <c r="O173" s="127"/>
      <c r="P173" s="127"/>
      <c r="Q173" s="127"/>
      <c r="R173" s="127"/>
      <c r="S173" s="127"/>
      <c r="T173" s="147"/>
      <c r="U173" s="147"/>
      <c r="V173" s="147"/>
      <c r="W173" s="147"/>
      <c r="X173" s="37"/>
      <c r="Y173" s="127">
        <v>9</v>
      </c>
      <c r="Z173" s="187"/>
      <c r="AA173" s="193"/>
    </row>
    <row r="174" spans="1:30" ht="40.5">
      <c r="A174" s="12">
        <v>2</v>
      </c>
      <c r="B174" s="54" t="s">
        <v>178</v>
      </c>
      <c r="C174" s="10">
        <v>77655</v>
      </c>
      <c r="D174" s="131" t="s">
        <v>28</v>
      </c>
      <c r="E174" s="166">
        <f>1706383/1000</f>
        <v>1706.383</v>
      </c>
      <c r="F174" s="146"/>
      <c r="G174" s="146"/>
      <c r="H174" s="26"/>
      <c r="I174" s="26"/>
      <c r="J174" s="26"/>
      <c r="K174" s="26"/>
      <c r="L174" s="26"/>
      <c r="M174" s="146"/>
      <c r="N174" s="26"/>
      <c r="O174" s="127"/>
      <c r="P174" s="127"/>
      <c r="Q174" s="127"/>
      <c r="R174" s="127"/>
      <c r="S174" s="127"/>
      <c r="T174" s="147"/>
      <c r="U174" s="147"/>
      <c r="V174" s="147"/>
      <c r="W174" s="147"/>
      <c r="X174" s="37"/>
      <c r="Y174" s="127">
        <v>7</v>
      </c>
      <c r="Z174" s="187"/>
      <c r="AA174" s="193"/>
      <c r="AD174" s="144"/>
    </row>
    <row r="175" spans="1:30" ht="49.5">
      <c r="A175" s="12">
        <v>3</v>
      </c>
      <c r="B175" s="54" t="s">
        <v>179</v>
      </c>
      <c r="C175" s="10">
        <v>886587.67</v>
      </c>
      <c r="D175" s="10" t="s">
        <v>27</v>
      </c>
      <c r="E175" s="166">
        <v>1358664.4</v>
      </c>
      <c r="F175" s="146"/>
      <c r="G175" s="146"/>
      <c r="H175" s="26"/>
      <c r="I175" s="26"/>
      <c r="J175" s="26"/>
      <c r="K175" s="26"/>
      <c r="L175" s="26"/>
      <c r="M175" s="146"/>
      <c r="N175" s="26"/>
      <c r="O175" s="127"/>
      <c r="P175" s="127"/>
      <c r="Q175" s="127"/>
      <c r="R175" s="127"/>
      <c r="S175" s="127"/>
      <c r="T175" s="147"/>
      <c r="U175" s="147"/>
      <c r="V175" s="147"/>
      <c r="W175" s="147"/>
      <c r="X175" s="37"/>
      <c r="Y175" s="127">
        <v>406</v>
      </c>
      <c r="Z175" s="160"/>
      <c r="AA175" s="87" t="s">
        <v>277</v>
      </c>
    </row>
    <row r="176" spans="1:30" ht="27">
      <c r="A176" s="12">
        <v>4</v>
      </c>
      <c r="B176" s="54" t="s">
        <v>180</v>
      </c>
      <c r="C176" s="10">
        <v>8000</v>
      </c>
      <c r="D176" s="131" t="s">
        <v>63</v>
      </c>
      <c r="E176" s="166">
        <v>5103.6000000000004</v>
      </c>
      <c r="F176" s="146"/>
      <c r="G176" s="146"/>
      <c r="H176" s="26"/>
      <c r="I176" s="26"/>
      <c r="J176" s="26"/>
      <c r="K176" s="26"/>
      <c r="L176" s="26"/>
      <c r="M176" s="146"/>
      <c r="N176" s="26"/>
      <c r="O176" s="127">
        <v>12</v>
      </c>
      <c r="P176" s="127"/>
      <c r="Q176" s="127"/>
      <c r="R176" s="127"/>
      <c r="S176" s="127"/>
      <c r="T176" s="147"/>
      <c r="U176" s="147"/>
      <c r="V176" s="147"/>
      <c r="W176" s="147"/>
      <c r="X176" s="37"/>
      <c r="Y176" s="127"/>
      <c r="Z176" s="96"/>
      <c r="AA176" s="193"/>
    </row>
    <row r="177" spans="1:29" ht="27">
      <c r="A177" s="12">
        <v>5</v>
      </c>
      <c r="B177" s="54" t="s">
        <v>181</v>
      </c>
      <c r="C177" s="10">
        <v>1000</v>
      </c>
      <c r="D177" s="131" t="s">
        <v>63</v>
      </c>
      <c r="E177" s="166">
        <v>997</v>
      </c>
      <c r="F177" s="146"/>
      <c r="G177" s="146"/>
      <c r="H177" s="26"/>
      <c r="I177" s="26"/>
      <c r="J177" s="26"/>
      <c r="K177" s="26"/>
      <c r="L177" s="26"/>
      <c r="M177" s="146"/>
      <c r="N177" s="26"/>
      <c r="O177" s="127">
        <v>3</v>
      </c>
      <c r="P177" s="127"/>
      <c r="Q177" s="127"/>
      <c r="R177" s="127"/>
      <c r="S177" s="127"/>
      <c r="T177" s="147"/>
      <c r="U177" s="147"/>
      <c r="V177" s="147"/>
      <c r="W177" s="147"/>
      <c r="X177" s="37"/>
      <c r="Y177" s="127">
        <v>4</v>
      </c>
      <c r="Z177" s="187"/>
      <c r="AA177" s="193"/>
      <c r="AC177" s="144"/>
    </row>
    <row r="178" spans="1:29" ht="27">
      <c r="A178" s="12">
        <v>6</v>
      </c>
      <c r="B178" s="54" t="s">
        <v>182</v>
      </c>
      <c r="C178" s="10">
        <v>980</v>
      </c>
      <c r="D178" s="131" t="s">
        <v>63</v>
      </c>
      <c r="E178" s="166">
        <v>840</v>
      </c>
      <c r="F178" s="146"/>
      <c r="G178" s="146"/>
      <c r="H178" s="26"/>
      <c r="I178" s="26"/>
      <c r="J178" s="26"/>
      <c r="K178" s="26"/>
      <c r="L178" s="26"/>
      <c r="M178" s="146"/>
      <c r="N178" s="26"/>
      <c r="O178" s="127">
        <v>3</v>
      </c>
      <c r="P178" s="127"/>
      <c r="Q178" s="127"/>
      <c r="R178" s="127"/>
      <c r="S178" s="127"/>
      <c r="T178" s="147"/>
      <c r="U178" s="147"/>
      <c r="V178" s="147"/>
      <c r="W178" s="147"/>
      <c r="X178" s="37"/>
      <c r="Y178" s="127"/>
      <c r="Z178" s="96"/>
      <c r="AA178" s="193"/>
    </row>
    <row r="179" spans="1:29" ht="27">
      <c r="A179" s="12">
        <v>7</v>
      </c>
      <c r="B179" s="54" t="s">
        <v>183</v>
      </c>
      <c r="C179" s="10">
        <v>500</v>
      </c>
      <c r="D179" s="131" t="s">
        <v>63</v>
      </c>
      <c r="E179" s="166">
        <v>365</v>
      </c>
      <c r="F179" s="146"/>
      <c r="G179" s="146"/>
      <c r="H179" s="26"/>
      <c r="I179" s="26"/>
      <c r="J179" s="26"/>
      <c r="K179" s="26"/>
      <c r="L179" s="26"/>
      <c r="M179" s="146"/>
      <c r="N179" s="26"/>
      <c r="O179" s="127">
        <v>3</v>
      </c>
      <c r="P179" s="127"/>
      <c r="Q179" s="127"/>
      <c r="R179" s="127"/>
      <c r="S179" s="127"/>
      <c r="T179" s="147"/>
      <c r="U179" s="147"/>
      <c r="V179" s="147"/>
      <c r="W179" s="147"/>
      <c r="X179" s="37"/>
      <c r="Y179" s="127">
        <v>5</v>
      </c>
      <c r="Z179" s="187"/>
      <c r="AA179" s="193"/>
    </row>
    <row r="180" spans="1:29" ht="115.5">
      <c r="A180" s="12">
        <v>8</v>
      </c>
      <c r="B180" s="54" t="s">
        <v>184</v>
      </c>
      <c r="C180" s="10">
        <v>400</v>
      </c>
      <c r="D180" s="131" t="s">
        <v>63</v>
      </c>
      <c r="E180" s="194">
        <v>0</v>
      </c>
      <c r="F180" s="146"/>
      <c r="G180" s="146"/>
      <c r="H180" s="26"/>
      <c r="I180" s="26"/>
      <c r="J180" s="26"/>
      <c r="K180" s="26"/>
      <c r="L180" s="26"/>
      <c r="M180" s="146"/>
      <c r="N180" s="26"/>
      <c r="O180" s="127">
        <v>2</v>
      </c>
      <c r="P180" s="127"/>
      <c r="Q180" s="127"/>
      <c r="R180" s="127"/>
      <c r="S180" s="127"/>
      <c r="T180" s="147"/>
      <c r="U180" s="147"/>
      <c r="V180" s="147"/>
      <c r="W180" s="147"/>
      <c r="X180" s="37"/>
      <c r="Y180" s="127"/>
      <c r="Z180" s="92" t="s">
        <v>278</v>
      </c>
      <c r="AA180" s="193"/>
    </row>
    <row r="181" spans="1:29" ht="115.5">
      <c r="A181" s="12">
        <v>9</v>
      </c>
      <c r="B181" s="54" t="s">
        <v>185</v>
      </c>
      <c r="C181" s="10">
        <v>1050</v>
      </c>
      <c r="D181" s="131" t="s">
        <v>63</v>
      </c>
      <c r="E181" s="194">
        <v>0</v>
      </c>
      <c r="F181" s="146"/>
      <c r="G181" s="146"/>
      <c r="H181" s="26"/>
      <c r="I181" s="26"/>
      <c r="J181" s="26"/>
      <c r="K181" s="26"/>
      <c r="L181" s="26"/>
      <c r="M181" s="146"/>
      <c r="N181" s="26"/>
      <c r="O181" s="127">
        <v>3</v>
      </c>
      <c r="P181" s="127"/>
      <c r="Q181" s="127"/>
      <c r="R181" s="127"/>
      <c r="S181" s="127"/>
      <c r="T181" s="147"/>
      <c r="U181" s="147"/>
      <c r="V181" s="147"/>
      <c r="W181" s="147"/>
      <c r="X181" s="37"/>
      <c r="Y181" s="127"/>
      <c r="Z181" s="92" t="s">
        <v>278</v>
      </c>
      <c r="AA181" s="193"/>
    </row>
    <row r="182" spans="1:29" ht="27">
      <c r="A182" s="12">
        <v>10</v>
      </c>
      <c r="B182" s="54" t="s">
        <v>186</v>
      </c>
      <c r="C182" s="10">
        <v>1000</v>
      </c>
      <c r="D182" s="131" t="s">
        <v>63</v>
      </c>
      <c r="E182" s="166">
        <v>997.4</v>
      </c>
      <c r="F182" s="146"/>
      <c r="G182" s="146"/>
      <c r="H182" s="26"/>
      <c r="I182" s="26"/>
      <c r="J182" s="26"/>
      <c r="K182" s="26"/>
      <c r="L182" s="26"/>
      <c r="M182" s="146"/>
      <c r="N182" s="26"/>
      <c r="O182" s="127">
        <v>2</v>
      </c>
      <c r="P182" s="127"/>
      <c r="Q182" s="127"/>
      <c r="R182" s="127"/>
      <c r="S182" s="127"/>
      <c r="T182" s="147"/>
      <c r="U182" s="147"/>
      <c r="V182" s="147"/>
      <c r="W182" s="147"/>
      <c r="X182" s="37"/>
      <c r="Y182" s="127">
        <v>4</v>
      </c>
      <c r="Z182" s="187"/>
      <c r="AA182" s="193"/>
    </row>
    <row r="183" spans="1:29" ht="115.5">
      <c r="A183" s="12">
        <v>11</v>
      </c>
      <c r="B183" s="54" t="s">
        <v>187</v>
      </c>
      <c r="C183" s="10">
        <v>1300</v>
      </c>
      <c r="D183" s="131" t="s">
        <v>63</v>
      </c>
      <c r="E183" s="195">
        <v>0</v>
      </c>
      <c r="F183" s="146"/>
      <c r="G183" s="146"/>
      <c r="H183" s="26"/>
      <c r="I183" s="26"/>
      <c r="J183" s="26"/>
      <c r="K183" s="26"/>
      <c r="L183" s="26"/>
      <c r="M183" s="146"/>
      <c r="N183" s="26"/>
      <c r="O183" s="127">
        <v>2</v>
      </c>
      <c r="P183" s="127"/>
      <c r="Q183" s="127"/>
      <c r="R183" s="127"/>
      <c r="S183" s="127"/>
      <c r="T183" s="147"/>
      <c r="U183" s="147"/>
      <c r="V183" s="147"/>
      <c r="W183" s="147"/>
      <c r="X183" s="37"/>
      <c r="Y183" s="127"/>
      <c r="Z183" s="96" t="s">
        <v>232</v>
      </c>
      <c r="AA183" s="193"/>
    </row>
    <row r="184" spans="1:29" s="157" customFormat="1" ht="88.5" customHeight="1">
      <c r="A184" s="122">
        <v>12</v>
      </c>
      <c r="B184" s="88" t="s">
        <v>188</v>
      </c>
      <c r="C184" s="75">
        <v>600</v>
      </c>
      <c r="D184" s="123" t="s">
        <v>63</v>
      </c>
      <c r="E184" s="196">
        <v>0</v>
      </c>
      <c r="F184" s="156"/>
      <c r="G184" s="156"/>
      <c r="H184" s="167"/>
      <c r="I184" s="167"/>
      <c r="J184" s="167"/>
      <c r="K184" s="167"/>
      <c r="L184" s="167"/>
      <c r="M184" s="156"/>
      <c r="N184" s="167"/>
      <c r="O184" s="126">
        <v>2</v>
      </c>
      <c r="P184" s="127"/>
      <c r="Q184" s="127"/>
      <c r="R184" s="127"/>
      <c r="S184" s="127"/>
      <c r="T184" s="80"/>
      <c r="U184" s="80"/>
      <c r="V184" s="80"/>
      <c r="W184" s="80"/>
      <c r="X184" s="37"/>
      <c r="Y184" s="127"/>
      <c r="Z184" s="97" t="s">
        <v>279</v>
      </c>
      <c r="AA184" s="189"/>
      <c r="AB184" s="190"/>
    </row>
    <row r="185" spans="1:29" ht="20.25" customHeight="1">
      <c r="A185" s="285">
        <v>13</v>
      </c>
      <c r="B185" s="288" t="s">
        <v>189</v>
      </c>
      <c r="C185" s="4">
        <v>168290</v>
      </c>
      <c r="D185" s="131" t="s">
        <v>28</v>
      </c>
      <c r="E185" s="75">
        <v>117760</v>
      </c>
      <c r="F185" s="146"/>
      <c r="G185" s="146"/>
      <c r="H185" s="26"/>
      <c r="I185" s="26"/>
      <c r="J185" s="26"/>
      <c r="K185" s="26"/>
      <c r="L185" s="26"/>
      <c r="M185" s="146"/>
      <c r="N185" s="26"/>
      <c r="O185" s="241">
        <v>164</v>
      </c>
      <c r="P185" s="127"/>
      <c r="Q185" s="127"/>
      <c r="R185" s="127"/>
      <c r="S185" s="127"/>
      <c r="T185" s="147"/>
      <c r="U185" s="147"/>
      <c r="V185" s="147"/>
      <c r="W185" s="147"/>
      <c r="X185" s="37"/>
      <c r="Y185" s="241">
        <v>70</v>
      </c>
      <c r="Z185" s="292" t="s">
        <v>307</v>
      </c>
      <c r="AA185" s="249" t="s">
        <v>245</v>
      </c>
      <c r="AB185" s="144"/>
    </row>
    <row r="186" spans="1:29" ht="27">
      <c r="A186" s="286"/>
      <c r="B186" s="289"/>
      <c r="C186" s="4">
        <v>121190</v>
      </c>
      <c r="D186" s="131" t="s">
        <v>63</v>
      </c>
      <c r="E186" s="75">
        <v>94980</v>
      </c>
      <c r="F186" s="146"/>
      <c r="G186" s="146"/>
      <c r="H186" s="26"/>
      <c r="I186" s="26"/>
      <c r="J186" s="26"/>
      <c r="K186" s="26"/>
      <c r="L186" s="26"/>
      <c r="M186" s="146"/>
      <c r="N186" s="26"/>
      <c r="O186" s="261"/>
      <c r="P186" s="127"/>
      <c r="Q186" s="127"/>
      <c r="R186" s="127"/>
      <c r="S186" s="127"/>
      <c r="T186" s="147"/>
      <c r="U186" s="147"/>
      <c r="V186" s="147"/>
      <c r="W186" s="147"/>
      <c r="X186" s="37"/>
      <c r="Y186" s="261"/>
      <c r="Z186" s="293"/>
      <c r="AA186" s="250"/>
    </row>
    <row r="187" spans="1:29" ht="54">
      <c r="A187" s="287"/>
      <c r="B187" s="289"/>
      <c r="C187" s="4">
        <v>7000</v>
      </c>
      <c r="D187" s="131" t="s">
        <v>102</v>
      </c>
      <c r="E187" s="75">
        <v>0</v>
      </c>
      <c r="F187" s="146"/>
      <c r="G187" s="146"/>
      <c r="H187" s="173"/>
      <c r="I187" s="26"/>
      <c r="J187" s="26"/>
      <c r="K187" s="26"/>
      <c r="L187" s="26"/>
      <c r="M187" s="146"/>
      <c r="N187" s="26"/>
      <c r="O187" s="261"/>
      <c r="P187" s="127"/>
      <c r="Q187" s="127"/>
      <c r="R187" s="127"/>
      <c r="S187" s="127"/>
      <c r="T187" s="147"/>
      <c r="U187" s="147"/>
      <c r="V187" s="147"/>
      <c r="W187" s="147"/>
      <c r="X187" s="37"/>
      <c r="Y187" s="242"/>
      <c r="Z187" s="294"/>
      <c r="AA187" s="4" t="s">
        <v>190</v>
      </c>
      <c r="AB187" s="144"/>
    </row>
    <row r="188" spans="1:29" ht="27" customHeight="1">
      <c r="A188" s="278">
        <v>14</v>
      </c>
      <c r="B188" s="271" t="s">
        <v>247</v>
      </c>
      <c r="C188" s="120">
        <v>77684.800000000003</v>
      </c>
      <c r="D188" s="123" t="s">
        <v>28</v>
      </c>
      <c r="E188" s="120">
        <v>77684.800000000003</v>
      </c>
      <c r="F188" s="156"/>
      <c r="G188" s="156"/>
      <c r="H188" s="167"/>
      <c r="I188" s="167"/>
      <c r="J188" s="167"/>
      <c r="K188" s="167"/>
      <c r="L188" s="26"/>
      <c r="M188" s="146"/>
      <c r="N188" s="26"/>
      <c r="O188" s="261"/>
      <c r="P188" s="127"/>
      <c r="Q188" s="127"/>
      <c r="R188" s="127"/>
      <c r="S188" s="127"/>
      <c r="T188" s="147"/>
      <c r="U188" s="147"/>
      <c r="V188" s="147"/>
      <c r="W188" s="147"/>
      <c r="X188" s="37"/>
      <c r="Y188" s="241">
        <v>25</v>
      </c>
      <c r="Z188" s="292" t="s">
        <v>236</v>
      </c>
      <c r="AA188" s="283" t="s">
        <v>136</v>
      </c>
      <c r="AB188" s="144"/>
    </row>
    <row r="189" spans="1:29" ht="27">
      <c r="A189" s="290"/>
      <c r="B189" s="271"/>
      <c r="C189" s="120">
        <v>19526.599999999999</v>
      </c>
      <c r="D189" s="123" t="s">
        <v>63</v>
      </c>
      <c r="E189" s="75">
        <v>19526.599999999999</v>
      </c>
      <c r="F189" s="156"/>
      <c r="G189" s="156"/>
      <c r="H189" s="167"/>
      <c r="I189" s="167"/>
      <c r="J189" s="167"/>
      <c r="K189" s="167"/>
      <c r="L189" s="26"/>
      <c r="M189" s="146"/>
      <c r="N189" s="26"/>
      <c r="O189" s="261"/>
      <c r="P189" s="127"/>
      <c r="Q189" s="127"/>
      <c r="R189" s="127"/>
      <c r="S189" s="127"/>
      <c r="T189" s="147"/>
      <c r="U189" s="147"/>
      <c r="V189" s="147"/>
      <c r="W189" s="147"/>
      <c r="X189" s="37"/>
      <c r="Y189" s="261"/>
      <c r="Z189" s="293"/>
      <c r="AA189" s="283"/>
    </row>
    <row r="190" spans="1:29" ht="54">
      <c r="A190" s="281"/>
      <c r="B190" s="271"/>
      <c r="C190" s="120">
        <v>29410</v>
      </c>
      <c r="D190" s="123" t="s">
        <v>102</v>
      </c>
      <c r="E190" s="75">
        <v>29410</v>
      </c>
      <c r="F190" s="156"/>
      <c r="G190" s="156"/>
      <c r="H190" s="167"/>
      <c r="I190" s="167"/>
      <c r="J190" s="167"/>
      <c r="K190" s="167"/>
      <c r="L190" s="26"/>
      <c r="M190" s="146"/>
      <c r="N190" s="26"/>
      <c r="O190" s="242"/>
      <c r="P190" s="127"/>
      <c r="Q190" s="127"/>
      <c r="R190" s="127"/>
      <c r="S190" s="127"/>
      <c r="T190" s="147"/>
      <c r="U190" s="147"/>
      <c r="V190" s="147"/>
      <c r="W190" s="147"/>
      <c r="X190" s="37"/>
      <c r="Y190" s="242"/>
      <c r="Z190" s="294"/>
      <c r="AA190" s="283"/>
    </row>
    <row r="191" spans="1:29" s="153" customFormat="1" ht="17.25">
      <c r="A191" s="291" t="s">
        <v>26</v>
      </c>
      <c r="B191" s="291"/>
      <c r="C191" s="2">
        <f>SUM(C173:C190)</f>
        <v>1773215.8870000003</v>
      </c>
      <c r="D191" s="59"/>
      <c r="E191" s="154">
        <f>SUM(E173:E190)</f>
        <v>1791702.389864</v>
      </c>
      <c r="F191" s="149"/>
      <c r="G191" s="149"/>
      <c r="H191" s="150"/>
      <c r="I191" s="150"/>
      <c r="J191" s="150"/>
      <c r="K191" s="150"/>
      <c r="L191" s="150"/>
      <c r="M191" s="149"/>
      <c r="N191" s="150"/>
      <c r="O191" s="178">
        <f>SUM(O173:O190)</f>
        <v>196</v>
      </c>
      <c r="P191" s="95"/>
      <c r="Q191" s="95"/>
      <c r="R191" s="95"/>
      <c r="S191" s="95"/>
      <c r="T191" s="151"/>
      <c r="U191" s="151"/>
      <c r="V191" s="151"/>
      <c r="W191" s="151"/>
      <c r="X191" s="152"/>
      <c r="Y191" s="114">
        <f>SUM(Y173:Y190)</f>
        <v>530</v>
      </c>
      <c r="Z191" s="94"/>
      <c r="AA191" s="85"/>
    </row>
    <row r="192" spans="1:29" ht="26.25" customHeight="1">
      <c r="A192" s="28" t="s">
        <v>191</v>
      </c>
      <c r="B192" s="284" t="s">
        <v>192</v>
      </c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</row>
    <row r="193" spans="1:29" ht="173.25" customHeight="1">
      <c r="A193" s="127">
        <v>1</v>
      </c>
      <c r="B193" s="54" t="s">
        <v>193</v>
      </c>
      <c r="C193" s="4"/>
      <c r="D193" s="25" t="s">
        <v>28</v>
      </c>
      <c r="E193" s="136">
        <v>2717927</v>
      </c>
      <c r="F193" s="146"/>
      <c r="G193" s="146"/>
      <c r="H193" s="26"/>
      <c r="I193" s="26"/>
      <c r="J193" s="26"/>
      <c r="K193" s="26"/>
      <c r="L193" s="26"/>
      <c r="M193" s="146"/>
      <c r="N193" s="43"/>
      <c r="O193" s="127">
        <v>250</v>
      </c>
      <c r="P193" s="127"/>
      <c r="Q193" s="127"/>
      <c r="R193" s="127"/>
      <c r="S193" s="127"/>
      <c r="T193" s="147"/>
      <c r="U193" s="147"/>
      <c r="V193" s="147"/>
      <c r="W193" s="147"/>
      <c r="X193" s="37"/>
      <c r="Y193" s="127">
        <v>250</v>
      </c>
      <c r="Z193" s="11"/>
      <c r="AA193" s="131" t="s">
        <v>282</v>
      </c>
      <c r="AB193" s="144"/>
      <c r="AC193" s="144"/>
    </row>
    <row r="194" spans="1:29" ht="81">
      <c r="A194" s="127">
        <v>2</v>
      </c>
      <c r="B194" s="54" t="s">
        <v>194</v>
      </c>
      <c r="C194" s="4">
        <v>54400</v>
      </c>
      <c r="D194" s="25" t="s">
        <v>28</v>
      </c>
      <c r="E194" s="136">
        <v>0</v>
      </c>
      <c r="F194" s="146"/>
      <c r="G194" s="146"/>
      <c r="H194" s="26"/>
      <c r="I194" s="26"/>
      <c r="J194" s="26"/>
      <c r="K194" s="26"/>
      <c r="L194" s="26"/>
      <c r="M194" s="146"/>
      <c r="N194" s="44"/>
      <c r="O194" s="127"/>
      <c r="P194" s="127"/>
      <c r="Q194" s="127"/>
      <c r="R194" s="127"/>
      <c r="S194" s="127"/>
      <c r="T194" s="147"/>
      <c r="U194" s="147"/>
      <c r="V194" s="147"/>
      <c r="W194" s="147"/>
      <c r="X194" s="37"/>
      <c r="Y194" s="127"/>
      <c r="Z194" s="124" t="s">
        <v>281</v>
      </c>
      <c r="AA194" s="131" t="s">
        <v>210</v>
      </c>
      <c r="AB194" s="144"/>
      <c r="AC194" s="144"/>
    </row>
    <row r="195" spans="1:29" ht="30" customHeight="1">
      <c r="A195" s="277">
        <v>3</v>
      </c>
      <c r="B195" s="279" t="s">
        <v>195</v>
      </c>
      <c r="C195" s="120">
        <v>217100</v>
      </c>
      <c r="D195" s="90" t="s">
        <v>28</v>
      </c>
      <c r="E195" s="120">
        <v>51680</v>
      </c>
      <c r="F195" s="156"/>
      <c r="G195" s="156"/>
      <c r="H195" s="167"/>
      <c r="I195" s="167"/>
      <c r="J195" s="167"/>
      <c r="K195" s="167"/>
      <c r="L195" s="167"/>
      <c r="M195" s="156"/>
      <c r="N195" s="45"/>
      <c r="O195" s="262">
        <v>204</v>
      </c>
      <c r="P195" s="127"/>
      <c r="Q195" s="127"/>
      <c r="R195" s="127"/>
      <c r="S195" s="127"/>
      <c r="T195" s="80"/>
      <c r="U195" s="80"/>
      <c r="V195" s="80"/>
      <c r="W195" s="80"/>
      <c r="X195" s="37"/>
      <c r="Y195" s="241">
        <v>30</v>
      </c>
      <c r="Z195" s="255" t="s">
        <v>234</v>
      </c>
      <c r="AA195" s="251" t="s">
        <v>246</v>
      </c>
      <c r="AC195" s="144"/>
    </row>
    <row r="196" spans="1:29" ht="27">
      <c r="A196" s="277"/>
      <c r="B196" s="280"/>
      <c r="C196" s="120">
        <v>239543</v>
      </c>
      <c r="D196" s="90" t="s">
        <v>63</v>
      </c>
      <c r="E196" s="136">
        <v>84054</v>
      </c>
      <c r="F196" s="156"/>
      <c r="G196" s="156"/>
      <c r="H196" s="167"/>
      <c r="I196" s="167"/>
      <c r="J196" s="167"/>
      <c r="K196" s="167"/>
      <c r="L196" s="167"/>
      <c r="M196" s="156"/>
      <c r="N196" s="45"/>
      <c r="O196" s="262"/>
      <c r="P196" s="127"/>
      <c r="Q196" s="127"/>
      <c r="R196" s="127"/>
      <c r="S196" s="127"/>
      <c r="T196" s="80"/>
      <c r="U196" s="80"/>
      <c r="V196" s="80"/>
      <c r="W196" s="80"/>
      <c r="X196" s="37"/>
      <c r="Y196" s="261"/>
      <c r="Z196" s="268"/>
      <c r="AA196" s="252"/>
      <c r="AB196" s="144"/>
      <c r="AC196" s="144"/>
    </row>
    <row r="197" spans="1:29" ht="54">
      <c r="A197" s="277"/>
      <c r="B197" s="280"/>
      <c r="C197" s="120">
        <v>66160</v>
      </c>
      <c r="D197" s="90" t="s">
        <v>102</v>
      </c>
      <c r="E197" s="136">
        <v>0</v>
      </c>
      <c r="F197" s="156"/>
      <c r="G197" s="156"/>
      <c r="H197" s="167"/>
      <c r="I197" s="167"/>
      <c r="J197" s="167"/>
      <c r="K197" s="167"/>
      <c r="L197" s="167"/>
      <c r="M197" s="156"/>
      <c r="N197" s="45"/>
      <c r="O197" s="262"/>
      <c r="P197" s="127"/>
      <c r="Q197" s="127"/>
      <c r="R197" s="127"/>
      <c r="S197" s="127"/>
      <c r="T197" s="80"/>
      <c r="U197" s="80"/>
      <c r="V197" s="80"/>
      <c r="W197" s="80"/>
      <c r="X197" s="37"/>
      <c r="Y197" s="242"/>
      <c r="Z197" s="256"/>
      <c r="AA197" s="120" t="s">
        <v>65</v>
      </c>
      <c r="AC197" s="155"/>
    </row>
    <row r="198" spans="1:29" ht="66" customHeight="1">
      <c r="A198" s="277">
        <v>4</v>
      </c>
      <c r="B198" s="279" t="s">
        <v>196</v>
      </c>
      <c r="C198" s="120">
        <v>264820.58199999999</v>
      </c>
      <c r="D198" s="90" t="s">
        <v>28</v>
      </c>
      <c r="E198" s="136">
        <v>243560</v>
      </c>
      <c r="F198" s="156"/>
      <c r="G198" s="156"/>
      <c r="H198" s="167"/>
      <c r="I198" s="167"/>
      <c r="J198" s="167"/>
      <c r="K198" s="167"/>
      <c r="L198" s="167"/>
      <c r="M198" s="156"/>
      <c r="N198" s="45"/>
      <c r="O198" s="262"/>
      <c r="P198" s="127"/>
      <c r="Q198" s="127"/>
      <c r="R198" s="127"/>
      <c r="S198" s="127"/>
      <c r="T198" s="80"/>
      <c r="U198" s="80"/>
      <c r="V198" s="80"/>
      <c r="W198" s="80"/>
      <c r="X198" s="37"/>
      <c r="Y198" s="241">
        <v>50</v>
      </c>
      <c r="Z198" s="253" t="s">
        <v>248</v>
      </c>
      <c r="AA198" s="120" t="s">
        <v>211</v>
      </c>
    </row>
    <row r="199" spans="1:29" ht="27">
      <c r="A199" s="277"/>
      <c r="B199" s="280"/>
      <c r="C199" s="120">
        <v>55635.168000000005</v>
      </c>
      <c r="D199" s="90" t="s">
        <v>63</v>
      </c>
      <c r="E199" s="120">
        <v>55635.168000000005</v>
      </c>
      <c r="F199" s="156"/>
      <c r="G199" s="156"/>
      <c r="H199" s="167"/>
      <c r="I199" s="167"/>
      <c r="J199" s="167"/>
      <c r="K199" s="167"/>
      <c r="L199" s="167"/>
      <c r="M199" s="156"/>
      <c r="N199" s="45"/>
      <c r="O199" s="262"/>
      <c r="P199" s="127"/>
      <c r="Q199" s="127"/>
      <c r="R199" s="127"/>
      <c r="S199" s="127"/>
      <c r="T199" s="80"/>
      <c r="U199" s="80"/>
      <c r="V199" s="80"/>
      <c r="W199" s="80"/>
      <c r="X199" s="37"/>
      <c r="Y199" s="261"/>
      <c r="Z199" s="282"/>
      <c r="AA199" s="120"/>
      <c r="AC199" s="155"/>
    </row>
    <row r="200" spans="1:29" ht="54">
      <c r="A200" s="278"/>
      <c r="B200" s="280"/>
      <c r="C200" s="120">
        <v>99748.061000000016</v>
      </c>
      <c r="D200" s="90" t="s">
        <v>102</v>
      </c>
      <c r="E200" s="120">
        <v>99748.061000000016</v>
      </c>
      <c r="F200" s="156"/>
      <c r="G200" s="156"/>
      <c r="H200" s="167"/>
      <c r="I200" s="167"/>
      <c r="J200" s="167"/>
      <c r="K200" s="167"/>
      <c r="L200" s="167"/>
      <c r="M200" s="156"/>
      <c r="N200" s="45"/>
      <c r="O200" s="262"/>
      <c r="P200" s="127"/>
      <c r="Q200" s="127"/>
      <c r="R200" s="127"/>
      <c r="S200" s="127"/>
      <c r="T200" s="80"/>
      <c r="U200" s="80"/>
      <c r="V200" s="80"/>
      <c r="W200" s="80"/>
      <c r="X200" s="37"/>
      <c r="Y200" s="242"/>
      <c r="Z200" s="254"/>
      <c r="AA200" s="120" t="s">
        <v>65</v>
      </c>
    </row>
    <row r="201" spans="1:29" ht="21.75" customHeight="1">
      <c r="A201" s="278">
        <v>5</v>
      </c>
      <c r="B201" s="253" t="s">
        <v>197</v>
      </c>
      <c r="C201" s="120">
        <v>17500</v>
      </c>
      <c r="D201" s="90" t="s">
        <v>28</v>
      </c>
      <c r="E201" s="120">
        <v>0</v>
      </c>
      <c r="F201" s="156"/>
      <c r="G201" s="156"/>
      <c r="H201" s="167"/>
      <c r="I201" s="167"/>
      <c r="J201" s="167"/>
      <c r="K201" s="167"/>
      <c r="L201" s="167"/>
      <c r="M201" s="156"/>
      <c r="N201" s="263"/>
      <c r="O201" s="262">
        <v>19</v>
      </c>
      <c r="P201" s="127"/>
      <c r="Q201" s="127"/>
      <c r="R201" s="127"/>
      <c r="S201" s="127"/>
      <c r="T201" s="80"/>
      <c r="U201" s="80"/>
      <c r="V201" s="80"/>
      <c r="W201" s="80"/>
      <c r="X201" s="37"/>
      <c r="Y201" s="127"/>
      <c r="Z201" s="253" t="s">
        <v>249</v>
      </c>
      <c r="AA201" s="120"/>
    </row>
    <row r="202" spans="1:29" ht="27">
      <c r="A202" s="281"/>
      <c r="B202" s="254"/>
      <c r="C202" s="120">
        <v>17500</v>
      </c>
      <c r="D202" s="90" t="s">
        <v>63</v>
      </c>
      <c r="E202" s="120">
        <v>0</v>
      </c>
      <c r="F202" s="156"/>
      <c r="G202" s="156"/>
      <c r="H202" s="167"/>
      <c r="I202" s="167"/>
      <c r="J202" s="167"/>
      <c r="K202" s="167"/>
      <c r="L202" s="167"/>
      <c r="M202" s="156"/>
      <c r="N202" s="263"/>
      <c r="O202" s="262"/>
      <c r="P202" s="127"/>
      <c r="Q202" s="127"/>
      <c r="R202" s="127"/>
      <c r="S202" s="127"/>
      <c r="T202" s="80"/>
      <c r="U202" s="80"/>
      <c r="V202" s="80"/>
      <c r="W202" s="80"/>
      <c r="X202" s="37"/>
      <c r="Y202" s="127"/>
      <c r="Z202" s="256"/>
      <c r="AA202" s="120"/>
    </row>
    <row r="203" spans="1:29" ht="84" customHeight="1">
      <c r="A203" s="127">
        <v>6</v>
      </c>
      <c r="B203" s="54" t="s">
        <v>198</v>
      </c>
      <c r="C203" s="4">
        <v>367412.5</v>
      </c>
      <c r="D203" s="25" t="s">
        <v>28</v>
      </c>
      <c r="E203" s="75">
        <v>5892</v>
      </c>
      <c r="F203" s="146"/>
      <c r="G203" s="146"/>
      <c r="H203" s="26"/>
      <c r="I203" s="26"/>
      <c r="J203" s="26"/>
      <c r="K203" s="26"/>
      <c r="L203" s="26"/>
      <c r="M203" s="146"/>
      <c r="N203" s="43"/>
      <c r="O203" s="127">
        <v>30</v>
      </c>
      <c r="P203" s="127"/>
      <c r="Q203" s="127"/>
      <c r="R203" s="127"/>
      <c r="S203" s="127"/>
      <c r="T203" s="147"/>
      <c r="U203" s="147"/>
      <c r="V203" s="147"/>
      <c r="W203" s="147"/>
      <c r="X203" s="37"/>
      <c r="Y203" s="127">
        <v>30</v>
      </c>
      <c r="Z203" s="11"/>
      <c r="AA203" s="131" t="s">
        <v>212</v>
      </c>
    </row>
    <row r="204" spans="1:29" ht="102" customHeight="1">
      <c r="A204" s="127">
        <v>7</v>
      </c>
      <c r="B204" s="88" t="s">
        <v>199</v>
      </c>
      <c r="C204" s="120">
        <v>0</v>
      </c>
      <c r="D204" s="90" t="s">
        <v>27</v>
      </c>
      <c r="E204" s="75">
        <v>0</v>
      </c>
      <c r="F204" s="156"/>
      <c r="G204" s="156"/>
      <c r="H204" s="167"/>
      <c r="I204" s="167"/>
      <c r="J204" s="167"/>
      <c r="K204" s="167"/>
      <c r="L204" s="167"/>
      <c r="M204" s="156"/>
      <c r="N204" s="89"/>
      <c r="O204" s="126">
        <v>10</v>
      </c>
      <c r="P204" s="127"/>
      <c r="Q204" s="127"/>
      <c r="R204" s="127"/>
      <c r="S204" s="127"/>
      <c r="T204" s="80"/>
      <c r="U204" s="80"/>
      <c r="V204" s="80"/>
      <c r="W204" s="80"/>
      <c r="X204" s="37"/>
      <c r="Y204" s="127"/>
      <c r="Z204" s="123" t="s">
        <v>298</v>
      </c>
      <c r="AA204" s="123" t="s">
        <v>96</v>
      </c>
      <c r="AB204" s="144"/>
    </row>
    <row r="205" spans="1:29" ht="27">
      <c r="A205" s="127">
        <v>8</v>
      </c>
      <c r="B205" s="54" t="s">
        <v>200</v>
      </c>
      <c r="C205" s="4">
        <v>2006.3</v>
      </c>
      <c r="D205" s="25" t="s">
        <v>28</v>
      </c>
      <c r="E205" s="75">
        <v>0</v>
      </c>
      <c r="F205" s="146"/>
      <c r="G205" s="146"/>
      <c r="H205" s="26"/>
      <c r="I205" s="26"/>
      <c r="J205" s="26"/>
      <c r="K205" s="26"/>
      <c r="L205" s="26"/>
      <c r="M205" s="146"/>
      <c r="N205" s="43"/>
      <c r="O205" s="127">
        <v>5</v>
      </c>
      <c r="P205" s="127"/>
      <c r="Q205" s="127"/>
      <c r="R205" s="127"/>
      <c r="S205" s="127"/>
      <c r="T205" s="147"/>
      <c r="U205" s="147"/>
      <c r="V205" s="147"/>
      <c r="W205" s="147"/>
      <c r="X205" s="37"/>
      <c r="Y205" s="127"/>
      <c r="Z205" s="123" t="s">
        <v>237</v>
      </c>
      <c r="AA205" s="4" t="s">
        <v>212</v>
      </c>
    </row>
    <row r="206" spans="1:29" ht="27">
      <c r="A206" s="127">
        <v>9</v>
      </c>
      <c r="B206" s="54" t="s">
        <v>201</v>
      </c>
      <c r="C206" s="4">
        <v>85000</v>
      </c>
      <c r="D206" s="25" t="s">
        <v>28</v>
      </c>
      <c r="E206" s="75">
        <v>60807</v>
      </c>
      <c r="F206" s="146"/>
      <c r="G206" s="146"/>
      <c r="H206" s="26"/>
      <c r="I206" s="26"/>
      <c r="J206" s="26"/>
      <c r="K206" s="26"/>
      <c r="L206" s="26"/>
      <c r="M206" s="146"/>
      <c r="N206" s="43"/>
      <c r="O206" s="127">
        <v>7</v>
      </c>
      <c r="P206" s="127"/>
      <c r="Q206" s="127"/>
      <c r="R206" s="127"/>
      <c r="S206" s="127"/>
      <c r="T206" s="147"/>
      <c r="U206" s="147"/>
      <c r="V206" s="147"/>
      <c r="W206" s="147"/>
      <c r="X206" s="37"/>
      <c r="Y206" s="127">
        <v>19</v>
      </c>
      <c r="Z206" s="11"/>
      <c r="AA206" s="131" t="s">
        <v>213</v>
      </c>
      <c r="AB206" s="144"/>
    </row>
    <row r="207" spans="1:29" ht="27">
      <c r="A207" s="127">
        <v>10</v>
      </c>
      <c r="B207" s="54" t="s">
        <v>202</v>
      </c>
      <c r="C207" s="4">
        <v>205000</v>
      </c>
      <c r="D207" s="25" t="s">
        <v>28</v>
      </c>
      <c r="E207" s="75">
        <v>48091</v>
      </c>
      <c r="F207" s="146"/>
      <c r="G207" s="146"/>
      <c r="H207" s="26"/>
      <c r="I207" s="26"/>
      <c r="J207" s="26"/>
      <c r="K207" s="26"/>
      <c r="L207" s="26"/>
      <c r="M207" s="146"/>
      <c r="N207" s="43"/>
      <c r="O207" s="127">
        <v>15</v>
      </c>
      <c r="P207" s="127"/>
      <c r="Q207" s="127"/>
      <c r="R207" s="127"/>
      <c r="S207" s="127"/>
      <c r="T207" s="147"/>
      <c r="U207" s="147"/>
      <c r="V207" s="147"/>
      <c r="W207" s="147"/>
      <c r="X207" s="37"/>
      <c r="Y207" s="127">
        <v>35</v>
      </c>
      <c r="Z207" s="11"/>
      <c r="AA207" s="131" t="s">
        <v>214</v>
      </c>
    </row>
    <row r="208" spans="1:29" ht="27">
      <c r="A208" s="127">
        <v>11</v>
      </c>
      <c r="B208" s="54" t="s">
        <v>203</v>
      </c>
      <c r="C208" s="4">
        <v>205000</v>
      </c>
      <c r="D208" s="25" t="s">
        <v>28</v>
      </c>
      <c r="E208" s="75">
        <v>362966</v>
      </c>
      <c r="F208" s="146"/>
      <c r="G208" s="146"/>
      <c r="H208" s="26"/>
      <c r="I208" s="26"/>
      <c r="J208" s="26"/>
      <c r="K208" s="26"/>
      <c r="L208" s="26"/>
      <c r="M208" s="146"/>
      <c r="N208" s="43"/>
      <c r="O208" s="127">
        <v>10</v>
      </c>
      <c r="P208" s="127"/>
      <c r="Q208" s="127"/>
      <c r="R208" s="127"/>
      <c r="S208" s="127"/>
      <c r="T208" s="147"/>
      <c r="U208" s="147"/>
      <c r="V208" s="147"/>
      <c r="W208" s="147"/>
      <c r="X208" s="37"/>
      <c r="Y208" s="127">
        <v>37</v>
      </c>
      <c r="Z208" s="16"/>
      <c r="AA208" s="131" t="s">
        <v>214</v>
      </c>
    </row>
    <row r="209" spans="1:30" ht="27">
      <c r="A209" s="127">
        <v>12</v>
      </c>
      <c r="B209" s="54" t="s">
        <v>204</v>
      </c>
      <c r="C209" s="4">
        <v>205000</v>
      </c>
      <c r="D209" s="25" t="s">
        <v>28</v>
      </c>
      <c r="E209" s="75">
        <v>291143</v>
      </c>
      <c r="F209" s="146"/>
      <c r="G209" s="146"/>
      <c r="H209" s="26"/>
      <c r="I209" s="26"/>
      <c r="J209" s="26"/>
      <c r="K209" s="26"/>
      <c r="L209" s="26"/>
      <c r="M209" s="146"/>
      <c r="N209" s="43"/>
      <c r="O209" s="127">
        <v>10</v>
      </c>
      <c r="P209" s="127"/>
      <c r="Q209" s="127"/>
      <c r="R209" s="127"/>
      <c r="S209" s="127"/>
      <c r="T209" s="147"/>
      <c r="U209" s="147"/>
      <c r="V209" s="147"/>
      <c r="W209" s="147"/>
      <c r="X209" s="37"/>
      <c r="Y209" s="127">
        <v>34</v>
      </c>
      <c r="Z209" s="16" t="s">
        <v>238</v>
      </c>
      <c r="AA209" s="131" t="s">
        <v>214</v>
      </c>
    </row>
    <row r="210" spans="1:30" ht="45" customHeight="1">
      <c r="A210" s="127">
        <v>13</v>
      </c>
      <c r="B210" s="54" t="s">
        <v>280</v>
      </c>
      <c r="C210" s="4">
        <v>32317.5</v>
      </c>
      <c r="D210" s="25" t="s">
        <v>28</v>
      </c>
      <c r="E210" s="75">
        <v>39325</v>
      </c>
      <c r="F210" s="146"/>
      <c r="G210" s="146"/>
      <c r="H210" s="26"/>
      <c r="I210" s="26"/>
      <c r="J210" s="26"/>
      <c r="K210" s="26"/>
      <c r="L210" s="26"/>
      <c r="M210" s="146"/>
      <c r="N210" s="43"/>
      <c r="O210" s="127">
        <v>7</v>
      </c>
      <c r="P210" s="127"/>
      <c r="Q210" s="127"/>
      <c r="R210" s="127"/>
      <c r="S210" s="127"/>
      <c r="T210" s="147"/>
      <c r="U210" s="147"/>
      <c r="V210" s="147"/>
      <c r="W210" s="147"/>
      <c r="X210" s="37"/>
      <c r="Y210" s="127">
        <v>15</v>
      </c>
      <c r="Z210" s="11"/>
      <c r="AA210" s="131" t="s">
        <v>213</v>
      </c>
    </row>
    <row r="211" spans="1:30" ht="23.25" customHeight="1">
      <c r="A211" s="255">
        <v>14</v>
      </c>
      <c r="B211" s="253" t="s">
        <v>205</v>
      </c>
      <c r="C211" s="120">
        <v>359940</v>
      </c>
      <c r="D211" s="90" t="s">
        <v>28</v>
      </c>
      <c r="E211" s="75">
        <v>0</v>
      </c>
      <c r="F211" s="156"/>
      <c r="G211" s="156"/>
      <c r="H211" s="167"/>
      <c r="I211" s="167"/>
      <c r="J211" s="167"/>
      <c r="K211" s="167"/>
      <c r="L211" s="167"/>
      <c r="M211" s="156"/>
      <c r="N211" s="264">
        <v>46</v>
      </c>
      <c r="O211" s="241">
        <v>103</v>
      </c>
      <c r="P211" s="127"/>
      <c r="Q211" s="127"/>
      <c r="R211" s="127"/>
      <c r="S211" s="127"/>
      <c r="T211" s="80"/>
      <c r="U211" s="80"/>
      <c r="V211" s="80"/>
      <c r="W211" s="80"/>
      <c r="X211" s="37"/>
      <c r="Y211" s="127"/>
      <c r="Z211" s="253" t="s">
        <v>251</v>
      </c>
      <c r="AA211" s="253" t="s">
        <v>250</v>
      </c>
    </row>
    <row r="212" spans="1:30" ht="27">
      <c r="A212" s="268"/>
      <c r="B212" s="282"/>
      <c r="C212" s="120">
        <v>223790</v>
      </c>
      <c r="D212" s="90" t="s">
        <v>63</v>
      </c>
      <c r="E212" s="75">
        <v>0</v>
      </c>
      <c r="F212" s="156"/>
      <c r="G212" s="156"/>
      <c r="H212" s="167"/>
      <c r="I212" s="167"/>
      <c r="J212" s="167"/>
      <c r="K212" s="167"/>
      <c r="L212" s="167"/>
      <c r="M212" s="156"/>
      <c r="N212" s="265"/>
      <c r="O212" s="261"/>
      <c r="P212" s="127"/>
      <c r="Q212" s="127"/>
      <c r="R212" s="127"/>
      <c r="S212" s="127"/>
      <c r="T212" s="80"/>
      <c r="U212" s="80"/>
      <c r="V212" s="80"/>
      <c r="W212" s="80"/>
      <c r="X212" s="37"/>
      <c r="Y212" s="127"/>
      <c r="Z212" s="268"/>
      <c r="AA212" s="282"/>
    </row>
    <row r="213" spans="1:30" ht="54">
      <c r="A213" s="256"/>
      <c r="B213" s="254"/>
      <c r="C213" s="120">
        <v>21400</v>
      </c>
      <c r="D213" s="90" t="s">
        <v>102</v>
      </c>
      <c r="E213" s="75">
        <v>0</v>
      </c>
      <c r="F213" s="156"/>
      <c r="G213" s="156"/>
      <c r="H213" s="167"/>
      <c r="I213" s="167"/>
      <c r="J213" s="167"/>
      <c r="K213" s="167"/>
      <c r="L213" s="167"/>
      <c r="M213" s="156"/>
      <c r="N213" s="266"/>
      <c r="O213" s="242"/>
      <c r="P213" s="127"/>
      <c r="Q213" s="127"/>
      <c r="R213" s="127"/>
      <c r="S213" s="127"/>
      <c r="T213" s="80"/>
      <c r="U213" s="80"/>
      <c r="V213" s="80"/>
      <c r="W213" s="80"/>
      <c r="X213" s="37"/>
      <c r="Y213" s="127"/>
      <c r="Z213" s="256"/>
      <c r="AA213" s="254"/>
    </row>
    <row r="214" spans="1:30" ht="34.5" customHeight="1">
      <c r="A214" s="275">
        <v>15</v>
      </c>
      <c r="B214" s="253" t="s">
        <v>206</v>
      </c>
      <c r="C214" s="120">
        <v>157970</v>
      </c>
      <c r="D214" s="90" t="s">
        <v>28</v>
      </c>
      <c r="E214" s="75">
        <v>66300</v>
      </c>
      <c r="F214" s="156"/>
      <c r="G214" s="156"/>
      <c r="H214" s="167"/>
      <c r="I214" s="167"/>
      <c r="J214" s="167"/>
      <c r="K214" s="167"/>
      <c r="L214" s="167"/>
      <c r="M214" s="156"/>
      <c r="N214" s="264">
        <v>32</v>
      </c>
      <c r="O214" s="241">
        <v>114</v>
      </c>
      <c r="P214" s="127"/>
      <c r="Q214" s="127"/>
      <c r="R214" s="127"/>
      <c r="S214" s="127"/>
      <c r="T214" s="80"/>
      <c r="U214" s="80"/>
      <c r="V214" s="80"/>
      <c r="W214" s="80"/>
      <c r="X214" s="37"/>
      <c r="Y214" s="241">
        <v>60</v>
      </c>
      <c r="Z214" s="255" t="s">
        <v>234</v>
      </c>
      <c r="AA214" s="253" t="s">
        <v>257</v>
      </c>
    </row>
    <row r="215" spans="1:30" ht="42.75" customHeight="1">
      <c r="A215" s="276"/>
      <c r="B215" s="254"/>
      <c r="C215" s="120">
        <v>216880</v>
      </c>
      <c r="D215" s="90" t="s">
        <v>63</v>
      </c>
      <c r="E215" s="75">
        <v>88260</v>
      </c>
      <c r="F215" s="156"/>
      <c r="G215" s="156"/>
      <c r="H215" s="167"/>
      <c r="I215" s="167"/>
      <c r="J215" s="167"/>
      <c r="K215" s="167"/>
      <c r="L215" s="167"/>
      <c r="M215" s="156"/>
      <c r="N215" s="266"/>
      <c r="O215" s="242"/>
      <c r="P215" s="127"/>
      <c r="Q215" s="127"/>
      <c r="R215" s="127"/>
      <c r="S215" s="127"/>
      <c r="T215" s="80"/>
      <c r="U215" s="80"/>
      <c r="V215" s="80"/>
      <c r="W215" s="80"/>
      <c r="X215" s="37"/>
      <c r="Y215" s="242"/>
      <c r="Z215" s="256"/>
      <c r="AA215" s="254"/>
    </row>
    <row r="216" spans="1:30" ht="70.5" customHeight="1">
      <c r="A216" s="255">
        <v>16</v>
      </c>
      <c r="B216" s="269" t="s">
        <v>207</v>
      </c>
      <c r="C216" s="120">
        <v>138470</v>
      </c>
      <c r="D216" s="90" t="s">
        <v>28</v>
      </c>
      <c r="E216" s="75">
        <v>11300</v>
      </c>
      <c r="F216" s="156"/>
      <c r="G216" s="156"/>
      <c r="H216" s="167"/>
      <c r="I216" s="167"/>
      <c r="J216" s="167"/>
      <c r="K216" s="167"/>
      <c r="L216" s="167"/>
      <c r="M216" s="156"/>
      <c r="N216" s="272"/>
      <c r="O216" s="241">
        <v>75</v>
      </c>
      <c r="P216" s="127"/>
      <c r="Q216" s="127"/>
      <c r="R216" s="127"/>
      <c r="S216" s="127"/>
      <c r="T216" s="80"/>
      <c r="U216" s="80"/>
      <c r="V216" s="80"/>
      <c r="W216" s="80"/>
      <c r="X216" s="37"/>
      <c r="Y216" s="117">
        <v>20</v>
      </c>
      <c r="Z216" s="255" t="s">
        <v>234</v>
      </c>
      <c r="AA216" s="123" t="s">
        <v>252</v>
      </c>
    </row>
    <row r="217" spans="1:30" ht="72.75" customHeight="1">
      <c r="A217" s="268"/>
      <c r="B217" s="270"/>
      <c r="C217" s="120">
        <v>208944</v>
      </c>
      <c r="D217" s="90" t="s">
        <v>63</v>
      </c>
      <c r="E217" s="75">
        <v>16960</v>
      </c>
      <c r="F217" s="156"/>
      <c r="G217" s="156"/>
      <c r="H217" s="167"/>
      <c r="I217" s="167"/>
      <c r="J217" s="167"/>
      <c r="K217" s="167"/>
      <c r="L217" s="167"/>
      <c r="M217" s="156"/>
      <c r="N217" s="273"/>
      <c r="O217" s="261"/>
      <c r="P217" s="127"/>
      <c r="Q217" s="127"/>
      <c r="R217" s="127"/>
      <c r="S217" s="127"/>
      <c r="T217" s="80"/>
      <c r="U217" s="80"/>
      <c r="V217" s="80"/>
      <c r="W217" s="80"/>
      <c r="X217" s="37"/>
      <c r="Y217" s="129"/>
      <c r="Z217" s="256"/>
      <c r="AA217" s="123"/>
      <c r="AB217" s="144"/>
    </row>
    <row r="218" spans="1:30" ht="31.5" customHeight="1">
      <c r="A218" s="275">
        <v>17</v>
      </c>
      <c r="B218" s="269" t="s">
        <v>208</v>
      </c>
      <c r="C218" s="120">
        <v>2656.5</v>
      </c>
      <c r="D218" s="90" t="s">
        <v>28</v>
      </c>
      <c r="E218" s="120">
        <v>2656.5</v>
      </c>
      <c r="F218" s="156"/>
      <c r="G218" s="156"/>
      <c r="H218" s="167"/>
      <c r="I218" s="167"/>
      <c r="J218" s="167"/>
      <c r="K218" s="167"/>
      <c r="L218" s="167"/>
      <c r="M218" s="156"/>
      <c r="N218" s="273"/>
      <c r="O218" s="261"/>
      <c r="P218" s="127"/>
      <c r="Q218" s="127"/>
      <c r="R218" s="127"/>
      <c r="S218" s="127"/>
      <c r="T218" s="80"/>
      <c r="U218" s="80"/>
      <c r="V218" s="80"/>
      <c r="W218" s="80"/>
      <c r="X218" s="37"/>
      <c r="Y218" s="127"/>
      <c r="Z218" s="255" t="s">
        <v>236</v>
      </c>
      <c r="AA218" s="271" t="s">
        <v>156</v>
      </c>
    </row>
    <row r="219" spans="1:30" ht="36.75" customHeight="1">
      <c r="A219" s="276"/>
      <c r="B219" s="270"/>
      <c r="C219" s="120">
        <v>0</v>
      </c>
      <c r="D219" s="90" t="s">
        <v>63</v>
      </c>
      <c r="E219" s="120">
        <v>0</v>
      </c>
      <c r="F219" s="156"/>
      <c r="G219" s="156"/>
      <c r="H219" s="167"/>
      <c r="I219" s="167"/>
      <c r="J219" s="167"/>
      <c r="K219" s="167"/>
      <c r="L219" s="167"/>
      <c r="M219" s="156"/>
      <c r="N219" s="273"/>
      <c r="O219" s="261"/>
      <c r="P219" s="127"/>
      <c r="Q219" s="127"/>
      <c r="R219" s="127"/>
      <c r="S219" s="127"/>
      <c r="T219" s="80"/>
      <c r="U219" s="80"/>
      <c r="V219" s="80"/>
      <c r="W219" s="80"/>
      <c r="X219" s="37"/>
      <c r="Y219" s="127"/>
      <c r="Z219" s="256"/>
      <c r="AA219" s="271"/>
      <c r="AD219" s="144"/>
    </row>
    <row r="220" spans="1:30" ht="37.5" customHeight="1">
      <c r="A220" s="255">
        <v>18</v>
      </c>
      <c r="B220" s="269" t="s">
        <v>209</v>
      </c>
      <c r="C220" s="120">
        <v>7694</v>
      </c>
      <c r="D220" s="90" t="s">
        <v>28</v>
      </c>
      <c r="E220" s="120">
        <v>3800</v>
      </c>
      <c r="F220" s="156"/>
      <c r="G220" s="156"/>
      <c r="H220" s="167"/>
      <c r="I220" s="167"/>
      <c r="J220" s="167"/>
      <c r="K220" s="167"/>
      <c r="L220" s="167"/>
      <c r="M220" s="156"/>
      <c r="N220" s="273"/>
      <c r="O220" s="261"/>
      <c r="P220" s="127"/>
      <c r="Q220" s="127"/>
      <c r="R220" s="127"/>
      <c r="S220" s="127"/>
      <c r="T220" s="80"/>
      <c r="U220" s="80"/>
      <c r="V220" s="80"/>
      <c r="W220" s="80"/>
      <c r="X220" s="37"/>
      <c r="Y220" s="127"/>
      <c r="Z220" s="255" t="s">
        <v>236</v>
      </c>
      <c r="AA220" s="271" t="s">
        <v>258</v>
      </c>
    </row>
    <row r="221" spans="1:30" ht="68.25" customHeight="1">
      <c r="A221" s="268"/>
      <c r="B221" s="270"/>
      <c r="C221" s="120">
        <v>11570</v>
      </c>
      <c r="D221" s="90" t="s">
        <v>63</v>
      </c>
      <c r="E221" s="120">
        <v>11570</v>
      </c>
      <c r="F221" s="156"/>
      <c r="G221" s="156"/>
      <c r="H221" s="167"/>
      <c r="I221" s="167"/>
      <c r="J221" s="167"/>
      <c r="K221" s="167"/>
      <c r="L221" s="167"/>
      <c r="M221" s="156"/>
      <c r="N221" s="274"/>
      <c r="O221" s="242"/>
      <c r="P221" s="127"/>
      <c r="Q221" s="127"/>
      <c r="R221" s="127"/>
      <c r="S221" s="127"/>
      <c r="T221" s="80"/>
      <c r="U221" s="80"/>
      <c r="V221" s="80"/>
      <c r="W221" s="80"/>
      <c r="X221" s="37"/>
      <c r="Y221" s="127"/>
      <c r="Z221" s="256"/>
      <c r="AA221" s="271"/>
    </row>
    <row r="222" spans="1:30" s="153" customFormat="1" ht="17.25">
      <c r="A222" s="257" t="s">
        <v>26</v>
      </c>
      <c r="B222" s="258"/>
      <c r="C222" s="2">
        <f>SUM(C193:C221)</f>
        <v>3483457.611</v>
      </c>
      <c r="D222" s="85"/>
      <c r="E222" s="154">
        <f>SUM(E193:E221)</f>
        <v>4261674.7290000003</v>
      </c>
      <c r="F222" s="149"/>
      <c r="G222" s="149"/>
      <c r="H222" s="150"/>
      <c r="I222" s="150"/>
      <c r="J222" s="150"/>
      <c r="K222" s="150"/>
      <c r="L222" s="150"/>
      <c r="M222" s="149"/>
      <c r="N222" s="108">
        <f>SUM(N193:N221)</f>
        <v>78</v>
      </c>
      <c r="O222" s="197">
        <f>SUM(O193:O221)</f>
        <v>859</v>
      </c>
      <c r="P222" s="95"/>
      <c r="Q222" s="95"/>
      <c r="R222" s="95"/>
      <c r="S222" s="95"/>
      <c r="T222" s="151"/>
      <c r="U222" s="151"/>
      <c r="V222" s="151"/>
      <c r="W222" s="151"/>
      <c r="X222" s="152"/>
      <c r="Y222" s="114">
        <f>SUM(Y193:Y221)</f>
        <v>580</v>
      </c>
      <c r="Z222" s="94"/>
      <c r="AA222" s="59"/>
    </row>
    <row r="223" spans="1:30" ht="35.25" customHeight="1">
      <c r="A223" s="33" t="s">
        <v>215</v>
      </c>
      <c r="B223" s="267" t="s">
        <v>216</v>
      </c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</row>
    <row r="224" spans="1:30" ht="54">
      <c r="A224" s="127">
        <v>1</v>
      </c>
      <c r="B224" s="131" t="s">
        <v>217</v>
      </c>
      <c r="C224" s="10"/>
      <c r="D224" s="131" t="s">
        <v>102</v>
      </c>
      <c r="E224" s="120">
        <v>0</v>
      </c>
      <c r="F224" s="146"/>
      <c r="G224" s="146"/>
      <c r="H224" s="26"/>
      <c r="I224" s="26"/>
      <c r="J224" s="26"/>
      <c r="K224" s="26"/>
      <c r="L224" s="26"/>
      <c r="M224" s="146"/>
      <c r="N224" s="46"/>
      <c r="O224" s="127"/>
      <c r="P224" s="127"/>
      <c r="Q224" s="127"/>
      <c r="R224" s="127"/>
      <c r="S224" s="127"/>
      <c r="T224" s="147"/>
      <c r="U224" s="147"/>
      <c r="V224" s="147"/>
      <c r="W224" s="147"/>
      <c r="X224" s="37"/>
      <c r="Y224" s="127"/>
      <c r="Z224" s="16" t="s">
        <v>308</v>
      </c>
      <c r="AA224" s="132" t="s">
        <v>220</v>
      </c>
    </row>
    <row r="225" spans="1:27" ht="75">
      <c r="A225" s="127">
        <v>2</v>
      </c>
      <c r="B225" s="131" t="s">
        <v>218</v>
      </c>
      <c r="C225" s="47">
        <v>640000</v>
      </c>
      <c r="D225" s="131" t="s">
        <v>102</v>
      </c>
      <c r="E225" s="120">
        <v>34300</v>
      </c>
      <c r="F225" s="146"/>
      <c r="G225" s="146"/>
      <c r="H225" s="26"/>
      <c r="I225" s="26"/>
      <c r="J225" s="26"/>
      <c r="K225" s="26"/>
      <c r="L225" s="26"/>
      <c r="M225" s="146"/>
      <c r="N225" s="46">
        <v>5</v>
      </c>
      <c r="O225" s="46">
        <v>150</v>
      </c>
      <c r="P225" s="127"/>
      <c r="Q225" s="127"/>
      <c r="R225" s="127"/>
      <c r="S225" s="127"/>
      <c r="T225" s="147"/>
      <c r="U225" s="147"/>
      <c r="V225" s="147"/>
      <c r="W225" s="147"/>
      <c r="X225" s="37"/>
      <c r="Y225" s="127"/>
      <c r="Z225" s="211"/>
      <c r="AA225" s="212" t="s">
        <v>259</v>
      </c>
    </row>
    <row r="226" spans="1:27" ht="39.75" customHeight="1">
      <c r="A226" s="127">
        <v>3</v>
      </c>
      <c r="B226" s="131" t="s">
        <v>219</v>
      </c>
      <c r="C226" s="4">
        <v>650075.30000000005</v>
      </c>
      <c r="D226" s="131" t="s">
        <v>28</v>
      </c>
      <c r="E226" s="30">
        <v>618878.9</v>
      </c>
      <c r="F226" s="146"/>
      <c r="G226" s="146"/>
      <c r="H226" s="26"/>
      <c r="I226" s="26"/>
      <c r="J226" s="26"/>
      <c r="K226" s="26"/>
      <c r="L226" s="26"/>
      <c r="M226" s="146"/>
      <c r="N226" s="48"/>
      <c r="O226" s="127"/>
      <c r="P226" s="127"/>
      <c r="Q226" s="127"/>
      <c r="R226" s="127"/>
      <c r="S226" s="127"/>
      <c r="T226" s="147"/>
      <c r="U226" s="147"/>
      <c r="V226" s="147"/>
      <c r="W226" s="147"/>
      <c r="X226" s="37"/>
      <c r="Y226" s="127"/>
      <c r="Z226" s="11"/>
      <c r="AA226" s="41"/>
    </row>
    <row r="227" spans="1:27" s="153" customFormat="1" ht="22.5" customHeight="1">
      <c r="A227" s="257" t="s">
        <v>26</v>
      </c>
      <c r="B227" s="258"/>
      <c r="C227" s="2">
        <f>SUM(C224:C226)</f>
        <v>1290075.3</v>
      </c>
      <c r="D227" s="64"/>
      <c r="E227" s="70">
        <f>SUM(E224:E226)</f>
        <v>653178.9</v>
      </c>
      <c r="F227" s="149"/>
      <c r="G227" s="149"/>
      <c r="H227" s="150"/>
      <c r="I227" s="150"/>
      <c r="J227" s="150"/>
      <c r="K227" s="150"/>
      <c r="L227" s="150"/>
      <c r="M227" s="149"/>
      <c r="N227" s="109">
        <f>SUM(N225:N226)</f>
        <v>5</v>
      </c>
      <c r="O227" s="109">
        <f>SUM(O225:O226)</f>
        <v>150</v>
      </c>
      <c r="P227" s="95"/>
      <c r="Q227" s="95"/>
      <c r="R227" s="95"/>
      <c r="S227" s="95"/>
      <c r="T227" s="151"/>
      <c r="U227" s="151"/>
      <c r="V227" s="151"/>
      <c r="W227" s="151"/>
      <c r="X227" s="152"/>
      <c r="Y227" s="95"/>
      <c r="Z227" s="94"/>
      <c r="AA227" s="198"/>
    </row>
    <row r="228" spans="1:27" ht="42.75" customHeight="1">
      <c r="A228" s="49">
        <v>9.4</v>
      </c>
      <c r="B228" s="267" t="s">
        <v>221</v>
      </c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</row>
    <row r="229" spans="1:27" ht="120.75" customHeight="1">
      <c r="A229" s="127">
        <v>1</v>
      </c>
      <c r="B229" s="56" t="s">
        <v>222</v>
      </c>
      <c r="C229" s="130"/>
      <c r="D229" s="4" t="s">
        <v>223</v>
      </c>
      <c r="E229" s="120">
        <v>0</v>
      </c>
      <c r="F229" s="146"/>
      <c r="G229" s="146"/>
      <c r="H229" s="26"/>
      <c r="I229" s="26"/>
      <c r="J229" s="26"/>
      <c r="K229" s="26"/>
      <c r="L229" s="26"/>
      <c r="M229" s="146"/>
      <c r="N229" s="50">
        <v>7</v>
      </c>
      <c r="O229" s="127"/>
      <c r="P229" s="127"/>
      <c r="Q229" s="127"/>
      <c r="R229" s="127"/>
      <c r="S229" s="127"/>
      <c r="T229" s="147"/>
      <c r="U229" s="147"/>
      <c r="V229" s="147"/>
      <c r="W229" s="147"/>
      <c r="X229" s="37"/>
      <c r="Y229" s="127"/>
      <c r="Z229" s="16" t="s">
        <v>308</v>
      </c>
      <c r="AA229" s="131" t="s">
        <v>224</v>
      </c>
    </row>
    <row r="230" spans="1:27" s="153" customFormat="1" ht="18.75" customHeight="1">
      <c r="A230" s="257" t="s">
        <v>26</v>
      </c>
      <c r="B230" s="258"/>
      <c r="C230" s="110"/>
      <c r="D230" s="85"/>
      <c r="E230" s="120">
        <v>0</v>
      </c>
      <c r="F230" s="149"/>
      <c r="G230" s="149"/>
      <c r="H230" s="150"/>
      <c r="I230" s="150"/>
      <c r="J230" s="150"/>
      <c r="K230" s="150"/>
      <c r="L230" s="150"/>
      <c r="M230" s="149"/>
      <c r="N230" s="111">
        <f>SUM(N229)</f>
        <v>7</v>
      </c>
      <c r="O230" s="95"/>
      <c r="P230" s="95"/>
      <c r="Q230" s="95"/>
      <c r="R230" s="95"/>
      <c r="S230" s="95"/>
      <c r="T230" s="151"/>
      <c r="U230" s="151"/>
      <c r="V230" s="151"/>
      <c r="W230" s="151"/>
      <c r="X230" s="152"/>
      <c r="Y230" s="95"/>
      <c r="Z230" s="94"/>
      <c r="AA230" s="59"/>
    </row>
    <row r="231" spans="1:27" s="201" customFormat="1" ht="43.5" customHeight="1">
      <c r="A231" s="259" t="s">
        <v>225</v>
      </c>
      <c r="B231" s="260"/>
      <c r="C231" s="51">
        <f>C227+C222+C191+C171+C149+C127+C109+C78+C74+C70+C66+C47+C18+C13</f>
        <v>53816884.337000005</v>
      </c>
      <c r="D231" s="81"/>
      <c r="E231" s="199">
        <f>E230+E227+E222+E191+E171+E149+E127+E109+E78+E74+E70+E66+E47+E18+E13</f>
        <v>40481460.552033998</v>
      </c>
      <c r="F231" s="72">
        <f>F230+F227+F222+F191+F171+F149+F127+F109+F78+F74+F70+F66+F47+F18+F13</f>
        <v>14</v>
      </c>
      <c r="G231" s="72">
        <f>G230+G227+G222+G191+G171+G149+G127+G109+G78+G74+G70+G66+G47+G18+G13</f>
        <v>409</v>
      </c>
      <c r="H231" s="72">
        <f>H230+H227+H222+H191+H171+H149+H127+H109+H78+H74+H70+H66+H47+H18+H13</f>
        <v>40</v>
      </c>
      <c r="I231" s="81"/>
      <c r="J231" s="81"/>
      <c r="K231" s="81"/>
      <c r="L231" s="81"/>
      <c r="M231" s="72"/>
      <c r="N231" s="73">
        <f>N230+N227+N222+N191+N171+N149+N127+N109+N78+N74+N66+N70+N47+N18+N13</f>
        <v>97</v>
      </c>
      <c r="O231" s="73">
        <f>O230+O227+O222+O191+O171+O149+O127+O109+O78+O74+O70+O66+O47+O18</f>
        <v>2841</v>
      </c>
      <c r="P231" s="73">
        <f>P227+P66+P47</f>
        <v>112</v>
      </c>
      <c r="Q231" s="73">
        <f>Q230+Q227+Q222+Q191+Q171+Q149+Q127+Q109+Q78+Q74+Q70+Q66+Q47+Q18+Q13</f>
        <v>172</v>
      </c>
      <c r="R231" s="73">
        <f>R230+R227+R222+R191+R171+R149+R127+R109+R78+R74+R70+R66+R47+R18+R13</f>
        <v>36</v>
      </c>
      <c r="S231" s="73">
        <f>S230+S227+S222+S191+S171+S149+S127+S109+S78+S74+S70+S66+S47+S18+S13</f>
        <v>46</v>
      </c>
      <c r="T231" s="73"/>
      <c r="U231" s="73"/>
      <c r="V231" s="73"/>
      <c r="W231" s="73"/>
      <c r="X231" s="73">
        <f>X230+X227+X222+X191+X171+X149+X127+X109+X78+X74+X66+X47+X18+X13</f>
        <v>271</v>
      </c>
      <c r="Y231" s="73">
        <f>SUM(Y230+Y222+Y191+Y171+Y149+Y127+Y109+Y78+Y74+Y70+Y66+Y47+Y18+Y13)</f>
        <v>1828</v>
      </c>
      <c r="Z231" s="81"/>
      <c r="AA231" s="200"/>
    </row>
    <row r="233" spans="1:27">
      <c r="E233" s="202"/>
      <c r="K233" s="204"/>
      <c r="X233" s="205"/>
      <c r="Y233" s="206"/>
    </row>
    <row r="234" spans="1:27">
      <c r="K234" s="204"/>
    </row>
    <row r="235" spans="1:27">
      <c r="Y235" s="208"/>
      <c r="Z235" s="99"/>
    </row>
    <row r="236" spans="1:27">
      <c r="W236" s="209"/>
      <c r="Y236" s="208"/>
      <c r="Z236" s="99"/>
    </row>
    <row r="237" spans="1:27">
      <c r="W237" s="209"/>
      <c r="Y237" s="210"/>
      <c r="Z237" s="99"/>
    </row>
    <row r="238" spans="1:27">
      <c r="H238" s="203">
        <f>P231+R231+X231</f>
        <v>419</v>
      </c>
      <c r="I238" s="137" t="s">
        <v>309</v>
      </c>
      <c r="W238" s="209"/>
      <c r="Y238" s="208"/>
      <c r="Z238" s="99"/>
    </row>
    <row r="239" spans="1:27">
      <c r="H239" s="203">
        <f>Q231+S231+Y231</f>
        <v>2046</v>
      </c>
      <c r="I239" s="137" t="s">
        <v>310</v>
      </c>
      <c r="Y239" s="208"/>
      <c r="Z239" s="99"/>
    </row>
    <row r="240" spans="1:27">
      <c r="Y240" s="208"/>
      <c r="Z240" s="99"/>
    </row>
    <row r="241" spans="25:26">
      <c r="Y241" s="208"/>
      <c r="Z241" s="99"/>
    </row>
  </sheetData>
  <autoFilter ref="AA1:AA241"/>
  <mergeCells count="171">
    <mergeCell ref="Z3:Z5"/>
    <mergeCell ref="A6:AA6"/>
    <mergeCell ref="A2:AA2"/>
    <mergeCell ref="F3:O3"/>
    <mergeCell ref="H4:I4"/>
    <mergeCell ref="F4:G4"/>
    <mergeCell ref="J4:K4"/>
    <mergeCell ref="P4:Q4"/>
    <mergeCell ref="R4:S4"/>
    <mergeCell ref="A3:A5"/>
    <mergeCell ref="AA3:AA5"/>
    <mergeCell ref="D3:D5"/>
    <mergeCell ref="E3:E5"/>
    <mergeCell ref="L4:M4"/>
    <mergeCell ref="N4:O4"/>
    <mergeCell ref="C3:C5"/>
    <mergeCell ref="B3:B5"/>
    <mergeCell ref="T4:U4"/>
    <mergeCell ref="P3:Y3"/>
    <mergeCell ref="V4:W4"/>
    <mergeCell ref="X4:Y4"/>
    <mergeCell ref="A64:A65"/>
    <mergeCell ref="B64:B65"/>
    <mergeCell ref="A66:B66"/>
    <mergeCell ref="A18:B18"/>
    <mergeCell ref="B19:AA19"/>
    <mergeCell ref="B45:B46"/>
    <mergeCell ref="B48:AA48"/>
    <mergeCell ref="B7:AA7"/>
    <mergeCell ref="A13:B13"/>
    <mergeCell ref="B14:AA14"/>
    <mergeCell ref="A45:A46"/>
    <mergeCell ref="P45:P46"/>
    <mergeCell ref="Q45:Q46"/>
    <mergeCell ref="E55:E56"/>
    <mergeCell ref="Y55:Y56"/>
    <mergeCell ref="AA54:AA55"/>
    <mergeCell ref="A122:A124"/>
    <mergeCell ref="B122:B124"/>
    <mergeCell ref="A125:A126"/>
    <mergeCell ref="B125:B126"/>
    <mergeCell ref="A127:B127"/>
    <mergeCell ref="A109:B109"/>
    <mergeCell ref="B110:AA110"/>
    <mergeCell ref="B111:AA111"/>
    <mergeCell ref="A78:B78"/>
    <mergeCell ref="B79:AA79"/>
    <mergeCell ref="A85:A86"/>
    <mergeCell ref="B85:B86"/>
    <mergeCell ref="Z122:Z124"/>
    <mergeCell ref="Y122:Y124"/>
    <mergeCell ref="B83:B84"/>
    <mergeCell ref="A83:A84"/>
    <mergeCell ref="B81:B82"/>
    <mergeCell ref="A81:A82"/>
    <mergeCell ref="X83:X84"/>
    <mergeCell ref="Y83:Y84"/>
    <mergeCell ref="X81:X82"/>
    <mergeCell ref="Y81:Y82"/>
    <mergeCell ref="B107:B108"/>
    <mergeCell ref="A107:A108"/>
    <mergeCell ref="A144:A146"/>
    <mergeCell ref="B144:B146"/>
    <mergeCell ref="A147:A148"/>
    <mergeCell ref="B147:B148"/>
    <mergeCell ref="A149:B149"/>
    <mergeCell ref="AA125:AA126"/>
    <mergeCell ref="B128:AA128"/>
    <mergeCell ref="A140:A143"/>
    <mergeCell ref="B140:B143"/>
    <mergeCell ref="Y125:Y126"/>
    <mergeCell ref="Z140:Z143"/>
    <mergeCell ref="Z144:Z146"/>
    <mergeCell ref="Y140:Y143"/>
    <mergeCell ref="Y144:Y146"/>
    <mergeCell ref="E133:E136"/>
    <mergeCell ref="A169:A170"/>
    <mergeCell ref="B169:B170"/>
    <mergeCell ref="A171:B171"/>
    <mergeCell ref="AA169:AA170"/>
    <mergeCell ref="B172:AA172"/>
    <mergeCell ref="AA147:AA148"/>
    <mergeCell ref="B150:AA150"/>
    <mergeCell ref="A167:A168"/>
    <mergeCell ref="B167:B168"/>
    <mergeCell ref="Y147:Y148"/>
    <mergeCell ref="Z167:Z168"/>
    <mergeCell ref="AA167:AA168"/>
    <mergeCell ref="Z169:Z170"/>
    <mergeCell ref="Y169:Y170"/>
    <mergeCell ref="Y167:Y168"/>
    <mergeCell ref="A185:A187"/>
    <mergeCell ref="B185:B187"/>
    <mergeCell ref="A188:A190"/>
    <mergeCell ref="B188:B190"/>
    <mergeCell ref="A191:B191"/>
    <mergeCell ref="Z185:Z187"/>
    <mergeCell ref="Z188:Z190"/>
    <mergeCell ref="Y188:Y190"/>
    <mergeCell ref="Y195:Y197"/>
    <mergeCell ref="Z195:Z197"/>
    <mergeCell ref="Y185:Y187"/>
    <mergeCell ref="A198:A200"/>
    <mergeCell ref="B198:B200"/>
    <mergeCell ref="A201:A202"/>
    <mergeCell ref="B201:B202"/>
    <mergeCell ref="A211:A213"/>
    <mergeCell ref="B211:B213"/>
    <mergeCell ref="AA188:AA190"/>
    <mergeCell ref="B192:AA192"/>
    <mergeCell ref="A195:A197"/>
    <mergeCell ref="B195:B197"/>
    <mergeCell ref="Y198:Y200"/>
    <mergeCell ref="Z198:Z200"/>
    <mergeCell ref="Z201:Z202"/>
    <mergeCell ref="Z211:Z213"/>
    <mergeCell ref="AA211:AA213"/>
    <mergeCell ref="A222:B222"/>
    <mergeCell ref="AA218:AA219"/>
    <mergeCell ref="AA220:AA221"/>
    <mergeCell ref="N214:N215"/>
    <mergeCell ref="N216:N221"/>
    <mergeCell ref="A214:A215"/>
    <mergeCell ref="B214:B215"/>
    <mergeCell ref="A216:A217"/>
    <mergeCell ref="B216:B217"/>
    <mergeCell ref="A218:A219"/>
    <mergeCell ref="B218:B219"/>
    <mergeCell ref="Y214:Y215"/>
    <mergeCell ref="Z214:Z215"/>
    <mergeCell ref="Z216:Z217"/>
    <mergeCell ref="Z218:Z219"/>
    <mergeCell ref="AA185:AA186"/>
    <mergeCell ref="AA195:AA196"/>
    <mergeCell ref="AA214:AA215"/>
    <mergeCell ref="Z220:Z221"/>
    <mergeCell ref="A230:B230"/>
    <mergeCell ref="A231:B231"/>
    <mergeCell ref="O85:O86"/>
    <mergeCell ref="O122:O126"/>
    <mergeCell ref="O140:O143"/>
    <mergeCell ref="O144:O148"/>
    <mergeCell ref="O167:O170"/>
    <mergeCell ref="O185:O190"/>
    <mergeCell ref="O195:O200"/>
    <mergeCell ref="O201:O202"/>
    <mergeCell ref="O211:O213"/>
    <mergeCell ref="O214:O215"/>
    <mergeCell ref="O216:O221"/>
    <mergeCell ref="N201:N202"/>
    <mergeCell ref="N211:N213"/>
    <mergeCell ref="B223:AA223"/>
    <mergeCell ref="A227:B227"/>
    <mergeCell ref="B228:AA228"/>
    <mergeCell ref="A220:A221"/>
    <mergeCell ref="B220:B221"/>
    <mergeCell ref="B67:AA67"/>
    <mergeCell ref="B68:AA68"/>
    <mergeCell ref="A70:B70"/>
    <mergeCell ref="A92:A93"/>
    <mergeCell ref="B92:B93"/>
    <mergeCell ref="X92:X93"/>
    <mergeCell ref="B94:B95"/>
    <mergeCell ref="A94:A95"/>
    <mergeCell ref="B71:AA71"/>
    <mergeCell ref="A74:B74"/>
    <mergeCell ref="B75:AA75"/>
    <mergeCell ref="N85:N86"/>
    <mergeCell ref="X85:X86"/>
    <mergeCell ref="Y85:Y86"/>
    <mergeCell ref="Z85:Z86"/>
  </mergeCells>
  <pageMargins left="0.39370078740157483" right="0.15748031496062992" top="0.39370078740157483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https:/mul2-aragatsotn.gov.am/tasks/211358/oneclick/2.xlsx?token=2687fa8dd145a262c5ff74616a3ffaf3</cp:keywords>
  <cp:lastModifiedBy>user</cp:lastModifiedBy>
  <cp:lastPrinted>2021-05-18T06:06:09Z</cp:lastPrinted>
  <dcterms:created xsi:type="dcterms:W3CDTF">2013-01-15T13:33:55Z</dcterms:created>
  <dcterms:modified xsi:type="dcterms:W3CDTF">2024-03-29T10:37:20Z</dcterms:modified>
</cp:coreProperties>
</file>