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670" windowWidth="4110" windowHeight="2715" tabRatio="615"/>
  </bookViews>
  <sheets>
    <sheet name="Sheet2" sheetId="24" r:id="rId1"/>
  </sheets>
  <calcPr calcId="125725"/>
</workbook>
</file>

<file path=xl/calcChain.xml><?xml version="1.0" encoding="utf-8"?>
<calcChain xmlns="http://schemas.openxmlformats.org/spreadsheetml/2006/main">
  <c r="L10" i="24"/>
  <c r="L11"/>
  <c r="BP25"/>
  <c r="BP23"/>
  <c r="BP21"/>
  <c r="DI13"/>
  <c r="G13"/>
  <c r="DG25"/>
  <c r="EH26"/>
  <c r="EC11"/>
  <c r="EE11"/>
  <c r="EC12"/>
  <c r="EE12"/>
  <c r="EC13"/>
  <c r="EE13"/>
  <c r="EC14"/>
  <c r="EE14"/>
  <c r="EC15"/>
  <c r="EE15"/>
  <c r="EC16"/>
  <c r="EE16"/>
  <c r="EC17"/>
  <c r="EE17"/>
  <c r="EC18"/>
  <c r="EE18"/>
  <c r="EC19"/>
  <c r="EE19"/>
  <c r="EC20"/>
  <c r="EE20"/>
  <c r="EC21"/>
  <c r="ED21"/>
  <c r="EE21"/>
  <c r="EC22"/>
  <c r="EE22"/>
  <c r="EC23"/>
  <c r="EE23"/>
  <c r="EC24"/>
  <c r="EE24"/>
  <c r="EC25"/>
  <c r="EE25"/>
  <c r="AS26"/>
  <c r="AT26"/>
  <c r="AU26"/>
  <c r="DG12"/>
  <c r="DI12"/>
  <c r="G12"/>
  <c r="DI14"/>
  <c r="G14"/>
  <c r="DI16"/>
  <c r="G16"/>
  <c r="DI17"/>
  <c r="G17"/>
  <c r="DG18"/>
  <c r="DI18"/>
  <c r="G18"/>
  <c r="DG20"/>
  <c r="DI20"/>
  <c r="G20"/>
  <c r="DI22"/>
  <c r="G22"/>
  <c r="DG23"/>
  <c r="E23"/>
  <c r="DG24"/>
  <c r="E24"/>
  <c r="DI24"/>
  <c r="G24"/>
  <c r="BN11"/>
  <c r="BP11"/>
  <c r="BR11"/>
  <c r="BN12"/>
  <c r="BP12"/>
  <c r="BN13"/>
  <c r="BP13"/>
  <c r="BR13"/>
  <c r="BN14"/>
  <c r="BP14"/>
  <c r="BN15"/>
  <c r="BP15"/>
  <c r="BN16"/>
  <c r="BP16"/>
  <c r="BR16"/>
  <c r="BN17"/>
  <c r="BP17"/>
  <c r="BN18"/>
  <c r="BP18"/>
  <c r="BR18"/>
  <c r="BN19"/>
  <c r="BP19"/>
  <c r="BN20"/>
  <c r="BP20"/>
  <c r="BN21"/>
  <c r="BO21"/>
  <c r="BN22"/>
  <c r="BP22"/>
  <c r="BN23"/>
  <c r="BR23"/>
  <c r="BN24"/>
  <c r="BP24"/>
  <c r="BN25"/>
  <c r="O11"/>
  <c r="Q11"/>
  <c r="O12"/>
  <c r="Q12"/>
  <c r="O13"/>
  <c r="Q13"/>
  <c r="O14"/>
  <c r="Q14"/>
  <c r="O15"/>
  <c r="Q15"/>
  <c r="O16"/>
  <c r="Q16"/>
  <c r="O17"/>
  <c r="Q17"/>
  <c r="O18"/>
  <c r="Q18"/>
  <c r="O19"/>
  <c r="Q19"/>
  <c r="O20"/>
  <c r="Q20"/>
  <c r="O21"/>
  <c r="P21"/>
  <c r="Q21"/>
  <c r="S21"/>
  <c r="O22"/>
  <c r="Q22"/>
  <c r="O23"/>
  <c r="Q23"/>
  <c r="O24"/>
  <c r="Q24"/>
  <c r="O25"/>
  <c r="Q25"/>
  <c r="J12"/>
  <c r="L12"/>
  <c r="J14"/>
  <c r="L14"/>
  <c r="J16"/>
  <c r="L16"/>
  <c r="L17"/>
  <c r="J18"/>
  <c r="L18"/>
  <c r="J20"/>
  <c r="L20"/>
  <c r="J22"/>
  <c r="L22"/>
  <c r="J23"/>
  <c r="J24"/>
  <c r="L24"/>
  <c r="J25"/>
  <c r="ED24"/>
  <c r="ED22"/>
  <c r="ED13"/>
  <c r="BO25"/>
  <c r="BO24"/>
  <c r="BQ24"/>
  <c r="BO23"/>
  <c r="BO22"/>
  <c r="BQ22"/>
  <c r="BO20"/>
  <c r="BQ20"/>
  <c r="BO19"/>
  <c r="BQ19"/>
  <c r="BO18"/>
  <c r="BO17"/>
  <c r="BQ17"/>
  <c r="BO16"/>
  <c r="BO15"/>
  <c r="BQ15"/>
  <c r="BO14"/>
  <c r="BO13"/>
  <c r="BO12"/>
  <c r="BQ12"/>
  <c r="BO11"/>
  <c r="BQ11"/>
  <c r="DG14"/>
  <c r="E14"/>
  <c r="DG16"/>
  <c r="DG22"/>
  <c r="E22"/>
  <c r="DG11"/>
  <c r="DG13"/>
  <c r="DG15"/>
  <c r="DG17"/>
  <c r="DG19"/>
  <c r="DG21"/>
  <c r="DI11"/>
  <c r="G11"/>
  <c r="DI15"/>
  <c r="G15"/>
  <c r="DI19"/>
  <c r="G19"/>
  <c r="DI21"/>
  <c r="G21"/>
  <c r="DI23"/>
  <c r="G23"/>
  <c r="DI25"/>
  <c r="G25"/>
  <c r="E11"/>
  <c r="L13"/>
  <c r="L25"/>
  <c r="L23"/>
  <c r="L21"/>
  <c r="L19"/>
  <c r="L15"/>
  <c r="J21"/>
  <c r="J19"/>
  <c r="J17"/>
  <c r="J15"/>
  <c r="J13"/>
  <c r="J11"/>
  <c r="ED11"/>
  <c r="ED15"/>
  <c r="ED17"/>
  <c r="ED19"/>
  <c r="ED12"/>
  <c r="ED14"/>
  <c r="ED16"/>
  <c r="ED18"/>
  <c r="ED20"/>
  <c r="ED23"/>
  <c r="ED25"/>
  <c r="P24"/>
  <c r="P22"/>
  <c r="P20"/>
  <c r="P18"/>
  <c r="P16"/>
  <c r="P14"/>
  <c r="P12"/>
  <c r="P25"/>
  <c r="P23"/>
  <c r="R23"/>
  <c r="P19"/>
  <c r="P17"/>
  <c r="P15"/>
  <c r="P13"/>
  <c r="P11"/>
  <c r="K11"/>
  <c r="DH12"/>
  <c r="DH13"/>
  <c r="F13"/>
  <c r="K14"/>
  <c r="K15"/>
  <c r="K16"/>
  <c r="DH17"/>
  <c r="F17"/>
  <c r="K18"/>
  <c r="M18"/>
  <c r="K19"/>
  <c r="K20"/>
  <c r="M20"/>
  <c r="K21"/>
  <c r="K22"/>
  <c r="M22"/>
  <c r="DH23"/>
  <c r="K24"/>
  <c r="K25"/>
  <c r="EF26"/>
  <c r="DL26"/>
  <c r="DR26"/>
  <c r="DX26"/>
  <c r="CH26"/>
  <c r="CM26"/>
  <c r="CO26"/>
  <c r="CP26"/>
  <c r="CT26"/>
  <c r="CV26"/>
  <c r="CZ26"/>
  <c r="DA26"/>
  <c r="DC26"/>
  <c r="DF26"/>
  <c r="CD26"/>
  <c r="BX26"/>
  <c r="BW26"/>
  <c r="BP10"/>
  <c r="BN10"/>
  <c r="BN26"/>
  <c r="BG26"/>
  <c r="AP26"/>
  <c r="AF26"/>
  <c r="V26"/>
  <c r="EB26"/>
  <c r="DY26"/>
  <c r="DV26"/>
  <c r="DS26"/>
  <c r="DP26"/>
  <c r="DM26"/>
  <c r="DJ26"/>
  <c r="CY26"/>
  <c r="CQ26"/>
  <c r="CJ26"/>
  <c r="CE26"/>
  <c r="CB26"/>
  <c r="BY26"/>
  <c r="BV26"/>
  <c r="BM26"/>
  <c r="BL26"/>
  <c r="BK26"/>
  <c r="BJ26"/>
  <c r="BI26"/>
  <c r="BH26"/>
  <c r="BE26"/>
  <c r="BD26"/>
  <c r="BC26"/>
  <c r="BB26"/>
  <c r="BA26"/>
  <c r="AX26"/>
  <c r="AW26"/>
  <c r="AV26"/>
  <c r="AN26"/>
  <c r="AI26"/>
  <c r="AD26"/>
  <c r="AH26"/>
  <c r="Y26"/>
  <c r="T26"/>
  <c r="BQ25"/>
  <c r="AR25"/>
  <c r="AQ25"/>
  <c r="AM25"/>
  <c r="AL25"/>
  <c r="AH25"/>
  <c r="AG25"/>
  <c r="AC25"/>
  <c r="AB25"/>
  <c r="X25"/>
  <c r="AR24"/>
  <c r="AQ24"/>
  <c r="AM24"/>
  <c r="AL24"/>
  <c r="AH24"/>
  <c r="AG24"/>
  <c r="AC24"/>
  <c r="AB24"/>
  <c r="X24"/>
  <c r="AR23"/>
  <c r="AQ23"/>
  <c r="AM23"/>
  <c r="AL23"/>
  <c r="AH23"/>
  <c r="AG23"/>
  <c r="AC23"/>
  <c r="AB23"/>
  <c r="X23"/>
  <c r="AR22"/>
  <c r="AQ22"/>
  <c r="AM22"/>
  <c r="AL22"/>
  <c r="AH22"/>
  <c r="AG22"/>
  <c r="AC22"/>
  <c r="AB22"/>
  <c r="X22"/>
  <c r="BR21"/>
  <c r="AR21"/>
  <c r="AQ21"/>
  <c r="AM21"/>
  <c r="AL21"/>
  <c r="AH21"/>
  <c r="AG21"/>
  <c r="AC21"/>
  <c r="AB21"/>
  <c r="X21"/>
  <c r="AM20"/>
  <c r="AC20"/>
  <c r="X20"/>
  <c r="AR19"/>
  <c r="AQ19"/>
  <c r="AM19"/>
  <c r="AL19"/>
  <c r="AH19"/>
  <c r="AG19"/>
  <c r="AC19"/>
  <c r="AB19"/>
  <c r="X19"/>
  <c r="W19"/>
  <c r="AR18"/>
  <c r="AQ18"/>
  <c r="AM18"/>
  <c r="AL18"/>
  <c r="AH18"/>
  <c r="AG18"/>
  <c r="AC18"/>
  <c r="AB18"/>
  <c r="X18"/>
  <c r="AR17"/>
  <c r="AQ17"/>
  <c r="AM17"/>
  <c r="AL17"/>
  <c r="AH17"/>
  <c r="AG17"/>
  <c r="AC17"/>
  <c r="AB17"/>
  <c r="X17"/>
  <c r="W17"/>
  <c r="AR16"/>
  <c r="AQ16"/>
  <c r="AM16"/>
  <c r="AL16"/>
  <c r="AH16"/>
  <c r="AG16"/>
  <c r="AC16"/>
  <c r="AB16"/>
  <c r="X16"/>
  <c r="AR15"/>
  <c r="AQ15"/>
  <c r="AM15"/>
  <c r="AL15"/>
  <c r="AH15"/>
  <c r="AG15"/>
  <c r="AC15"/>
  <c r="AB15"/>
  <c r="X15"/>
  <c r="W15"/>
  <c r="AR14"/>
  <c r="AH14"/>
  <c r="AR13"/>
  <c r="AQ13"/>
  <c r="AM13"/>
  <c r="AL13"/>
  <c r="AH13"/>
  <c r="AG13"/>
  <c r="AC13"/>
  <c r="AB13"/>
  <c r="X13"/>
  <c r="W13"/>
  <c r="AR12"/>
  <c r="AQ12"/>
  <c r="AM12"/>
  <c r="AL12"/>
  <c r="AH12"/>
  <c r="AG12"/>
  <c r="AC12"/>
  <c r="AB12"/>
  <c r="X12"/>
  <c r="DW26"/>
  <c r="DK26"/>
  <c r="CU26"/>
  <c r="CI26"/>
  <c r="AR11"/>
  <c r="AQ11"/>
  <c r="AM11"/>
  <c r="AL11"/>
  <c r="AH11"/>
  <c r="AG11"/>
  <c r="AC11"/>
  <c r="AB11"/>
  <c r="X11"/>
  <c r="W11"/>
  <c r="EC10"/>
  <c r="DQ26"/>
  <c r="DI10"/>
  <c r="G10"/>
  <c r="CC26"/>
  <c r="AM10"/>
  <c r="AC10"/>
  <c r="X10"/>
  <c r="L8"/>
  <c r="Q8"/>
  <c r="V8"/>
  <c r="AA8"/>
  <c r="AF8"/>
  <c r="AK8"/>
  <c r="AP8"/>
  <c r="AU8"/>
  <c r="AX8"/>
  <c r="BA8"/>
  <c r="BD8"/>
  <c r="BG8"/>
  <c r="BJ8"/>
  <c r="BM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EH8"/>
  <c r="AQ20"/>
  <c r="AL20"/>
  <c r="AG20"/>
  <c r="AB20"/>
  <c r="AQ14"/>
  <c r="AL14"/>
  <c r="AG14"/>
  <c r="AB14"/>
  <c r="BF26"/>
  <c r="AZ26"/>
  <c r="D26"/>
  <c r="AA26"/>
  <c r="AK26"/>
  <c r="AY26"/>
  <c r="BU26"/>
  <c r="DE26"/>
  <c r="CW26"/>
  <c r="CS26"/>
  <c r="CK26"/>
  <c r="CG26"/>
  <c r="CA26"/>
  <c r="EA26"/>
  <c r="DU26"/>
  <c r="DO26"/>
  <c r="AR20"/>
  <c r="J10"/>
  <c r="O10"/>
  <c r="Q10"/>
  <c r="Q26"/>
  <c r="AH10"/>
  <c r="AR10"/>
  <c r="EE10"/>
  <c r="BT26"/>
  <c r="BZ26"/>
  <c r="CF26"/>
  <c r="CL26"/>
  <c r="CR26"/>
  <c r="X14"/>
  <c r="AC14"/>
  <c r="AM14"/>
  <c r="AH20"/>
  <c r="C26"/>
  <c r="CX26"/>
  <c r="DT26"/>
  <c r="DZ26"/>
  <c r="R25"/>
  <c r="BQ16"/>
  <c r="BQ23"/>
  <c r="DN26"/>
  <c r="BQ18"/>
  <c r="BQ21"/>
  <c r="W12"/>
  <c r="S14"/>
  <c r="N23"/>
  <c r="BR24"/>
  <c r="BQ14"/>
  <c r="R15"/>
  <c r="W16"/>
  <c r="R18"/>
  <c r="W18"/>
  <c r="R19"/>
  <c r="W21"/>
  <c r="W22"/>
  <c r="S10"/>
  <c r="ED10"/>
  <c r="S11"/>
  <c r="BO10"/>
  <c r="S15"/>
  <c r="S17"/>
  <c r="S19"/>
  <c r="S22"/>
  <c r="BR22"/>
  <c r="W23"/>
  <c r="W24"/>
  <c r="W25"/>
  <c r="AC26"/>
  <c r="AM26"/>
  <c r="R11"/>
  <c r="N17"/>
  <c r="N13"/>
  <c r="N22"/>
  <c r="BR25"/>
  <c r="BQ13"/>
  <c r="AR26"/>
  <c r="X26"/>
  <c r="BR20"/>
  <c r="EE26"/>
  <c r="BP26"/>
  <c r="BQ10"/>
  <c r="N10"/>
  <c r="BS26"/>
  <c r="DB26"/>
  <c r="CN26"/>
  <c r="BR10"/>
  <c r="DG10"/>
  <c r="AQ10"/>
  <c r="AO26"/>
  <c r="AQ26"/>
  <c r="AL10"/>
  <c r="AJ26"/>
  <c r="AL26"/>
  <c r="AG10"/>
  <c r="AE26"/>
  <c r="AG26"/>
  <c r="AB10"/>
  <c r="Z26"/>
  <c r="AB26"/>
  <c r="W20"/>
  <c r="S20"/>
  <c r="P10"/>
  <c r="P26"/>
  <c r="U26"/>
  <c r="W26"/>
  <c r="W10"/>
  <c r="W14"/>
  <c r="R14"/>
  <c r="BR19"/>
  <c r="BR12"/>
  <c r="M25"/>
  <c r="M15"/>
  <c r="DI26"/>
  <c r="EG26"/>
  <c r="DH14"/>
  <c r="F14"/>
  <c r="DH18"/>
  <c r="DH22"/>
  <c r="F22"/>
  <c r="K13"/>
  <c r="M13"/>
  <c r="K17"/>
  <c r="M17"/>
  <c r="K23"/>
  <c r="M23"/>
  <c r="DH11"/>
  <c r="F11"/>
  <c r="DH15"/>
  <c r="DH19"/>
  <c r="F19"/>
  <c r="DH25"/>
  <c r="K12"/>
  <c r="DH21"/>
  <c r="F21"/>
  <c r="DH16"/>
  <c r="F16"/>
  <c r="DH20"/>
  <c r="DH24"/>
  <c r="F24"/>
  <c r="DD26"/>
  <c r="K10"/>
  <c r="DH10"/>
  <c r="F10"/>
  <c r="M11"/>
  <c r="R13"/>
  <c r="R17"/>
  <c r="R12"/>
  <c r="R16"/>
  <c r="R20"/>
  <c r="N11"/>
  <c r="N16"/>
  <c r="S13"/>
  <c r="S12"/>
  <c r="R10"/>
  <c r="R24"/>
  <c r="R22"/>
  <c r="S18"/>
  <c r="S16"/>
  <c r="N19"/>
  <c r="N21"/>
  <c r="N20"/>
  <c r="BR17"/>
  <c r="BR15"/>
  <c r="H11"/>
  <c r="N18"/>
  <c r="BR14"/>
  <c r="I22"/>
  <c r="M21"/>
  <c r="M14"/>
  <c r="R26"/>
  <c r="M10"/>
  <c r="H24"/>
  <c r="M12"/>
  <c r="H19"/>
  <c r="H22"/>
  <c r="S24"/>
  <c r="O26"/>
  <c r="M24"/>
  <c r="M19"/>
  <c r="M16"/>
  <c r="N24"/>
  <c r="N12"/>
  <c r="S25"/>
  <c r="S23"/>
  <c r="R21"/>
  <c r="H21"/>
  <c r="L26"/>
  <c r="G26"/>
  <c r="S26"/>
  <c r="E10"/>
  <c r="I10"/>
  <c r="H17"/>
  <c r="H13"/>
  <c r="I14"/>
  <c r="E21"/>
  <c r="I21"/>
  <c r="E20"/>
  <c r="I20"/>
  <c r="E19"/>
  <c r="I19"/>
  <c r="E17"/>
  <c r="I17"/>
  <c r="E16"/>
  <c r="I16"/>
  <c r="E15"/>
  <c r="I15"/>
  <c r="E13"/>
  <c r="I13"/>
  <c r="H16"/>
  <c r="H14"/>
  <c r="N15"/>
  <c r="N25"/>
  <c r="N14"/>
  <c r="I24"/>
  <c r="ED26"/>
  <c r="F20"/>
  <c r="H20"/>
  <c r="F25"/>
  <c r="H25"/>
  <c r="F12"/>
  <c r="H12"/>
  <c r="EC26"/>
  <c r="E12"/>
  <c r="F15"/>
  <c r="H15"/>
  <c r="F18"/>
  <c r="H18"/>
  <c r="F23"/>
  <c r="H23"/>
  <c r="E18"/>
  <c r="I18"/>
  <c r="E25"/>
  <c r="I25"/>
  <c r="BR26"/>
  <c r="I23"/>
  <c r="BO26"/>
  <c r="BQ26"/>
  <c r="DG26"/>
  <c r="K26"/>
  <c r="J26"/>
  <c r="N26"/>
  <c r="I12"/>
  <c r="H10"/>
  <c r="DH26"/>
  <c r="I11"/>
  <c r="M26"/>
  <c r="F26"/>
  <c r="H26"/>
  <c r="E26"/>
  <c r="I26"/>
</calcChain>
</file>

<file path=xl/sharedStrings.xml><?xml version="1.0" encoding="utf-8"?>
<sst xmlns="http://schemas.openxmlformats.org/spreadsheetml/2006/main" count="205" uniqueCount="78">
  <si>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</si>
  <si>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</si>
  <si>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</si>
  <si>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</si>
  <si>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</si>
  <si>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</si>
  <si>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</si>
  <si>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</si>
  <si>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</si>
  <si>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</si>
  <si>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</si>
  <si>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</si>
  <si>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</si>
  <si>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</si>
  <si>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</si>
  <si>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</si>
  <si>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</si>
  <si>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</si>
  <si>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</si>
  <si>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</si>
  <si>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</si>
  <si>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</si>
  <si>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</si>
  <si>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</si>
  <si>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</si>
  <si>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</si>
  <si>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</si>
  <si>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</si>
  <si>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</si>
  <si>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</si>
  <si>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</si>
  <si>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</si>
  <si>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</si>
  <si>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</si>
  <si>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</si>
  <si>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</si>
  <si>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</si>
  <si>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</si>
  <si>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</si>
  <si>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</si>
  <si>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</si>
  <si>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</si>
  <si>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</si>
  <si>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</si>
  <si>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</si>
  <si>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</si>
  <si>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</si>
  <si>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</si>
  <si>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>Վանաձոր</t>
  </si>
  <si>
    <t>Լերմոնտովո</t>
  </si>
  <si>
    <t>Ֆիոլետովո</t>
  </si>
  <si>
    <t>Փամբակ</t>
  </si>
  <si>
    <t>Սպիտակ</t>
  </si>
  <si>
    <t>Տաշիր</t>
  </si>
  <si>
    <t>Մեծավան</t>
  </si>
  <si>
    <t>Սարչապետ</t>
  </si>
  <si>
    <t>Ալավերդի</t>
  </si>
  <si>
    <t>Ախթալա</t>
  </si>
  <si>
    <t>Թումանյան</t>
  </si>
  <si>
    <t>Շնող</t>
  </si>
  <si>
    <t>Օձուն</t>
  </si>
  <si>
    <t>Ստեփանավան</t>
  </si>
  <si>
    <t>Գյուլագարակ</t>
  </si>
  <si>
    <t>Լոռի Բերդ</t>
  </si>
  <si>
    <t xml:space="preserve">որից` Սեփական եկամուտներ             (Ընդամենը եկամուտներ առանց պաշտոնական դրամաշնորհների)                                   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</si>
  <si>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</si>
  <si>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</si>
  <si>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</si>
  <si>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</si>
  <si>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</si>
  <si>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</si>
  <si>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</si>
  <si>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</si>
  <si>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t>ծրագիր (1-ին եռամսյակ, 1-ին կիսամյակ, 9 ամիս, տարի)</t>
  </si>
  <si>
    <t>Անշարժ գույքի հարկ</t>
  </si>
  <si>
    <t xml:space="preserve">ՀՀ  ԼՈՌՈՒ ՄԱՐԶԻ  ՀԱՄԱՅՆՔՆԵՐԻ   ԲՅՈՒՋԵՏԱՅԻՆ   ԵԿԱՄՈՒՏՆԵՐԻ   ՎԵՐԱԲԵՐՅԱԼ  (աճողական)  2022թ. փետրվարի  «28» -ի դրությամբ                                            </t>
  </si>
  <si>
    <t xml:space="preserve">փաստ                   (փետրվար ամիս)                                                                           </t>
  </si>
  <si>
    <r>
      <t>ծրագիր (</t>
    </r>
    <r>
      <rPr>
        <u/>
        <sz val="10"/>
        <rFont val="GHEA Grapalat"/>
        <family val="3"/>
      </rPr>
      <t xml:space="preserve">1-ին եռամսյակ, </t>
    </r>
    <r>
      <rPr>
        <sz val="10"/>
        <rFont val="GHEA Grapalat"/>
        <family val="3"/>
      </rPr>
      <t>1-ին կիսամյակ, 9 ամիս, տարի)</t>
    </r>
  </si>
</sst>
</file>

<file path=xl/styles.xml><?xml version="1.0" encoding="utf-8"?>
<styleSheet xmlns="http://schemas.openxmlformats.org/spreadsheetml/2006/main">
  <numFmts count="2">
    <numFmt numFmtId="196" formatCode="0.0"/>
    <numFmt numFmtId="207" formatCode="#,##0.0"/>
  </numFmts>
  <fonts count="8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sz val="11"/>
      <name val="GHEA Grapalat"/>
      <family val="3"/>
    </font>
    <font>
      <sz val="10"/>
      <name val="Arial LatArm"/>
      <family val="2"/>
    </font>
    <font>
      <u/>
      <sz val="10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6" fillId="0" borderId="16" applyFill="0" applyProtection="0">
      <alignment horizontal="right" vertical="center"/>
    </xf>
  </cellStyleXfs>
  <cellXfs count="132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14" fontId="3" fillId="2" borderId="0" xfId="0" applyNumberFormat="1" applyFont="1" applyFill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  <xf numFmtId="1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207" fontId="3" fillId="8" borderId="2" xfId="0" applyNumberFormat="1" applyFont="1" applyFill="1" applyBorder="1" applyAlignment="1" applyProtection="1">
      <alignment horizontal="center" vertical="center" wrapText="1"/>
    </xf>
    <xf numFmtId="207" fontId="3" fillId="2" borderId="2" xfId="0" applyNumberFormat="1" applyFont="1" applyFill="1" applyBorder="1" applyAlignment="1" applyProtection="1">
      <alignment horizontal="center" vertical="center" wrapText="1"/>
    </xf>
    <xf numFmtId="207" fontId="4" fillId="2" borderId="2" xfId="0" applyNumberFormat="1" applyFont="1" applyFill="1" applyBorder="1" applyAlignment="1">
      <alignment horizontal="center" vertical="center" wrapText="1"/>
    </xf>
    <xf numFmtId="207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96" fontId="3" fillId="2" borderId="0" xfId="0" applyNumberFormat="1" applyFont="1" applyFill="1" applyAlignment="1" applyProtection="1">
      <alignment horizontal="center" vertical="center" wrapText="1"/>
      <protection locked="0"/>
    </xf>
    <xf numFmtId="207" fontId="3" fillId="7" borderId="2" xfId="0" applyNumberFormat="1" applyFont="1" applyFill="1" applyBorder="1" applyAlignment="1" applyProtection="1">
      <alignment horizontal="center" vertical="center" wrapText="1"/>
    </xf>
    <xf numFmtId="207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196" fontId="3" fillId="2" borderId="0" xfId="0" applyNumberFormat="1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2" borderId="0" xfId="0" applyNumberFormat="1" applyFont="1" applyFill="1" applyProtection="1">
      <protection locked="0"/>
    </xf>
    <xf numFmtId="207" fontId="3" fillId="7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3" fontId="5" fillId="7" borderId="2" xfId="0" applyNumberFormat="1" applyFont="1" applyFill="1" applyBorder="1" applyAlignment="1" applyProtection="1">
      <alignment horizontal="center" vertical="center" wrapText="1"/>
      <protection locked="0"/>
    </xf>
    <xf numFmtId="3" fontId="5" fillId="7" borderId="2" xfId="0" applyNumberFormat="1" applyFont="1" applyFill="1" applyBorder="1" applyAlignment="1" applyProtection="1">
      <alignment horizontal="center"/>
      <protection locked="0"/>
    </xf>
    <xf numFmtId="207" fontId="3" fillId="2" borderId="0" xfId="0" applyNumberFormat="1" applyFont="1" applyFill="1" applyBorder="1" applyAlignment="1" applyProtection="1">
      <alignment wrapText="1"/>
      <protection locked="0"/>
    </xf>
    <xf numFmtId="207" fontId="3" fillId="0" borderId="0" xfId="0" applyNumberFormat="1" applyFont="1" applyFill="1" applyProtection="1"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0" fontId="3" fillId="7" borderId="2" xfId="0" applyFont="1" applyFill="1" applyBorder="1" applyAlignment="1" applyProtection="1">
      <alignment horizontal="center" vertical="center"/>
    </xf>
    <xf numFmtId="207" fontId="5" fillId="7" borderId="2" xfId="0" applyNumberFormat="1" applyFont="1" applyFill="1" applyBorder="1" applyAlignment="1">
      <alignment horizontal="left" vertical="center"/>
    </xf>
    <xf numFmtId="0" fontId="3" fillId="7" borderId="0" xfId="0" applyFont="1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11" xfId="0" applyFont="1" applyFill="1" applyBorder="1" applyAlignment="1" applyProtection="1">
      <alignment horizontal="center" vertical="center" textRotation="90" wrapText="1"/>
    </xf>
    <xf numFmtId="0" fontId="3" fillId="2" borderId="7" xfId="0" applyFont="1" applyFill="1" applyBorder="1" applyAlignment="1" applyProtection="1">
      <alignment horizontal="center" vertical="center" textRotation="90" wrapText="1"/>
    </xf>
    <xf numFmtId="4" fontId="3" fillId="4" borderId="5" xfId="0" applyNumberFormat="1" applyFont="1" applyFill="1" applyBorder="1" applyAlignment="1" applyProtection="1">
      <alignment horizontal="center" vertical="center" wrapText="1"/>
    </xf>
    <xf numFmtId="4" fontId="3" fillId="4" borderId="8" xfId="0" applyNumberFormat="1" applyFont="1" applyFill="1" applyBorder="1" applyAlignment="1" applyProtection="1">
      <alignment horizontal="center" vertical="center" wrapText="1"/>
    </xf>
    <xf numFmtId="4" fontId="3" fillId="4" borderId="6" xfId="0" applyNumberFormat="1" applyFont="1" applyFill="1" applyBorder="1" applyAlignment="1" applyProtection="1">
      <alignment horizontal="center" vertical="center" wrapText="1"/>
    </xf>
    <xf numFmtId="4" fontId="3" fillId="4" borderId="12" xfId="0" applyNumberFormat="1" applyFont="1" applyFill="1" applyBorder="1" applyAlignment="1" applyProtection="1">
      <alignment horizontal="center" vertical="center" wrapText="1"/>
    </xf>
    <xf numFmtId="4" fontId="3" fillId="4" borderId="0" xfId="0" applyNumberFormat="1" applyFont="1" applyFill="1" applyBorder="1" applyAlignment="1" applyProtection="1">
      <alignment horizontal="center" vertical="center" wrapText="1"/>
    </xf>
    <xf numFmtId="4" fontId="3" fillId="4" borderId="13" xfId="0" applyNumberFormat="1" applyFont="1" applyFill="1" applyBorder="1" applyAlignment="1" applyProtection="1">
      <alignment horizontal="center" vertical="center" wrapText="1"/>
    </xf>
    <xf numFmtId="4" fontId="3" fillId="4" borderId="14" xfId="0" applyNumberFormat="1" applyFont="1" applyFill="1" applyBorder="1" applyAlignment="1" applyProtection="1">
      <alignment horizontal="center" vertical="center" wrapText="1"/>
    </xf>
    <xf numFmtId="4" fontId="3" fillId="4" borderId="3" xfId="0" applyNumberFormat="1" applyFont="1" applyFill="1" applyBorder="1" applyAlignment="1" applyProtection="1">
      <alignment horizontal="center" vertical="center" wrapText="1"/>
    </xf>
    <xf numFmtId="4" fontId="3" fillId="4" borderId="15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3" fillId="4" borderId="6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0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15" xfId="0" applyNumberFormat="1" applyFont="1" applyFill="1" applyBorder="1" applyAlignment="1" applyProtection="1">
      <alignment horizontal="center" vertical="center" wrapText="1"/>
    </xf>
    <xf numFmtId="4" fontId="3" fillId="9" borderId="5" xfId="0" applyNumberFormat="1" applyFont="1" applyFill="1" applyBorder="1" applyAlignment="1" applyProtection="1">
      <alignment horizontal="center" vertical="center" wrapText="1"/>
    </xf>
    <xf numFmtId="4" fontId="3" fillId="9" borderId="8" xfId="0" applyNumberFormat="1" applyFont="1" applyFill="1" applyBorder="1" applyAlignment="1" applyProtection="1">
      <alignment horizontal="center" vertical="center" wrapText="1"/>
    </xf>
    <xf numFmtId="4" fontId="3" fillId="5" borderId="6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3" fillId="5" borderId="10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" fontId="3" fillId="0" borderId="9" xfId="0" applyNumberFormat="1" applyFont="1" applyBorder="1" applyAlignment="1" applyProtection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</xf>
    <xf numFmtId="0" fontId="3" fillId="4" borderId="9" xfId="0" applyNumberFormat="1" applyFont="1" applyFill="1" applyBorder="1" applyAlignment="1" applyProtection="1">
      <alignment horizontal="center" vertical="center" wrapText="1"/>
    </xf>
    <xf numFmtId="0" fontId="3" fillId="4" borderId="10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7" borderId="5" xfId="0" applyFont="1" applyFill="1" applyBorder="1" applyAlignment="1" applyProtection="1">
      <alignment horizontal="center" vertical="center" wrapText="1"/>
    </xf>
    <xf numFmtId="0" fontId="3" fillId="7" borderId="8" xfId="0" applyFont="1" applyFill="1" applyBorder="1" applyAlignment="1" applyProtection="1">
      <alignment horizontal="center" vertical="center" wrapText="1"/>
    </xf>
    <xf numFmtId="0" fontId="3" fillId="7" borderId="6" xfId="0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0" fontId="3" fillId="7" borderId="0" xfId="0" applyFont="1" applyFill="1" applyBorder="1" applyAlignment="1" applyProtection="1">
      <alignment horizontal="center" vertical="center" wrapText="1"/>
    </xf>
    <xf numFmtId="0" fontId="3" fillId="7" borderId="13" xfId="0" applyFont="1" applyFill="1" applyBorder="1" applyAlignment="1" applyProtection="1">
      <alignment horizontal="center" vertical="center" wrapText="1"/>
    </xf>
    <xf numFmtId="0" fontId="3" fillId="7" borderId="14" xfId="0" applyFont="1" applyFill="1" applyBorder="1" applyAlignment="1" applyProtection="1">
      <alignment horizontal="center" vertical="center" wrapText="1"/>
    </xf>
    <xf numFmtId="0" fontId="3" fillId="7" borderId="3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horizontal="center" vertical="center" wrapText="1"/>
    </xf>
    <xf numFmtId="4" fontId="3" fillId="0" borderId="12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4" fontId="3" fillId="2" borderId="14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7" xfId="0" applyNumberFormat="1" applyFont="1" applyFill="1" applyBorder="1" applyAlignment="1" applyProtection="1">
      <alignment horizontal="center" vertical="center" wrapText="1"/>
    </xf>
    <xf numFmtId="4" fontId="3" fillId="0" borderId="9" xfId="0" applyNumberFormat="1" applyFont="1" applyFill="1" applyBorder="1" applyAlignment="1" applyProtection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8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rgt_arm14_Money_90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H30"/>
  <sheetViews>
    <sheetView tabSelected="1" topLeftCell="DU1" workbookViewId="0">
      <selection activeCell="DZ30" sqref="DZ30"/>
    </sheetView>
  </sheetViews>
  <sheetFormatPr defaultColWidth="7.25" defaultRowHeight="13.5"/>
  <cols>
    <col min="1" max="1" width="4.375" style="4" customWidth="1"/>
    <col min="2" max="2" width="14" style="5" customWidth="1"/>
    <col min="3" max="3" width="11.25" style="4" customWidth="1"/>
    <col min="4" max="4" width="9.25" style="4" customWidth="1"/>
    <col min="5" max="5" width="11.375" style="4" customWidth="1"/>
    <col min="6" max="6" width="11.375" style="26" customWidth="1"/>
    <col min="7" max="7" width="11.375" style="4" customWidth="1"/>
    <col min="8" max="137" width="10.875" style="4" customWidth="1"/>
    <col min="138" max="138" width="12.5" style="4" customWidth="1"/>
    <col min="139" max="140" width="9.5" style="4" customWidth="1"/>
    <col min="141" max="141" width="8.375" style="4" bestFit="1" customWidth="1"/>
    <col min="142" max="142" width="8.25" style="4" bestFit="1" customWidth="1"/>
    <col min="143" max="16384" width="7.25" style="4"/>
  </cols>
  <sheetData>
    <row r="1" spans="1:138" ht="19.5" customHeight="1">
      <c r="C1" s="40" t="s">
        <v>11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2"/>
      <c r="P1" s="32"/>
      <c r="Q1" s="32"/>
      <c r="R1" s="32"/>
      <c r="S1" s="32"/>
      <c r="T1" s="32"/>
      <c r="U1" s="32"/>
      <c r="V1" s="32"/>
      <c r="W1" s="32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</row>
    <row r="2" spans="1:138" ht="24.75" customHeight="1">
      <c r="C2" s="41" t="s">
        <v>75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Q2" s="6"/>
      <c r="R2" s="6"/>
      <c r="T2" s="42"/>
      <c r="U2" s="42"/>
      <c r="V2" s="42"/>
      <c r="W2" s="8"/>
      <c r="X2" s="8"/>
      <c r="AA2" s="7"/>
      <c r="AB2" s="8"/>
      <c r="AC2" s="8"/>
      <c r="AD2" s="8"/>
      <c r="AE2" s="8"/>
      <c r="AF2" s="7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138" ht="18" customHeight="1">
      <c r="C3" s="9"/>
      <c r="D3" s="9"/>
      <c r="E3" s="9"/>
      <c r="F3" s="10"/>
      <c r="G3" s="9"/>
      <c r="H3" s="9"/>
      <c r="I3" s="9"/>
      <c r="J3" s="9"/>
      <c r="K3" s="9"/>
      <c r="L3" s="41" t="s">
        <v>12</v>
      </c>
      <c r="M3" s="41"/>
      <c r="N3" s="41"/>
      <c r="O3" s="41"/>
      <c r="P3" s="9"/>
      <c r="Q3" s="6"/>
      <c r="R3" s="6"/>
      <c r="T3" s="8"/>
      <c r="U3" s="8"/>
      <c r="V3" s="8"/>
      <c r="W3" s="8"/>
      <c r="X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138" s="11" customFormat="1" ht="18" customHeight="1">
      <c r="A4" s="43" t="s">
        <v>6</v>
      </c>
      <c r="B4" s="43" t="s">
        <v>10</v>
      </c>
      <c r="C4" s="46" t="s">
        <v>4</v>
      </c>
      <c r="D4" s="46" t="s">
        <v>5</v>
      </c>
      <c r="E4" s="49" t="s">
        <v>13</v>
      </c>
      <c r="F4" s="50"/>
      <c r="G4" s="50"/>
      <c r="H4" s="50"/>
      <c r="I4" s="51"/>
      <c r="J4" s="58" t="s">
        <v>64</v>
      </c>
      <c r="K4" s="59"/>
      <c r="L4" s="59"/>
      <c r="M4" s="59"/>
      <c r="N4" s="60"/>
      <c r="O4" s="67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9"/>
      <c r="DF4" s="70" t="s">
        <v>14</v>
      </c>
      <c r="DG4" s="49" t="s">
        <v>15</v>
      </c>
      <c r="DH4" s="50"/>
      <c r="DI4" s="51"/>
      <c r="DJ4" s="71" t="s">
        <v>3</v>
      </c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0" t="s">
        <v>16</v>
      </c>
      <c r="EC4" s="72" t="s">
        <v>17</v>
      </c>
      <c r="ED4" s="73"/>
      <c r="EE4" s="74"/>
      <c r="EF4" s="94" t="s">
        <v>74</v>
      </c>
      <c r="EG4" s="95"/>
      <c r="EH4" s="96"/>
    </row>
    <row r="5" spans="1:138" s="11" customFormat="1" ht="13.5" customHeight="1">
      <c r="A5" s="44"/>
      <c r="B5" s="44"/>
      <c r="C5" s="47"/>
      <c r="D5" s="47"/>
      <c r="E5" s="52"/>
      <c r="F5" s="53"/>
      <c r="G5" s="53"/>
      <c r="H5" s="53"/>
      <c r="I5" s="54"/>
      <c r="J5" s="61"/>
      <c r="K5" s="62"/>
      <c r="L5" s="62"/>
      <c r="M5" s="62"/>
      <c r="N5" s="63"/>
      <c r="O5" s="103" t="s">
        <v>7</v>
      </c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5"/>
      <c r="AV5" s="82" t="s">
        <v>2</v>
      </c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3" t="s">
        <v>8</v>
      </c>
      <c r="BL5" s="84"/>
      <c r="BM5" s="84"/>
      <c r="BN5" s="106" t="s">
        <v>18</v>
      </c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8"/>
      <c r="CE5" s="109" t="s">
        <v>0</v>
      </c>
      <c r="CF5" s="110"/>
      <c r="CG5" s="110"/>
      <c r="CH5" s="110"/>
      <c r="CI5" s="110"/>
      <c r="CJ5" s="110"/>
      <c r="CK5" s="110"/>
      <c r="CL5" s="110"/>
      <c r="CM5" s="111"/>
      <c r="CN5" s="106" t="s">
        <v>1</v>
      </c>
      <c r="CO5" s="107"/>
      <c r="CP5" s="107"/>
      <c r="CQ5" s="107"/>
      <c r="CR5" s="107"/>
      <c r="CS5" s="107"/>
      <c r="CT5" s="107"/>
      <c r="CU5" s="107"/>
      <c r="CV5" s="107"/>
      <c r="CW5" s="82" t="s">
        <v>19</v>
      </c>
      <c r="CX5" s="82"/>
      <c r="CY5" s="82"/>
      <c r="CZ5" s="83" t="s">
        <v>20</v>
      </c>
      <c r="DA5" s="84"/>
      <c r="DB5" s="85"/>
      <c r="DC5" s="83" t="s">
        <v>21</v>
      </c>
      <c r="DD5" s="84"/>
      <c r="DE5" s="85"/>
      <c r="DF5" s="70"/>
      <c r="DG5" s="52"/>
      <c r="DH5" s="53"/>
      <c r="DI5" s="54"/>
      <c r="DJ5" s="81"/>
      <c r="DK5" s="81"/>
      <c r="DL5" s="82"/>
      <c r="DM5" s="82"/>
      <c r="DN5" s="82"/>
      <c r="DO5" s="82"/>
      <c r="DP5" s="83" t="s">
        <v>22</v>
      </c>
      <c r="DQ5" s="84"/>
      <c r="DR5" s="85"/>
      <c r="DS5" s="89"/>
      <c r="DT5" s="90"/>
      <c r="DU5" s="90"/>
      <c r="DV5" s="90"/>
      <c r="DW5" s="90"/>
      <c r="DX5" s="90"/>
      <c r="DY5" s="90"/>
      <c r="DZ5" s="90"/>
      <c r="EA5" s="90"/>
      <c r="EB5" s="70"/>
      <c r="EC5" s="75"/>
      <c r="ED5" s="76"/>
      <c r="EE5" s="77"/>
      <c r="EF5" s="97"/>
      <c r="EG5" s="98"/>
      <c r="EH5" s="99"/>
    </row>
    <row r="6" spans="1:138" s="11" customFormat="1" ht="55.5" customHeight="1">
      <c r="A6" s="44"/>
      <c r="B6" s="44"/>
      <c r="C6" s="47"/>
      <c r="D6" s="47"/>
      <c r="E6" s="55"/>
      <c r="F6" s="56"/>
      <c r="G6" s="56"/>
      <c r="H6" s="56"/>
      <c r="I6" s="57"/>
      <c r="J6" s="64"/>
      <c r="K6" s="65"/>
      <c r="L6" s="65"/>
      <c r="M6" s="65"/>
      <c r="N6" s="66"/>
      <c r="O6" s="91" t="s">
        <v>23</v>
      </c>
      <c r="P6" s="92"/>
      <c r="Q6" s="92"/>
      <c r="R6" s="92"/>
      <c r="S6" s="93"/>
      <c r="T6" s="112" t="s">
        <v>24</v>
      </c>
      <c r="U6" s="113"/>
      <c r="V6" s="113"/>
      <c r="W6" s="113"/>
      <c r="X6" s="114"/>
      <c r="Y6" s="112" t="s">
        <v>25</v>
      </c>
      <c r="Z6" s="113"/>
      <c r="AA6" s="113"/>
      <c r="AB6" s="113"/>
      <c r="AC6" s="114"/>
      <c r="AD6" s="112" t="s">
        <v>26</v>
      </c>
      <c r="AE6" s="113"/>
      <c r="AF6" s="113"/>
      <c r="AG6" s="113"/>
      <c r="AH6" s="114"/>
      <c r="AI6" s="112" t="s">
        <v>27</v>
      </c>
      <c r="AJ6" s="113"/>
      <c r="AK6" s="113"/>
      <c r="AL6" s="113"/>
      <c r="AM6" s="114"/>
      <c r="AN6" s="112" t="s">
        <v>28</v>
      </c>
      <c r="AO6" s="113"/>
      <c r="AP6" s="113"/>
      <c r="AQ6" s="113"/>
      <c r="AR6" s="114"/>
      <c r="AS6" s="115" t="s">
        <v>29</v>
      </c>
      <c r="AT6" s="115"/>
      <c r="AU6" s="115"/>
      <c r="AV6" s="112" t="s">
        <v>30</v>
      </c>
      <c r="AW6" s="113"/>
      <c r="AX6" s="113"/>
      <c r="AY6" s="112" t="s">
        <v>31</v>
      </c>
      <c r="AZ6" s="113"/>
      <c r="BA6" s="114"/>
      <c r="BB6" s="89" t="s">
        <v>32</v>
      </c>
      <c r="BC6" s="90"/>
      <c r="BD6" s="81"/>
      <c r="BE6" s="89" t="s">
        <v>33</v>
      </c>
      <c r="BF6" s="90"/>
      <c r="BG6" s="90"/>
      <c r="BH6" s="116" t="s">
        <v>34</v>
      </c>
      <c r="BI6" s="117"/>
      <c r="BJ6" s="117"/>
      <c r="BK6" s="86"/>
      <c r="BL6" s="87"/>
      <c r="BM6" s="87"/>
      <c r="BN6" s="118" t="s">
        <v>35</v>
      </c>
      <c r="BO6" s="119"/>
      <c r="BP6" s="119"/>
      <c r="BQ6" s="119"/>
      <c r="BR6" s="120"/>
      <c r="BS6" s="121" t="s">
        <v>36</v>
      </c>
      <c r="BT6" s="121"/>
      <c r="BU6" s="121"/>
      <c r="BV6" s="121" t="s">
        <v>37</v>
      </c>
      <c r="BW6" s="121"/>
      <c r="BX6" s="121"/>
      <c r="BY6" s="121" t="s">
        <v>38</v>
      </c>
      <c r="BZ6" s="121"/>
      <c r="CA6" s="121"/>
      <c r="CB6" s="121" t="s">
        <v>39</v>
      </c>
      <c r="CC6" s="121"/>
      <c r="CD6" s="121"/>
      <c r="CE6" s="121" t="s">
        <v>65</v>
      </c>
      <c r="CF6" s="121"/>
      <c r="CG6" s="121"/>
      <c r="CH6" s="109" t="s">
        <v>66</v>
      </c>
      <c r="CI6" s="110"/>
      <c r="CJ6" s="110"/>
      <c r="CK6" s="121" t="s">
        <v>40</v>
      </c>
      <c r="CL6" s="121"/>
      <c r="CM6" s="121"/>
      <c r="CN6" s="109" t="s">
        <v>41</v>
      </c>
      <c r="CO6" s="110"/>
      <c r="CP6" s="110"/>
      <c r="CQ6" s="121" t="s">
        <v>42</v>
      </c>
      <c r="CR6" s="121"/>
      <c r="CS6" s="121"/>
      <c r="CT6" s="109" t="s">
        <v>67</v>
      </c>
      <c r="CU6" s="110"/>
      <c r="CV6" s="110"/>
      <c r="CW6" s="82"/>
      <c r="CX6" s="82"/>
      <c r="CY6" s="82"/>
      <c r="CZ6" s="86"/>
      <c r="DA6" s="87"/>
      <c r="DB6" s="88"/>
      <c r="DC6" s="86"/>
      <c r="DD6" s="87"/>
      <c r="DE6" s="88"/>
      <c r="DF6" s="70"/>
      <c r="DG6" s="55"/>
      <c r="DH6" s="56"/>
      <c r="DI6" s="57"/>
      <c r="DJ6" s="83" t="s">
        <v>68</v>
      </c>
      <c r="DK6" s="84"/>
      <c r="DL6" s="85"/>
      <c r="DM6" s="83" t="s">
        <v>69</v>
      </c>
      <c r="DN6" s="84"/>
      <c r="DO6" s="85"/>
      <c r="DP6" s="86"/>
      <c r="DQ6" s="87"/>
      <c r="DR6" s="88"/>
      <c r="DS6" s="83" t="s">
        <v>70</v>
      </c>
      <c r="DT6" s="84"/>
      <c r="DU6" s="85"/>
      <c r="DV6" s="83" t="s">
        <v>71</v>
      </c>
      <c r="DW6" s="84"/>
      <c r="DX6" s="85"/>
      <c r="DY6" s="122" t="s">
        <v>72</v>
      </c>
      <c r="DZ6" s="123"/>
      <c r="EA6" s="123"/>
      <c r="EB6" s="70"/>
      <c r="EC6" s="78"/>
      <c r="ED6" s="79"/>
      <c r="EE6" s="80"/>
      <c r="EF6" s="100"/>
      <c r="EG6" s="101"/>
      <c r="EH6" s="102"/>
    </row>
    <row r="7" spans="1:138" s="2" customFormat="1" ht="39" customHeight="1">
      <c r="A7" s="44"/>
      <c r="B7" s="44"/>
      <c r="C7" s="47"/>
      <c r="D7" s="47"/>
      <c r="E7" s="124" t="s">
        <v>43</v>
      </c>
      <c r="F7" s="126" t="s">
        <v>47</v>
      </c>
      <c r="G7" s="127"/>
      <c r="H7" s="127"/>
      <c r="I7" s="128"/>
      <c r="J7" s="124" t="s">
        <v>43</v>
      </c>
      <c r="K7" s="126" t="s">
        <v>47</v>
      </c>
      <c r="L7" s="127"/>
      <c r="M7" s="127"/>
      <c r="N7" s="128"/>
      <c r="O7" s="124" t="s">
        <v>43</v>
      </c>
      <c r="P7" s="126" t="s">
        <v>47</v>
      </c>
      <c r="Q7" s="127"/>
      <c r="R7" s="127"/>
      <c r="S7" s="128"/>
      <c r="T7" s="124" t="s">
        <v>43</v>
      </c>
      <c r="U7" s="126" t="s">
        <v>47</v>
      </c>
      <c r="V7" s="127"/>
      <c r="W7" s="127"/>
      <c r="X7" s="128"/>
      <c r="Y7" s="124" t="s">
        <v>43</v>
      </c>
      <c r="Z7" s="126" t="s">
        <v>47</v>
      </c>
      <c r="AA7" s="127"/>
      <c r="AB7" s="127"/>
      <c r="AC7" s="128"/>
      <c r="AD7" s="124" t="s">
        <v>43</v>
      </c>
      <c r="AE7" s="126" t="s">
        <v>47</v>
      </c>
      <c r="AF7" s="127"/>
      <c r="AG7" s="127"/>
      <c r="AH7" s="128"/>
      <c r="AI7" s="124" t="s">
        <v>43</v>
      </c>
      <c r="AJ7" s="126" t="s">
        <v>47</v>
      </c>
      <c r="AK7" s="127"/>
      <c r="AL7" s="127"/>
      <c r="AM7" s="128"/>
      <c r="AN7" s="124" t="s">
        <v>43</v>
      </c>
      <c r="AO7" s="126" t="s">
        <v>47</v>
      </c>
      <c r="AP7" s="127"/>
      <c r="AQ7" s="127"/>
      <c r="AR7" s="128"/>
      <c r="AS7" s="124" t="s">
        <v>43</v>
      </c>
      <c r="AT7" s="129" t="s">
        <v>47</v>
      </c>
      <c r="AU7" s="130"/>
      <c r="AV7" s="124" t="s">
        <v>43</v>
      </c>
      <c r="AW7" s="129" t="s">
        <v>47</v>
      </c>
      <c r="AX7" s="130"/>
      <c r="AY7" s="124" t="s">
        <v>43</v>
      </c>
      <c r="AZ7" s="129" t="s">
        <v>47</v>
      </c>
      <c r="BA7" s="130"/>
      <c r="BB7" s="124" t="s">
        <v>43</v>
      </c>
      <c r="BC7" s="129" t="s">
        <v>47</v>
      </c>
      <c r="BD7" s="130"/>
      <c r="BE7" s="124" t="s">
        <v>43</v>
      </c>
      <c r="BF7" s="129" t="s">
        <v>47</v>
      </c>
      <c r="BG7" s="130"/>
      <c r="BH7" s="124" t="s">
        <v>43</v>
      </c>
      <c r="BI7" s="129" t="s">
        <v>47</v>
      </c>
      <c r="BJ7" s="130"/>
      <c r="BK7" s="124" t="s">
        <v>43</v>
      </c>
      <c r="BL7" s="129" t="s">
        <v>47</v>
      </c>
      <c r="BM7" s="130"/>
      <c r="BN7" s="124" t="s">
        <v>43</v>
      </c>
      <c r="BO7" s="129" t="s">
        <v>47</v>
      </c>
      <c r="BP7" s="131"/>
      <c r="BQ7" s="131"/>
      <c r="BR7" s="130"/>
      <c r="BS7" s="124" t="s">
        <v>43</v>
      </c>
      <c r="BT7" s="129" t="s">
        <v>47</v>
      </c>
      <c r="BU7" s="130"/>
      <c r="BV7" s="124" t="s">
        <v>43</v>
      </c>
      <c r="BW7" s="129" t="s">
        <v>47</v>
      </c>
      <c r="BX7" s="130"/>
      <c r="BY7" s="124" t="s">
        <v>43</v>
      </c>
      <c r="BZ7" s="129" t="s">
        <v>47</v>
      </c>
      <c r="CA7" s="130"/>
      <c r="CB7" s="124" t="s">
        <v>43</v>
      </c>
      <c r="CC7" s="129" t="s">
        <v>47</v>
      </c>
      <c r="CD7" s="130"/>
      <c r="CE7" s="124" t="s">
        <v>43</v>
      </c>
      <c r="CF7" s="129" t="s">
        <v>47</v>
      </c>
      <c r="CG7" s="130"/>
      <c r="CH7" s="124" t="s">
        <v>43</v>
      </c>
      <c r="CI7" s="129" t="s">
        <v>47</v>
      </c>
      <c r="CJ7" s="130"/>
      <c r="CK7" s="124" t="s">
        <v>43</v>
      </c>
      <c r="CL7" s="129" t="s">
        <v>47</v>
      </c>
      <c r="CM7" s="130"/>
      <c r="CN7" s="124" t="s">
        <v>43</v>
      </c>
      <c r="CO7" s="129" t="s">
        <v>47</v>
      </c>
      <c r="CP7" s="130"/>
      <c r="CQ7" s="124" t="s">
        <v>43</v>
      </c>
      <c r="CR7" s="129" t="s">
        <v>47</v>
      </c>
      <c r="CS7" s="130"/>
      <c r="CT7" s="124" t="s">
        <v>43</v>
      </c>
      <c r="CU7" s="129" t="s">
        <v>47</v>
      </c>
      <c r="CV7" s="130"/>
      <c r="CW7" s="124" t="s">
        <v>43</v>
      </c>
      <c r="CX7" s="129" t="s">
        <v>47</v>
      </c>
      <c r="CY7" s="130"/>
      <c r="CZ7" s="124" t="s">
        <v>43</v>
      </c>
      <c r="DA7" s="129" t="s">
        <v>47</v>
      </c>
      <c r="DB7" s="130"/>
      <c r="DC7" s="124" t="s">
        <v>43</v>
      </c>
      <c r="DD7" s="129" t="s">
        <v>47</v>
      </c>
      <c r="DE7" s="130"/>
      <c r="DF7" s="115" t="s">
        <v>9</v>
      </c>
      <c r="DG7" s="124" t="s">
        <v>43</v>
      </c>
      <c r="DH7" s="129" t="s">
        <v>47</v>
      </c>
      <c r="DI7" s="130"/>
      <c r="DJ7" s="124" t="s">
        <v>43</v>
      </c>
      <c r="DK7" s="129" t="s">
        <v>47</v>
      </c>
      <c r="DL7" s="130"/>
      <c r="DM7" s="124" t="s">
        <v>43</v>
      </c>
      <c r="DN7" s="129" t="s">
        <v>47</v>
      </c>
      <c r="DO7" s="130"/>
      <c r="DP7" s="124" t="s">
        <v>43</v>
      </c>
      <c r="DQ7" s="129" t="s">
        <v>47</v>
      </c>
      <c r="DR7" s="130"/>
      <c r="DS7" s="124" t="s">
        <v>43</v>
      </c>
      <c r="DT7" s="129" t="s">
        <v>47</v>
      </c>
      <c r="DU7" s="130"/>
      <c r="DV7" s="124" t="s">
        <v>43</v>
      </c>
      <c r="DW7" s="129" t="s">
        <v>47</v>
      </c>
      <c r="DX7" s="130"/>
      <c r="DY7" s="124" t="s">
        <v>43</v>
      </c>
      <c r="DZ7" s="129" t="s">
        <v>47</v>
      </c>
      <c r="EA7" s="130"/>
      <c r="EB7" s="70" t="s">
        <v>9</v>
      </c>
      <c r="EC7" s="124" t="s">
        <v>43</v>
      </c>
      <c r="ED7" s="129" t="s">
        <v>47</v>
      </c>
      <c r="EE7" s="130"/>
      <c r="EF7" s="124" t="s">
        <v>43</v>
      </c>
      <c r="EG7" s="129" t="s">
        <v>47</v>
      </c>
      <c r="EH7" s="130"/>
    </row>
    <row r="8" spans="1:138" s="2" customFormat="1" ht="94.5" customHeight="1">
      <c r="A8" s="45"/>
      <c r="B8" s="45"/>
      <c r="C8" s="48"/>
      <c r="D8" s="48"/>
      <c r="E8" s="125"/>
      <c r="F8" s="3" t="s">
        <v>77</v>
      </c>
      <c r="G8" s="1" t="s">
        <v>76</v>
      </c>
      <c r="H8" s="1" t="s">
        <v>46</v>
      </c>
      <c r="I8" s="1" t="s">
        <v>45</v>
      </c>
      <c r="J8" s="125"/>
      <c r="K8" s="3" t="s">
        <v>73</v>
      </c>
      <c r="L8" s="1" t="str">
        <f>G8</f>
        <v xml:space="preserve">փաստ                   (փետրվար ամիս)                                                                           </v>
      </c>
      <c r="M8" s="1" t="s">
        <v>46</v>
      </c>
      <c r="N8" s="1" t="s">
        <v>45</v>
      </c>
      <c r="O8" s="125"/>
      <c r="P8" s="3" t="s">
        <v>73</v>
      </c>
      <c r="Q8" s="1" t="str">
        <f>L8</f>
        <v xml:space="preserve">փաստ                   (փետրվար ամիս)                                                                           </v>
      </c>
      <c r="R8" s="1" t="s">
        <v>46</v>
      </c>
      <c r="S8" s="1" t="s">
        <v>45</v>
      </c>
      <c r="T8" s="125"/>
      <c r="U8" s="3" t="s">
        <v>73</v>
      </c>
      <c r="V8" s="1" t="str">
        <f>Q8</f>
        <v xml:space="preserve">փաստ                   (փետրվար ամիս)                                                                           </v>
      </c>
      <c r="W8" s="1" t="s">
        <v>46</v>
      </c>
      <c r="X8" s="1" t="s">
        <v>45</v>
      </c>
      <c r="Y8" s="125"/>
      <c r="Z8" s="3" t="s">
        <v>73</v>
      </c>
      <c r="AA8" s="1" t="str">
        <f>V8</f>
        <v xml:space="preserve">փաստ                   (փետրվար ամիս)                                                                           </v>
      </c>
      <c r="AB8" s="1" t="s">
        <v>46</v>
      </c>
      <c r="AC8" s="1" t="s">
        <v>45</v>
      </c>
      <c r="AD8" s="125"/>
      <c r="AE8" s="3" t="s">
        <v>73</v>
      </c>
      <c r="AF8" s="1" t="str">
        <f>AA8</f>
        <v xml:space="preserve">փաստ                   (փետրվար ամիս)                                                                           </v>
      </c>
      <c r="AG8" s="1" t="s">
        <v>46</v>
      </c>
      <c r="AH8" s="1" t="s">
        <v>45</v>
      </c>
      <c r="AI8" s="125"/>
      <c r="AJ8" s="3" t="s">
        <v>73</v>
      </c>
      <c r="AK8" s="1" t="str">
        <f>AF8</f>
        <v xml:space="preserve">փաստ                   (փետրվար ամիս)                                                                           </v>
      </c>
      <c r="AL8" s="1" t="s">
        <v>46</v>
      </c>
      <c r="AM8" s="1" t="s">
        <v>45</v>
      </c>
      <c r="AN8" s="125"/>
      <c r="AO8" s="3" t="s">
        <v>73</v>
      </c>
      <c r="AP8" s="1" t="str">
        <f>AK8</f>
        <v xml:space="preserve">փաստ                   (փետրվար ամիս)                                                                           </v>
      </c>
      <c r="AQ8" s="1" t="s">
        <v>46</v>
      </c>
      <c r="AR8" s="1" t="s">
        <v>45</v>
      </c>
      <c r="AS8" s="125"/>
      <c r="AT8" s="3" t="s">
        <v>73</v>
      </c>
      <c r="AU8" s="1" t="str">
        <f>AP8</f>
        <v xml:space="preserve">փաստ                   (փետրվար ամիս)                                                                           </v>
      </c>
      <c r="AV8" s="125"/>
      <c r="AW8" s="3" t="s">
        <v>73</v>
      </c>
      <c r="AX8" s="1" t="str">
        <f>AU8</f>
        <v xml:space="preserve">փաստ                   (փետրվար ամիս)                                                                           </v>
      </c>
      <c r="AY8" s="125"/>
      <c r="AZ8" s="3" t="s">
        <v>73</v>
      </c>
      <c r="BA8" s="1" t="str">
        <f>AX8</f>
        <v xml:space="preserve">փաստ                   (փետրվար ամիս)                                                                           </v>
      </c>
      <c r="BB8" s="125"/>
      <c r="BC8" s="3" t="s">
        <v>73</v>
      </c>
      <c r="BD8" s="1" t="str">
        <f>BA8</f>
        <v xml:space="preserve">փաստ                   (փետրվար ամիս)                                                                           </v>
      </c>
      <c r="BE8" s="125"/>
      <c r="BF8" s="3" t="s">
        <v>73</v>
      </c>
      <c r="BG8" s="1" t="str">
        <f>BD8</f>
        <v xml:space="preserve">փաստ                   (փետրվար ամիս)                                                                           </v>
      </c>
      <c r="BH8" s="125"/>
      <c r="BI8" s="3" t="s">
        <v>73</v>
      </c>
      <c r="BJ8" s="1" t="str">
        <f>BG8</f>
        <v xml:space="preserve">փաստ                   (փետրվար ամիս)                                                                           </v>
      </c>
      <c r="BK8" s="125"/>
      <c r="BL8" s="3" t="s">
        <v>73</v>
      </c>
      <c r="BM8" s="1" t="str">
        <f>BJ8</f>
        <v xml:space="preserve">փաստ                   (փետրվար ամիս)                                                                           </v>
      </c>
      <c r="BN8" s="125"/>
      <c r="BO8" s="3" t="s">
        <v>73</v>
      </c>
      <c r="BP8" s="1" t="str">
        <f>BM8</f>
        <v xml:space="preserve">փաստ                   (փետրվար ամիս)                                                                           </v>
      </c>
      <c r="BQ8" s="1" t="s">
        <v>46</v>
      </c>
      <c r="BR8" s="1" t="s">
        <v>45</v>
      </c>
      <c r="BS8" s="125"/>
      <c r="BT8" s="3" t="s">
        <v>73</v>
      </c>
      <c r="BU8" s="1" t="str">
        <f>BP8</f>
        <v xml:space="preserve">փաստ                   (փետրվար ամիս)                                                                           </v>
      </c>
      <c r="BV8" s="125"/>
      <c r="BW8" s="3" t="s">
        <v>73</v>
      </c>
      <c r="BX8" s="1" t="str">
        <f>BU8</f>
        <v xml:space="preserve">փաստ                   (փետրվար ամիս)                                                                           </v>
      </c>
      <c r="BY8" s="125"/>
      <c r="BZ8" s="3" t="s">
        <v>73</v>
      </c>
      <c r="CA8" s="1" t="str">
        <f>BX8</f>
        <v xml:space="preserve">փաստ                   (փետրվար ամիս)                                                                           </v>
      </c>
      <c r="CB8" s="125"/>
      <c r="CC8" s="3" t="s">
        <v>73</v>
      </c>
      <c r="CD8" s="1" t="str">
        <f>CA8</f>
        <v xml:space="preserve">փաստ                   (փետրվար ամիս)                                                                           </v>
      </c>
      <c r="CE8" s="125"/>
      <c r="CF8" s="3" t="s">
        <v>73</v>
      </c>
      <c r="CG8" s="1" t="str">
        <f>CD8</f>
        <v xml:space="preserve">փաստ                   (փետրվար ամիս)                                                                           </v>
      </c>
      <c r="CH8" s="125"/>
      <c r="CI8" s="3" t="s">
        <v>73</v>
      </c>
      <c r="CJ8" s="1" t="str">
        <f>CG8</f>
        <v xml:space="preserve">փաստ                   (փետրվար ամիս)                                                                           </v>
      </c>
      <c r="CK8" s="125"/>
      <c r="CL8" s="3" t="s">
        <v>73</v>
      </c>
      <c r="CM8" s="1" t="str">
        <f>CJ8</f>
        <v xml:space="preserve">փաստ                   (փետրվար ամիս)                                                                           </v>
      </c>
      <c r="CN8" s="125"/>
      <c r="CO8" s="3" t="s">
        <v>73</v>
      </c>
      <c r="CP8" s="1" t="str">
        <f>CM8</f>
        <v xml:space="preserve">փաստ                   (փետրվար ամիս)                                                                           </v>
      </c>
      <c r="CQ8" s="125"/>
      <c r="CR8" s="3" t="s">
        <v>73</v>
      </c>
      <c r="CS8" s="1" t="str">
        <f>CP8</f>
        <v xml:space="preserve">փաստ                   (փետրվար ամիս)                                                                           </v>
      </c>
      <c r="CT8" s="125"/>
      <c r="CU8" s="3" t="s">
        <v>73</v>
      </c>
      <c r="CV8" s="1" t="str">
        <f>CS8</f>
        <v xml:space="preserve">փաստ                   (փետրվար ամիս)                                                                           </v>
      </c>
      <c r="CW8" s="125"/>
      <c r="CX8" s="3" t="s">
        <v>73</v>
      </c>
      <c r="CY8" s="1" t="str">
        <f>CV8</f>
        <v xml:space="preserve">փաստ                   (փետրվար ամիս)                                                                           </v>
      </c>
      <c r="CZ8" s="125"/>
      <c r="DA8" s="3" t="s">
        <v>73</v>
      </c>
      <c r="DB8" s="1" t="str">
        <f>CY8</f>
        <v xml:space="preserve">փաստ                   (փետրվար ամիս)                                                                           </v>
      </c>
      <c r="DC8" s="125"/>
      <c r="DD8" s="3" t="s">
        <v>73</v>
      </c>
      <c r="DE8" s="1" t="str">
        <f>DB8</f>
        <v xml:space="preserve">փաստ                   (փետրվար ամիս)                                                                           </v>
      </c>
      <c r="DF8" s="115"/>
      <c r="DG8" s="125"/>
      <c r="DH8" s="3" t="s">
        <v>73</v>
      </c>
      <c r="DI8" s="1" t="str">
        <f>DE8</f>
        <v xml:space="preserve">փաստ                   (փետրվար ամիս)                                                                           </v>
      </c>
      <c r="DJ8" s="125"/>
      <c r="DK8" s="3" t="s">
        <v>73</v>
      </c>
      <c r="DL8" s="1" t="str">
        <f>DI8</f>
        <v xml:space="preserve">փաստ                   (փետրվար ամիս)                                                                           </v>
      </c>
      <c r="DM8" s="125"/>
      <c r="DN8" s="3" t="s">
        <v>73</v>
      </c>
      <c r="DO8" s="1" t="str">
        <f>DL8</f>
        <v xml:space="preserve">փաստ                   (փետրվար ամիս)                                                                           </v>
      </c>
      <c r="DP8" s="125"/>
      <c r="DQ8" s="3" t="s">
        <v>73</v>
      </c>
      <c r="DR8" s="1" t="str">
        <f>DO8</f>
        <v xml:space="preserve">փաստ                   (փետրվար ամիս)                                                                           </v>
      </c>
      <c r="DS8" s="125"/>
      <c r="DT8" s="3" t="s">
        <v>73</v>
      </c>
      <c r="DU8" s="1" t="str">
        <f>DR8</f>
        <v xml:space="preserve">փաստ                   (փետրվար ամիս)                                                                           </v>
      </c>
      <c r="DV8" s="125"/>
      <c r="DW8" s="3" t="s">
        <v>73</v>
      </c>
      <c r="DX8" s="1" t="str">
        <f>DU8</f>
        <v xml:space="preserve">փաստ                   (փետրվար ամիս)                                                                           </v>
      </c>
      <c r="DY8" s="125"/>
      <c r="DZ8" s="3" t="s">
        <v>73</v>
      </c>
      <c r="EA8" s="1" t="str">
        <f>DX8</f>
        <v xml:space="preserve">փաստ                   (փետրվար ամիս)                                                                           </v>
      </c>
      <c r="EB8" s="70"/>
      <c r="EC8" s="125"/>
      <c r="ED8" s="3" t="s">
        <v>73</v>
      </c>
      <c r="EE8" s="1" t="str">
        <f>EA8</f>
        <v xml:space="preserve">փաստ                   (փետրվար ամիս)                                                                           </v>
      </c>
      <c r="EF8" s="125"/>
      <c r="EG8" s="3" t="s">
        <v>73</v>
      </c>
      <c r="EH8" s="1" t="str">
        <f>EE8</f>
        <v xml:space="preserve">փաստ                   (փետրվար ամիս)                                                                           </v>
      </c>
    </row>
    <row r="9" spans="1:138" s="38" customFormat="1" ht="15" hidden="1" customHeight="1">
      <c r="A9" s="34"/>
      <c r="B9" s="34">
        <v>1</v>
      </c>
      <c r="C9" s="37">
        <v>2</v>
      </c>
      <c r="D9" s="34">
        <v>3</v>
      </c>
      <c r="E9" s="37">
        <v>4</v>
      </c>
      <c r="F9" s="34">
        <v>5</v>
      </c>
      <c r="G9" s="37">
        <v>6</v>
      </c>
      <c r="H9" s="34">
        <v>7</v>
      </c>
      <c r="I9" s="37">
        <v>8</v>
      </c>
      <c r="J9" s="34">
        <v>9</v>
      </c>
      <c r="K9" s="37">
        <v>10</v>
      </c>
      <c r="L9" s="34">
        <v>11</v>
      </c>
      <c r="M9" s="37">
        <v>12</v>
      </c>
      <c r="N9" s="34">
        <v>13</v>
      </c>
      <c r="O9" s="37">
        <v>14</v>
      </c>
      <c r="P9" s="34">
        <v>15</v>
      </c>
      <c r="Q9" s="37">
        <v>16</v>
      </c>
      <c r="R9" s="34">
        <v>17</v>
      </c>
      <c r="S9" s="37">
        <v>18</v>
      </c>
      <c r="T9" s="34">
        <v>19</v>
      </c>
      <c r="U9" s="37">
        <v>20</v>
      </c>
      <c r="V9" s="34">
        <v>21</v>
      </c>
      <c r="W9" s="37">
        <v>22</v>
      </c>
      <c r="X9" s="34">
        <v>23</v>
      </c>
      <c r="Y9" s="37">
        <v>24</v>
      </c>
      <c r="Z9" s="34">
        <v>25</v>
      </c>
      <c r="AA9" s="37">
        <v>26</v>
      </c>
      <c r="AB9" s="34">
        <v>27</v>
      </c>
      <c r="AC9" s="37">
        <v>28</v>
      </c>
      <c r="AD9" s="34">
        <v>29</v>
      </c>
      <c r="AE9" s="37">
        <v>30</v>
      </c>
      <c r="AF9" s="34">
        <v>31</v>
      </c>
      <c r="AG9" s="37">
        <v>32</v>
      </c>
      <c r="AH9" s="34">
        <v>33</v>
      </c>
      <c r="AI9" s="37">
        <v>34</v>
      </c>
      <c r="AJ9" s="34">
        <v>35</v>
      </c>
      <c r="AK9" s="37">
        <v>36</v>
      </c>
      <c r="AL9" s="34">
        <v>37</v>
      </c>
      <c r="AM9" s="37">
        <v>38</v>
      </c>
      <c r="AN9" s="34">
        <v>39</v>
      </c>
      <c r="AO9" s="37">
        <v>40</v>
      </c>
      <c r="AP9" s="34">
        <v>41</v>
      </c>
      <c r="AQ9" s="37">
        <v>42</v>
      </c>
      <c r="AR9" s="34">
        <v>43</v>
      </c>
      <c r="AS9" s="37">
        <v>44</v>
      </c>
      <c r="AT9" s="34">
        <v>45</v>
      </c>
      <c r="AU9" s="37">
        <v>46</v>
      </c>
      <c r="AV9" s="34">
        <v>47</v>
      </c>
      <c r="AW9" s="37">
        <v>48</v>
      </c>
      <c r="AX9" s="34">
        <v>49</v>
      </c>
      <c r="AY9" s="37">
        <v>50</v>
      </c>
      <c r="AZ9" s="34">
        <v>51</v>
      </c>
      <c r="BA9" s="37">
        <v>52</v>
      </c>
      <c r="BB9" s="34">
        <v>53</v>
      </c>
      <c r="BC9" s="37">
        <v>54</v>
      </c>
      <c r="BD9" s="34">
        <v>55</v>
      </c>
      <c r="BE9" s="37">
        <v>56</v>
      </c>
      <c r="BF9" s="34">
        <v>57</v>
      </c>
      <c r="BG9" s="37">
        <v>58</v>
      </c>
      <c r="BH9" s="34">
        <v>59</v>
      </c>
      <c r="BI9" s="37">
        <v>60</v>
      </c>
      <c r="BJ9" s="34">
        <v>61</v>
      </c>
      <c r="BK9" s="37">
        <v>62</v>
      </c>
      <c r="BL9" s="34">
        <v>63</v>
      </c>
      <c r="BM9" s="37">
        <v>64</v>
      </c>
      <c r="BN9" s="34">
        <v>65</v>
      </c>
      <c r="BO9" s="37">
        <v>66</v>
      </c>
      <c r="BP9" s="34">
        <v>67</v>
      </c>
      <c r="BQ9" s="37">
        <v>68</v>
      </c>
      <c r="BR9" s="34">
        <v>69</v>
      </c>
      <c r="BS9" s="37">
        <v>70</v>
      </c>
      <c r="BT9" s="34">
        <v>71</v>
      </c>
      <c r="BU9" s="37">
        <v>72</v>
      </c>
      <c r="BV9" s="34">
        <v>73</v>
      </c>
      <c r="BW9" s="37">
        <v>74</v>
      </c>
      <c r="BX9" s="34">
        <v>75</v>
      </c>
      <c r="BY9" s="37">
        <v>76</v>
      </c>
      <c r="BZ9" s="34">
        <v>77</v>
      </c>
      <c r="CA9" s="37">
        <v>78</v>
      </c>
      <c r="CB9" s="34">
        <v>79</v>
      </c>
      <c r="CC9" s="37">
        <v>80</v>
      </c>
      <c r="CD9" s="34">
        <v>81</v>
      </c>
      <c r="CE9" s="37">
        <v>82</v>
      </c>
      <c r="CF9" s="34">
        <v>83</v>
      </c>
      <c r="CG9" s="37">
        <v>84</v>
      </c>
      <c r="CH9" s="34">
        <v>85</v>
      </c>
      <c r="CI9" s="37">
        <v>86</v>
      </c>
      <c r="CJ9" s="34">
        <v>87</v>
      </c>
      <c r="CK9" s="37">
        <v>88</v>
      </c>
      <c r="CL9" s="34">
        <v>89</v>
      </c>
      <c r="CM9" s="37">
        <v>90</v>
      </c>
      <c r="CN9" s="34">
        <v>91</v>
      </c>
      <c r="CO9" s="37">
        <v>92</v>
      </c>
      <c r="CP9" s="34">
        <v>93</v>
      </c>
      <c r="CQ9" s="37">
        <v>94</v>
      </c>
      <c r="CR9" s="34">
        <v>95</v>
      </c>
      <c r="CS9" s="37">
        <v>96</v>
      </c>
      <c r="CT9" s="34">
        <v>97</v>
      </c>
      <c r="CU9" s="37">
        <v>98</v>
      </c>
      <c r="CV9" s="34">
        <v>99</v>
      </c>
      <c r="CW9" s="37">
        <v>100</v>
      </c>
      <c r="CX9" s="34">
        <v>101</v>
      </c>
      <c r="CY9" s="37">
        <v>102</v>
      </c>
      <c r="CZ9" s="34">
        <v>103</v>
      </c>
      <c r="DA9" s="37">
        <v>104</v>
      </c>
      <c r="DB9" s="34">
        <v>105</v>
      </c>
      <c r="DC9" s="37">
        <v>106</v>
      </c>
      <c r="DD9" s="34">
        <v>107</v>
      </c>
      <c r="DE9" s="37">
        <v>108</v>
      </c>
      <c r="DF9" s="34">
        <v>109</v>
      </c>
      <c r="DG9" s="37">
        <v>110</v>
      </c>
      <c r="DH9" s="34">
        <v>111</v>
      </c>
      <c r="DI9" s="37">
        <v>112</v>
      </c>
      <c r="DJ9" s="34">
        <v>113</v>
      </c>
      <c r="DK9" s="37">
        <v>114</v>
      </c>
      <c r="DL9" s="34">
        <v>115</v>
      </c>
      <c r="DM9" s="37">
        <v>116</v>
      </c>
      <c r="DN9" s="34">
        <v>117</v>
      </c>
      <c r="DO9" s="37">
        <v>118</v>
      </c>
      <c r="DP9" s="34">
        <v>119</v>
      </c>
      <c r="DQ9" s="37">
        <v>120</v>
      </c>
      <c r="DR9" s="34">
        <v>121</v>
      </c>
      <c r="DS9" s="37">
        <v>122</v>
      </c>
      <c r="DT9" s="34">
        <v>123</v>
      </c>
      <c r="DU9" s="37">
        <v>124</v>
      </c>
      <c r="DV9" s="34">
        <v>125</v>
      </c>
      <c r="DW9" s="37">
        <v>126</v>
      </c>
      <c r="DX9" s="34">
        <v>127</v>
      </c>
      <c r="DY9" s="37">
        <v>128</v>
      </c>
      <c r="DZ9" s="34">
        <v>129</v>
      </c>
      <c r="EA9" s="37">
        <v>130</v>
      </c>
      <c r="EB9" s="34">
        <v>131</v>
      </c>
      <c r="EC9" s="37">
        <v>132</v>
      </c>
      <c r="ED9" s="34">
        <v>133</v>
      </c>
      <c r="EE9" s="37">
        <v>134</v>
      </c>
      <c r="EF9" s="36"/>
      <c r="EG9" s="36"/>
    </row>
    <row r="10" spans="1:138" s="18" customFormat="1" ht="20.25" customHeight="1">
      <c r="A10" s="27">
        <v>1</v>
      </c>
      <c r="B10" s="35" t="s">
        <v>48</v>
      </c>
      <c r="C10" s="13">
        <v>367385.79340000002</v>
      </c>
      <c r="D10" s="13">
        <v>440244.09720000002</v>
      </c>
      <c r="E10" s="14">
        <f>DG10+EC10-DY10</f>
        <v>0</v>
      </c>
      <c r="F10" s="14">
        <f>DH10+ED10-DZ10</f>
        <v>0</v>
      </c>
      <c r="G10" s="14">
        <f>DI10+EE10-EA10</f>
        <v>513183.60050000006</v>
      </c>
      <c r="H10" s="15" t="e">
        <f>G10/F10*100</f>
        <v>#DIV/0!</v>
      </c>
      <c r="I10" s="15" t="e">
        <f>G10/E10*100</f>
        <v>#DIV/0!</v>
      </c>
      <c r="J10" s="15">
        <f>T10+Y10+AD10+AI10+AN10+AS10+BK10+BS10+BV10+BY10+CB10+CE10+CK10+CN10+CT10+CW10+DC10+EF10</f>
        <v>0</v>
      </c>
      <c r="K10" s="15">
        <f>U10+Z10+AE10+AJ10+AO10+AT10+BL10+BT10+BW10+BZ10+CC10+CF10+CL10+CO10+CU10+CX10+DD10++EG10</f>
        <v>0</v>
      </c>
      <c r="L10" s="15">
        <f>V10+AA10+AF10+AK10+AP10+AU10+BM10+BU10+BX10+CA10+CD10+CG10+CM10+CP10+CV10+CY10+DE10++EH10</f>
        <v>177332.91050000006</v>
      </c>
      <c r="M10" s="15" t="e">
        <f>L10/K10*100</f>
        <v>#DIV/0!</v>
      </c>
      <c r="N10" s="15" t="e">
        <f>L10/J10*100</f>
        <v>#DIV/0!</v>
      </c>
      <c r="O10" s="15">
        <f>T10+AD10</f>
        <v>0</v>
      </c>
      <c r="P10" s="15">
        <f>U10+AE10</f>
        <v>0</v>
      </c>
      <c r="Q10" s="15">
        <f>V10+AF10</f>
        <v>94575.561000000016</v>
      </c>
      <c r="R10" s="15" t="e">
        <f>Q10/P10*100</f>
        <v>#DIV/0!</v>
      </c>
      <c r="S10" s="13" t="e">
        <f>Q10/O10*100</f>
        <v>#DIV/0!</v>
      </c>
      <c r="T10" s="13">
        <v>0</v>
      </c>
      <c r="U10" s="13">
        <v>0</v>
      </c>
      <c r="V10" s="13">
        <v>2422.029</v>
      </c>
      <c r="W10" s="15" t="e">
        <f>V10/U10*100</f>
        <v>#DIV/0!</v>
      </c>
      <c r="X10" s="13" t="e">
        <f>V10/T10*100</f>
        <v>#DIV/0!</v>
      </c>
      <c r="Y10" s="13">
        <v>0</v>
      </c>
      <c r="Z10" s="13">
        <v>0</v>
      </c>
      <c r="AA10" s="13">
        <v>1460.8649999999998</v>
      </c>
      <c r="AB10" s="15" t="e">
        <f>AA10/Z10*100</f>
        <v>#DIV/0!</v>
      </c>
      <c r="AC10" s="13" t="e">
        <f>AA10/Y10*100</f>
        <v>#DIV/0!</v>
      </c>
      <c r="AD10" s="13">
        <v>0</v>
      </c>
      <c r="AE10" s="13">
        <v>0</v>
      </c>
      <c r="AF10" s="13">
        <v>92153.532000000021</v>
      </c>
      <c r="AG10" s="15" t="e">
        <f>AF10/AE10*100</f>
        <v>#DIV/0!</v>
      </c>
      <c r="AH10" s="13" t="e">
        <f>AF10/AD10*100</f>
        <v>#DIV/0!</v>
      </c>
      <c r="AI10" s="13">
        <v>0</v>
      </c>
      <c r="AJ10" s="13">
        <v>0</v>
      </c>
      <c r="AK10" s="13">
        <v>7902.4110000000001</v>
      </c>
      <c r="AL10" s="15" t="e">
        <f>AK10/AJ10*100</f>
        <v>#DIV/0!</v>
      </c>
      <c r="AM10" s="13" t="e">
        <f>AK10/AI10*100</f>
        <v>#DIV/0!</v>
      </c>
      <c r="AN10" s="13">
        <v>0</v>
      </c>
      <c r="AO10" s="13">
        <v>0</v>
      </c>
      <c r="AP10" s="13">
        <v>6831.2</v>
      </c>
      <c r="AQ10" s="15" t="e">
        <f>AP10/AO10*100</f>
        <v>#DIV/0!</v>
      </c>
      <c r="AR10" s="13" t="e">
        <f>AP10/AN10*100</f>
        <v>#DIV/0!</v>
      </c>
      <c r="AS10" s="16">
        <v>0</v>
      </c>
      <c r="AT10" s="16">
        <v>0</v>
      </c>
      <c r="AU10" s="13">
        <v>0</v>
      </c>
      <c r="AV10" s="13"/>
      <c r="AW10" s="13"/>
      <c r="AX10" s="13">
        <v>0</v>
      </c>
      <c r="AY10" s="13">
        <v>0</v>
      </c>
      <c r="AZ10" s="13">
        <v>0</v>
      </c>
      <c r="BA10" s="13">
        <v>337522.19999999995</v>
      </c>
      <c r="BB10" s="17"/>
      <c r="BC10" s="17"/>
      <c r="BD10" s="13">
        <v>0</v>
      </c>
      <c r="BE10" s="13">
        <v>0</v>
      </c>
      <c r="BF10" s="13">
        <v>0</v>
      </c>
      <c r="BG10" s="13">
        <v>0</v>
      </c>
      <c r="BH10" s="13"/>
      <c r="BI10" s="13"/>
      <c r="BJ10" s="13">
        <v>0</v>
      </c>
      <c r="BK10" s="13"/>
      <c r="BL10" s="13"/>
      <c r="BM10" s="13">
        <v>0</v>
      </c>
      <c r="BN10" s="15">
        <f>BS10+BV10+BY10+CB10</f>
        <v>0</v>
      </c>
      <c r="BO10" s="15">
        <f>BT10+BW10+BZ10+CC10</f>
        <v>0</v>
      </c>
      <c r="BP10" s="15">
        <f>BU10+BX10+CA10+CD10</f>
        <v>5903.098</v>
      </c>
      <c r="BQ10" s="15" t="e">
        <f>BP10/BO10*100</f>
        <v>#DIV/0!</v>
      </c>
      <c r="BR10" s="13" t="e">
        <f>BP10/BN10*100</f>
        <v>#DIV/0!</v>
      </c>
      <c r="BS10" s="13">
        <v>0</v>
      </c>
      <c r="BT10" s="13">
        <v>0</v>
      </c>
      <c r="BU10" s="13">
        <v>4247.2070000000003</v>
      </c>
      <c r="BV10" s="13">
        <v>0</v>
      </c>
      <c r="BW10" s="13">
        <v>0</v>
      </c>
      <c r="BX10" s="13">
        <v>0</v>
      </c>
      <c r="BY10" s="13">
        <v>0</v>
      </c>
      <c r="BZ10" s="13">
        <v>0</v>
      </c>
      <c r="CA10" s="13">
        <v>0</v>
      </c>
      <c r="CB10" s="13">
        <v>0</v>
      </c>
      <c r="CC10" s="13">
        <v>0</v>
      </c>
      <c r="CD10" s="13">
        <v>1655.8910000000001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-1671.51</v>
      </c>
      <c r="CK10" s="13">
        <v>0</v>
      </c>
      <c r="CL10" s="13">
        <v>0</v>
      </c>
      <c r="CM10" s="13">
        <v>0</v>
      </c>
      <c r="CN10" s="13">
        <v>0</v>
      </c>
      <c r="CO10" s="13">
        <v>0</v>
      </c>
      <c r="CP10" s="13">
        <v>46762.272499999999</v>
      </c>
      <c r="CQ10" s="13">
        <v>0</v>
      </c>
      <c r="CR10" s="13">
        <v>0</v>
      </c>
      <c r="CS10" s="13">
        <v>27141.732500000002</v>
      </c>
      <c r="CT10" s="13">
        <v>0</v>
      </c>
      <c r="CU10" s="13">
        <v>0</v>
      </c>
      <c r="CV10" s="13">
        <v>0</v>
      </c>
      <c r="CW10" s="13">
        <v>0</v>
      </c>
      <c r="CX10" s="13">
        <v>0</v>
      </c>
      <c r="CY10" s="13">
        <v>200</v>
      </c>
      <c r="CZ10" s="13">
        <v>0</v>
      </c>
      <c r="DA10" s="13">
        <v>0</v>
      </c>
      <c r="DB10" s="13">
        <v>0</v>
      </c>
      <c r="DC10" s="13">
        <v>0</v>
      </c>
      <c r="DD10" s="13">
        <v>0</v>
      </c>
      <c r="DE10" s="13">
        <v>828.71</v>
      </c>
      <c r="DF10" s="13">
        <v>0</v>
      </c>
      <c r="DG10" s="15">
        <f>T10+Y10+AD10+AI10+AN10+AS10+AV10+AY10+BB10+BE10+BH10+BK10+BS10+BV10+BY10+CB10+CE10+CH10+CK10+CN10+CT10+CW10+CZ10+DC10+EF10</f>
        <v>0</v>
      </c>
      <c r="DH10" s="15">
        <f>U10+Z10+AE10+AJ10+AO10+AT10+AW10+AZ10+BC10+BF10+BI10+BL10+BT10+BW10+BZ10+CC10+CF10+CI10+CL10+CO10+CU10+CX10+DA10+DD10+EG10</f>
        <v>0</v>
      </c>
      <c r="DI10" s="15">
        <f>V10+AA10+AF10+AK10+AP10+AU10+AX10+BA10+BD10+BG10+BJ10+BM10+BU10+BX10+CA10+CD10+CG10+CJ10+CM10+CP10+CV10+CY10+DB10+DE10+EH10</f>
        <v>513183.60050000006</v>
      </c>
      <c r="DJ10" s="13">
        <v>0</v>
      </c>
      <c r="DK10" s="13">
        <v>0</v>
      </c>
      <c r="DL10" s="13">
        <v>0</v>
      </c>
      <c r="DM10" s="13">
        <v>0</v>
      </c>
      <c r="DN10" s="13">
        <v>0</v>
      </c>
      <c r="DO10" s="13">
        <v>0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0</v>
      </c>
      <c r="EB10" s="13">
        <v>0</v>
      </c>
      <c r="EC10" s="15">
        <f>DJ10+DM10+DP10+DS10+DV10+DY10</f>
        <v>0</v>
      </c>
      <c r="ED10" s="15">
        <f>DK10+DN10+DQ10+DT10+DW10+DZ10</f>
        <v>0</v>
      </c>
      <c r="EE10" s="15">
        <f>DL10+DO10+DR10+DU10+DX10+EA10+EB10</f>
        <v>0</v>
      </c>
      <c r="EF10" s="13">
        <v>0</v>
      </c>
      <c r="EG10" s="13">
        <v>0</v>
      </c>
      <c r="EH10" s="13">
        <v>12868.79300000004</v>
      </c>
    </row>
    <row r="11" spans="1:138" s="18" customFormat="1" ht="20.25" customHeight="1">
      <c r="A11" s="28">
        <v>2</v>
      </c>
      <c r="B11" s="35" t="s">
        <v>49</v>
      </c>
      <c r="C11" s="13">
        <v>14186.581</v>
      </c>
      <c r="D11" s="13">
        <v>0</v>
      </c>
      <c r="E11" s="14">
        <f t="shared" ref="E11:E25" si="0">DG11+EC11-DY11</f>
        <v>40013</v>
      </c>
      <c r="F11" s="14">
        <f t="shared" ref="F11:G25" si="1">DH11+ED11-DZ11</f>
        <v>9072.6</v>
      </c>
      <c r="G11" s="14">
        <f t="shared" si="1"/>
        <v>6569.4353000000001</v>
      </c>
      <c r="H11" s="15">
        <f t="shared" ref="H11:H25" si="2">G11/F11*100</f>
        <v>72.409621277252384</v>
      </c>
      <c r="I11" s="15">
        <f t="shared" ref="I11:I25" si="3">G11/E11*100</f>
        <v>16.41825231799665</v>
      </c>
      <c r="J11" s="15">
        <f t="shared" ref="J11:J25" si="4">T11+Y11+AD11+AI11+AN11+AS11+BK11+BS11+BV11+BY11+CB11+CE11+CK11+CN11+CT11+CW11+DC11+EF11</f>
        <v>13023.400000000001</v>
      </c>
      <c r="K11" s="15">
        <f t="shared" ref="K11:L25" si="5">U11+Z11+AE11+AJ11+AO11+AT11+BL11+BT11+BW11+BZ11+CC11+CF11+CL11+CO11+CU11+CX11+DD11++EG11</f>
        <v>2325.1999999999998</v>
      </c>
      <c r="L11" s="15">
        <f t="shared" si="5"/>
        <v>2071.0353000000009</v>
      </c>
      <c r="M11" s="15">
        <f t="shared" ref="M11:M25" si="6">L11/K11*100</f>
        <v>89.069125236538838</v>
      </c>
      <c r="N11" s="15">
        <f t="shared" ref="N11:N25" si="7">L11/J11*100</f>
        <v>15.902416419675358</v>
      </c>
      <c r="O11" s="15">
        <f t="shared" ref="O11:O25" si="8">T11+AD11</f>
        <v>3640.6</v>
      </c>
      <c r="P11" s="15">
        <f t="shared" ref="P11:P25" si="9">U11+AE11</f>
        <v>787.6</v>
      </c>
      <c r="Q11" s="15">
        <f t="shared" ref="Q11:Q25" si="10">V11+AF11</f>
        <v>512.85199999999998</v>
      </c>
      <c r="R11" s="15">
        <f t="shared" ref="R11:R25" si="11">Q11/P11*100</f>
        <v>65.115794819705428</v>
      </c>
      <c r="S11" s="13">
        <f t="shared" ref="S11:S25" si="12">Q11/O11*100</f>
        <v>14.087018623303852</v>
      </c>
      <c r="T11" s="13">
        <v>0</v>
      </c>
      <c r="U11" s="13">
        <v>0</v>
      </c>
      <c r="V11" s="13">
        <v>0</v>
      </c>
      <c r="W11" s="15" t="e">
        <f t="shared" ref="W11:W25" si="13">V11/U11*100</f>
        <v>#DIV/0!</v>
      </c>
      <c r="X11" s="13" t="e">
        <f t="shared" ref="X11:X25" si="14">V11/T11*100</f>
        <v>#DIV/0!</v>
      </c>
      <c r="Y11" s="13">
        <v>170</v>
      </c>
      <c r="Z11" s="13">
        <v>0</v>
      </c>
      <c r="AA11" s="13">
        <v>0</v>
      </c>
      <c r="AB11" s="15" t="e">
        <f t="shared" ref="AB11:AB25" si="15">AA11/Z11*100</f>
        <v>#DIV/0!</v>
      </c>
      <c r="AC11" s="13">
        <f t="shared" ref="AC11:AC25" si="16">AA11/Y11*100</f>
        <v>0</v>
      </c>
      <c r="AD11" s="13">
        <v>3640.6</v>
      </c>
      <c r="AE11" s="13">
        <v>787.6</v>
      </c>
      <c r="AF11" s="13">
        <v>512.85199999999998</v>
      </c>
      <c r="AG11" s="15">
        <f t="shared" ref="AG11:AG25" si="17">AF11/AE11*100</f>
        <v>65.115794819705428</v>
      </c>
      <c r="AH11" s="13">
        <f t="shared" ref="AH11:AH25" si="18">AF11/AD11*100</f>
        <v>14.087018623303852</v>
      </c>
      <c r="AI11" s="13">
        <v>258</v>
      </c>
      <c r="AJ11" s="13">
        <v>50</v>
      </c>
      <c r="AK11" s="13">
        <v>52.5</v>
      </c>
      <c r="AL11" s="15">
        <f t="shared" ref="AL11:AL25" si="19">AK11/AJ11*100</f>
        <v>105</v>
      </c>
      <c r="AM11" s="13">
        <f t="shared" ref="AM11:AM25" si="20">AK11/AI11*100</f>
        <v>20.348837209302324</v>
      </c>
      <c r="AN11" s="13">
        <v>0</v>
      </c>
      <c r="AO11" s="13">
        <v>0</v>
      </c>
      <c r="AP11" s="13">
        <v>0</v>
      </c>
      <c r="AQ11" s="15" t="e">
        <f t="shared" ref="AQ11:AQ25" si="21">AP11/AO11*100</f>
        <v>#DIV/0!</v>
      </c>
      <c r="AR11" s="13" t="e">
        <f t="shared" ref="AR11:AR25" si="22">AP11/AN11*100</f>
        <v>#DIV/0!</v>
      </c>
      <c r="AS11" s="16">
        <v>0</v>
      </c>
      <c r="AT11" s="16">
        <v>0</v>
      </c>
      <c r="AU11" s="13">
        <v>0</v>
      </c>
      <c r="AV11" s="13"/>
      <c r="AW11" s="13"/>
      <c r="AX11" s="13">
        <v>0</v>
      </c>
      <c r="AY11" s="13">
        <v>26989.599999999999</v>
      </c>
      <c r="AZ11" s="13">
        <v>6747.4</v>
      </c>
      <c r="BA11" s="13">
        <v>4498.3999999999996</v>
      </c>
      <c r="BB11" s="17"/>
      <c r="BC11" s="17"/>
      <c r="BD11" s="13">
        <v>0</v>
      </c>
      <c r="BE11" s="13">
        <v>0</v>
      </c>
      <c r="BF11" s="13">
        <v>0</v>
      </c>
      <c r="BG11" s="13">
        <v>0</v>
      </c>
      <c r="BH11" s="13"/>
      <c r="BI11" s="13"/>
      <c r="BJ11" s="13">
        <v>0</v>
      </c>
      <c r="BK11" s="13"/>
      <c r="BL11" s="13"/>
      <c r="BM11" s="13">
        <v>0</v>
      </c>
      <c r="BN11" s="15">
        <f t="shared" ref="BN11:BN25" si="23">BS11+BV11+BY11+CB11</f>
        <v>3351.5</v>
      </c>
      <c r="BO11" s="15">
        <f t="shared" ref="BO11:BO25" si="24">BT11+BW11+BZ11+CC11</f>
        <v>500</v>
      </c>
      <c r="BP11" s="15">
        <f t="shared" ref="BP11:BP25" si="25">BU11+BX11+CA11+CD11</f>
        <v>459.00029999999998</v>
      </c>
      <c r="BQ11" s="15">
        <f t="shared" ref="BQ11:BQ25" si="26">BP11/BO11*100</f>
        <v>91.800059999999988</v>
      </c>
      <c r="BR11" s="13">
        <f t="shared" ref="BR11:BR25" si="27">BP11/BN11*100</f>
        <v>13.695369237654781</v>
      </c>
      <c r="BS11" s="13">
        <v>3351.5</v>
      </c>
      <c r="BT11" s="13">
        <v>500</v>
      </c>
      <c r="BU11" s="13">
        <v>459.00029999999998</v>
      </c>
      <c r="BV11" s="13">
        <v>0</v>
      </c>
      <c r="BW11" s="13">
        <v>0</v>
      </c>
      <c r="BX11" s="13">
        <v>0</v>
      </c>
      <c r="BY11" s="13">
        <v>0</v>
      </c>
      <c r="BZ11" s="13">
        <v>0</v>
      </c>
      <c r="CA11" s="13">
        <v>0</v>
      </c>
      <c r="CB11" s="13">
        <v>0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</v>
      </c>
      <c r="CJ11" s="13">
        <v>0</v>
      </c>
      <c r="CK11" s="13">
        <v>0</v>
      </c>
      <c r="CL11" s="13">
        <v>0</v>
      </c>
      <c r="CM11" s="13">
        <v>0</v>
      </c>
      <c r="CN11" s="13">
        <v>1180</v>
      </c>
      <c r="CO11" s="13">
        <v>200</v>
      </c>
      <c r="CP11" s="13">
        <v>134.72</v>
      </c>
      <c r="CQ11" s="13">
        <v>680</v>
      </c>
      <c r="CR11" s="13">
        <v>170</v>
      </c>
      <c r="CS11" s="13">
        <v>88.72</v>
      </c>
      <c r="CT11" s="13">
        <v>0</v>
      </c>
      <c r="CU11" s="13">
        <v>0</v>
      </c>
      <c r="CV11" s="13">
        <v>203.78</v>
      </c>
      <c r="CW11" s="13">
        <v>0</v>
      </c>
      <c r="CX11" s="13">
        <v>0</v>
      </c>
      <c r="CY11" s="13">
        <v>0</v>
      </c>
      <c r="CZ11" s="13">
        <v>0</v>
      </c>
      <c r="DA11" s="13">
        <v>0</v>
      </c>
      <c r="DB11" s="13">
        <v>0</v>
      </c>
      <c r="DC11" s="13">
        <v>0</v>
      </c>
      <c r="DD11" s="13">
        <v>0</v>
      </c>
      <c r="DE11" s="13">
        <v>3</v>
      </c>
      <c r="DF11" s="13">
        <v>0</v>
      </c>
      <c r="DG11" s="15">
        <f t="shared" ref="DG11:DG25" si="28">T11+Y11+AD11+AI11+AN11+AS11+AV11+AY11+BB11+BE11+BH11+BK11+BS11+BV11+BY11+CB11+CE11+CH11+CK11+CN11+CT11+CW11+CZ11+DC11+EF11</f>
        <v>40013</v>
      </c>
      <c r="DH11" s="15">
        <f t="shared" ref="DH11:DH25" si="29">U11+Z11+AE11+AJ11+AO11+AT11+AW11+AZ11+BC11+BF11+BI11+BL11+BT11+BW11+BZ11+CC11+CF11+CI11+CL11+CO11+CU11+CX11+DA11+DD11+EG11</f>
        <v>9072.6</v>
      </c>
      <c r="DI11" s="15">
        <f t="shared" ref="DI11:DI25" si="30">V11+AA11+AF11+AK11+AP11+AU11+AX11+BA11+BD11+BG11+BJ11+BM11+BU11+BX11+CA11+CD11+CG11+CJ11+CM11+CP11+CV11+CY11+DB11+DE11+EH11</f>
        <v>6569.4353000000001</v>
      </c>
      <c r="DJ11" s="13">
        <v>0</v>
      </c>
      <c r="DK11" s="13">
        <v>0</v>
      </c>
      <c r="DL11" s="13">
        <v>0</v>
      </c>
      <c r="DM11" s="13">
        <v>0</v>
      </c>
      <c r="DN11" s="13">
        <v>0</v>
      </c>
      <c r="DO11" s="13">
        <v>0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0</v>
      </c>
      <c r="DV11" s="13">
        <v>0</v>
      </c>
      <c r="DW11" s="13">
        <v>0</v>
      </c>
      <c r="DX11" s="13">
        <v>0</v>
      </c>
      <c r="DY11" s="13">
        <v>0</v>
      </c>
      <c r="DZ11" s="13">
        <v>0</v>
      </c>
      <c r="EA11" s="13">
        <v>0</v>
      </c>
      <c r="EB11" s="13">
        <v>0</v>
      </c>
      <c r="EC11" s="15">
        <f t="shared" ref="EC11:EC25" si="31">DJ11+DM11+DP11+DS11+DV11+DY11</f>
        <v>0</v>
      </c>
      <c r="ED11" s="15">
        <f t="shared" ref="ED11:ED25" si="32">DK11+DN11+DQ11+DT11+DW11+DZ11</f>
        <v>0</v>
      </c>
      <c r="EE11" s="15">
        <f t="shared" ref="EE11:EE25" si="33">DL11+DO11+DR11+DU11+DX11+EA11+EB11</f>
        <v>0</v>
      </c>
      <c r="EF11" s="13">
        <v>4423.3</v>
      </c>
      <c r="EG11" s="13">
        <v>787.6</v>
      </c>
      <c r="EH11" s="13">
        <v>705.1830000000009</v>
      </c>
    </row>
    <row r="12" spans="1:138" s="18" customFormat="1" ht="20.25" customHeight="1">
      <c r="A12" s="27">
        <v>3</v>
      </c>
      <c r="B12" s="35" t="s">
        <v>50</v>
      </c>
      <c r="C12" s="13">
        <v>41640.222999999998</v>
      </c>
      <c r="D12" s="13">
        <v>0</v>
      </c>
      <c r="E12" s="14">
        <f t="shared" si="0"/>
        <v>40368.899999999994</v>
      </c>
      <c r="F12" s="14">
        <f t="shared" si="1"/>
        <v>9056.7000000000007</v>
      </c>
      <c r="G12" s="14">
        <f t="shared" si="1"/>
        <v>6039.4522999999999</v>
      </c>
      <c r="H12" s="15">
        <f t="shared" si="2"/>
        <v>66.684910618657995</v>
      </c>
      <c r="I12" s="15">
        <f t="shared" si="3"/>
        <v>14.960656099125814</v>
      </c>
      <c r="J12" s="15">
        <f t="shared" si="4"/>
        <v>12024.7</v>
      </c>
      <c r="K12" s="15">
        <f t="shared" si="5"/>
        <v>1970.7</v>
      </c>
      <c r="L12" s="15">
        <f t="shared" ref="L12:L25" si="34">V12+AA12+AF12+AK12+AP12+AU12+BM12+BU12+BX12+CA12+CD12+CG12+CM12+CP12+CV12+CY12+DE12+EH12</f>
        <v>1315.4522999999988</v>
      </c>
      <c r="M12" s="15">
        <f t="shared" si="6"/>
        <v>66.750509971076198</v>
      </c>
      <c r="N12" s="15">
        <f t="shared" si="7"/>
        <v>10.939585187156425</v>
      </c>
      <c r="O12" s="15">
        <f t="shared" si="8"/>
        <v>5074.8999999999996</v>
      </c>
      <c r="P12" s="15">
        <f t="shared" si="9"/>
        <v>750</v>
      </c>
      <c r="Q12" s="15">
        <f t="shared" si="10"/>
        <v>618.88099999999997</v>
      </c>
      <c r="R12" s="15">
        <f t="shared" si="11"/>
        <v>82.517466666666664</v>
      </c>
      <c r="S12" s="13">
        <f t="shared" si="12"/>
        <v>12.194939801769493</v>
      </c>
      <c r="T12" s="13">
        <v>0</v>
      </c>
      <c r="U12" s="13">
        <v>0</v>
      </c>
      <c r="V12" s="13">
        <v>0</v>
      </c>
      <c r="W12" s="15" t="e">
        <f t="shared" si="13"/>
        <v>#DIV/0!</v>
      </c>
      <c r="X12" s="13" t="e">
        <f t="shared" si="14"/>
        <v>#DIV/0!</v>
      </c>
      <c r="Y12" s="13">
        <v>0</v>
      </c>
      <c r="Z12" s="13">
        <v>0</v>
      </c>
      <c r="AA12" s="13">
        <v>0</v>
      </c>
      <c r="AB12" s="15" t="e">
        <f t="shared" si="15"/>
        <v>#DIV/0!</v>
      </c>
      <c r="AC12" s="13" t="e">
        <f t="shared" si="16"/>
        <v>#DIV/0!</v>
      </c>
      <c r="AD12" s="13">
        <v>5074.8999999999996</v>
      </c>
      <c r="AE12" s="13">
        <v>750</v>
      </c>
      <c r="AF12" s="13">
        <v>618.88099999999997</v>
      </c>
      <c r="AG12" s="15">
        <f t="shared" si="17"/>
        <v>82.517466666666664</v>
      </c>
      <c r="AH12" s="13">
        <f t="shared" si="18"/>
        <v>12.194939801769493</v>
      </c>
      <c r="AI12" s="13">
        <v>112</v>
      </c>
      <c r="AJ12" s="13">
        <v>28</v>
      </c>
      <c r="AK12" s="13">
        <v>32</v>
      </c>
      <c r="AL12" s="15">
        <f t="shared" si="19"/>
        <v>114.28571428571428</v>
      </c>
      <c r="AM12" s="13">
        <f t="shared" si="20"/>
        <v>28.571428571428569</v>
      </c>
      <c r="AN12" s="13">
        <v>0</v>
      </c>
      <c r="AO12" s="13">
        <v>0</v>
      </c>
      <c r="AP12" s="13">
        <v>0</v>
      </c>
      <c r="AQ12" s="15" t="e">
        <f t="shared" si="21"/>
        <v>#DIV/0!</v>
      </c>
      <c r="AR12" s="13" t="e">
        <f t="shared" si="22"/>
        <v>#DIV/0!</v>
      </c>
      <c r="AS12" s="16">
        <v>0</v>
      </c>
      <c r="AT12" s="16">
        <v>0</v>
      </c>
      <c r="AU12" s="13">
        <v>0</v>
      </c>
      <c r="AV12" s="13"/>
      <c r="AW12" s="13"/>
      <c r="AX12" s="13">
        <v>0</v>
      </c>
      <c r="AY12" s="13">
        <v>28344.2</v>
      </c>
      <c r="AZ12" s="13">
        <v>7086</v>
      </c>
      <c r="BA12" s="13">
        <v>4724</v>
      </c>
      <c r="BB12" s="17"/>
      <c r="BC12" s="17"/>
      <c r="BD12" s="13">
        <v>0</v>
      </c>
      <c r="BE12" s="13">
        <v>0</v>
      </c>
      <c r="BF12" s="13">
        <v>0</v>
      </c>
      <c r="BG12" s="13">
        <v>0</v>
      </c>
      <c r="BH12" s="13"/>
      <c r="BI12" s="13"/>
      <c r="BJ12" s="13">
        <v>0</v>
      </c>
      <c r="BK12" s="13"/>
      <c r="BL12" s="13"/>
      <c r="BM12" s="13">
        <v>0</v>
      </c>
      <c r="BN12" s="15">
        <f t="shared" si="23"/>
        <v>1681.6</v>
      </c>
      <c r="BO12" s="15">
        <f t="shared" si="24"/>
        <v>362.7</v>
      </c>
      <c r="BP12" s="15">
        <f t="shared" si="25"/>
        <v>276.50330000000002</v>
      </c>
      <c r="BQ12" s="15">
        <f t="shared" si="26"/>
        <v>76.234711883098996</v>
      </c>
      <c r="BR12" s="13">
        <f t="shared" si="27"/>
        <v>16.442869885823029</v>
      </c>
      <c r="BS12" s="13">
        <v>1681.6</v>
      </c>
      <c r="BT12" s="13">
        <v>362.7</v>
      </c>
      <c r="BU12" s="13">
        <v>276.50330000000002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700</v>
      </c>
      <c r="CO12" s="13">
        <v>80</v>
      </c>
      <c r="CP12" s="13">
        <v>5</v>
      </c>
      <c r="CQ12" s="13">
        <v>700</v>
      </c>
      <c r="CR12" s="13">
        <v>175</v>
      </c>
      <c r="CS12" s="13">
        <v>5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199.52</v>
      </c>
      <c r="DF12" s="13">
        <v>0</v>
      </c>
      <c r="DG12" s="15">
        <f t="shared" si="28"/>
        <v>40368.899999999994</v>
      </c>
      <c r="DH12" s="15">
        <f t="shared" si="29"/>
        <v>9056.7000000000007</v>
      </c>
      <c r="DI12" s="15">
        <f t="shared" si="30"/>
        <v>6039.4522999999999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5">
        <f t="shared" si="31"/>
        <v>0</v>
      </c>
      <c r="ED12" s="15">
        <f t="shared" si="32"/>
        <v>0</v>
      </c>
      <c r="EE12" s="15">
        <f t="shared" si="33"/>
        <v>0</v>
      </c>
      <c r="EF12" s="13">
        <v>4456.2</v>
      </c>
      <c r="EG12" s="13">
        <v>750</v>
      </c>
      <c r="EH12" s="13">
        <v>183.54799999999886</v>
      </c>
    </row>
    <row r="13" spans="1:138" s="18" customFormat="1" ht="20.25" customHeight="1">
      <c r="A13" s="28">
        <v>4</v>
      </c>
      <c r="B13" s="35" t="s">
        <v>51</v>
      </c>
      <c r="C13" s="13">
        <v>128698.76579999995</v>
      </c>
      <c r="D13" s="13">
        <v>3095.3949000000139</v>
      </c>
      <c r="E13" s="14">
        <f t="shared" si="0"/>
        <v>519641.7</v>
      </c>
      <c r="F13" s="14">
        <f t="shared" si="1"/>
        <v>117159.526</v>
      </c>
      <c r="G13" s="14">
        <f t="shared" si="1"/>
        <v>75936.895999999993</v>
      </c>
      <c r="H13" s="15">
        <f t="shared" si="2"/>
        <v>64.814956660032919</v>
      </c>
      <c r="I13" s="15">
        <f t="shared" si="3"/>
        <v>14.613318369176298</v>
      </c>
      <c r="J13" s="15">
        <f t="shared" si="4"/>
        <v>167665</v>
      </c>
      <c r="K13" s="15">
        <f t="shared" si="5"/>
        <v>29165.326000000001</v>
      </c>
      <c r="L13" s="15">
        <f t="shared" si="34"/>
        <v>17273.895999999993</v>
      </c>
      <c r="M13" s="15">
        <f t="shared" si="6"/>
        <v>59.227508720457955</v>
      </c>
      <c r="N13" s="15">
        <f t="shared" si="7"/>
        <v>10.302624876986846</v>
      </c>
      <c r="O13" s="15">
        <f t="shared" si="8"/>
        <v>75037.600000000006</v>
      </c>
      <c r="P13" s="15">
        <f t="shared" si="9"/>
        <v>8577.1630000000005</v>
      </c>
      <c r="Q13" s="15">
        <f t="shared" si="10"/>
        <v>9636.1939999999995</v>
      </c>
      <c r="R13" s="15">
        <f t="shared" si="11"/>
        <v>112.34710125014529</v>
      </c>
      <c r="S13" s="13">
        <f t="shared" si="12"/>
        <v>12.841820633922191</v>
      </c>
      <c r="T13" s="13">
        <v>400</v>
      </c>
      <c r="U13" s="13">
        <v>100</v>
      </c>
      <c r="V13" s="13">
        <v>14.67</v>
      </c>
      <c r="W13" s="15">
        <f t="shared" si="13"/>
        <v>14.67</v>
      </c>
      <c r="X13" s="13">
        <f t="shared" si="14"/>
        <v>3.6675</v>
      </c>
      <c r="Y13" s="13">
        <v>19389.400000000001</v>
      </c>
      <c r="Z13" s="13">
        <v>5000</v>
      </c>
      <c r="AA13" s="13">
        <v>577.84900000000005</v>
      </c>
      <c r="AB13" s="15">
        <f t="shared" si="15"/>
        <v>11.556980000000001</v>
      </c>
      <c r="AC13" s="13">
        <f t="shared" si="16"/>
        <v>2.9802314666776692</v>
      </c>
      <c r="AD13" s="13">
        <v>74637.600000000006</v>
      </c>
      <c r="AE13" s="13">
        <v>8477.1630000000005</v>
      </c>
      <c r="AF13" s="13">
        <v>9621.5239999999994</v>
      </c>
      <c r="AG13" s="15">
        <f t="shared" si="17"/>
        <v>113.49933934265508</v>
      </c>
      <c r="AH13" s="13">
        <f t="shared" si="18"/>
        <v>12.890987920297542</v>
      </c>
      <c r="AI13" s="13">
        <v>3235</v>
      </c>
      <c r="AJ13" s="13">
        <v>2065</v>
      </c>
      <c r="AK13" s="13">
        <v>1524.6659999999999</v>
      </c>
      <c r="AL13" s="15">
        <f t="shared" si="19"/>
        <v>73.833704600484268</v>
      </c>
      <c r="AM13" s="13">
        <f t="shared" si="20"/>
        <v>47.130324574961357</v>
      </c>
      <c r="AN13" s="13">
        <v>0</v>
      </c>
      <c r="AO13" s="13">
        <v>0</v>
      </c>
      <c r="AP13" s="13">
        <v>0</v>
      </c>
      <c r="AQ13" s="15" t="e">
        <f t="shared" si="21"/>
        <v>#DIV/0!</v>
      </c>
      <c r="AR13" s="13" t="e">
        <f t="shared" si="22"/>
        <v>#DIV/0!</v>
      </c>
      <c r="AS13" s="16">
        <v>0</v>
      </c>
      <c r="AT13" s="16">
        <v>0</v>
      </c>
      <c r="AU13" s="13">
        <v>0</v>
      </c>
      <c r="AV13" s="13"/>
      <c r="AW13" s="13"/>
      <c r="AX13" s="13">
        <v>0</v>
      </c>
      <c r="AY13" s="13">
        <v>351976.7</v>
      </c>
      <c r="AZ13" s="13">
        <v>87994.2</v>
      </c>
      <c r="BA13" s="13">
        <v>58663</v>
      </c>
      <c r="BB13" s="17"/>
      <c r="BC13" s="17"/>
      <c r="BD13" s="13">
        <v>0</v>
      </c>
      <c r="BE13" s="13">
        <v>0</v>
      </c>
      <c r="BF13" s="13">
        <v>0</v>
      </c>
      <c r="BG13" s="13">
        <v>0</v>
      </c>
      <c r="BH13" s="13"/>
      <c r="BI13" s="13"/>
      <c r="BJ13" s="13">
        <v>0</v>
      </c>
      <c r="BK13" s="13"/>
      <c r="BL13" s="13"/>
      <c r="BM13" s="13">
        <v>0</v>
      </c>
      <c r="BN13" s="15">
        <f t="shared" si="23"/>
        <v>26880.5</v>
      </c>
      <c r="BO13" s="15">
        <f t="shared" si="24"/>
        <v>2800</v>
      </c>
      <c r="BP13" s="15">
        <f t="shared" si="25"/>
        <v>2214.576</v>
      </c>
      <c r="BQ13" s="15">
        <f t="shared" si="26"/>
        <v>79.091999999999999</v>
      </c>
      <c r="BR13" s="13">
        <f t="shared" si="27"/>
        <v>8.2385967522925547</v>
      </c>
      <c r="BS13" s="13">
        <v>13583.3</v>
      </c>
      <c r="BT13" s="13">
        <v>2500</v>
      </c>
      <c r="BU13" s="13">
        <v>1995.576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13297.2</v>
      </c>
      <c r="CC13" s="13">
        <v>300</v>
      </c>
      <c r="CD13" s="13">
        <v>219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7046</v>
      </c>
      <c r="CO13" s="13">
        <v>1850</v>
      </c>
      <c r="CP13" s="13">
        <v>1234.2</v>
      </c>
      <c r="CQ13" s="13">
        <v>3000</v>
      </c>
      <c r="CR13" s="13">
        <v>750</v>
      </c>
      <c r="CS13" s="13">
        <v>388.68</v>
      </c>
      <c r="CT13" s="13">
        <v>4000</v>
      </c>
      <c r="CU13" s="13">
        <v>396</v>
      </c>
      <c r="CV13" s="13">
        <v>484.19200000000001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  <c r="DC13" s="13">
        <v>800</v>
      </c>
      <c r="DD13" s="13">
        <v>0</v>
      </c>
      <c r="DE13" s="13">
        <v>165.8</v>
      </c>
      <c r="DF13" s="13">
        <v>0</v>
      </c>
      <c r="DG13" s="15">
        <f t="shared" si="28"/>
        <v>519641.7</v>
      </c>
      <c r="DH13" s="15">
        <f t="shared" si="29"/>
        <v>117159.526</v>
      </c>
      <c r="DI13" s="15">
        <f t="shared" si="30"/>
        <v>75936.895999999993</v>
      </c>
      <c r="DJ13" s="13">
        <v>0</v>
      </c>
      <c r="DK13" s="13">
        <v>0</v>
      </c>
      <c r="DL13" s="13">
        <v>0</v>
      </c>
      <c r="DM13" s="13">
        <v>0</v>
      </c>
      <c r="DN13" s="13">
        <v>0</v>
      </c>
      <c r="DO13" s="13">
        <v>0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0</v>
      </c>
      <c r="DX13" s="13">
        <v>0</v>
      </c>
      <c r="DY13" s="13">
        <v>94890.000000000044</v>
      </c>
      <c r="DZ13" s="13">
        <v>0</v>
      </c>
      <c r="EA13" s="13">
        <v>0</v>
      </c>
      <c r="EB13" s="13">
        <v>0</v>
      </c>
      <c r="EC13" s="15">
        <f t="shared" si="31"/>
        <v>94890.000000000044</v>
      </c>
      <c r="ED13" s="15">
        <f t="shared" si="32"/>
        <v>0</v>
      </c>
      <c r="EE13" s="15">
        <f t="shared" si="33"/>
        <v>0</v>
      </c>
      <c r="EF13" s="13">
        <v>31276.5</v>
      </c>
      <c r="EG13" s="13">
        <v>8477.1630000000005</v>
      </c>
      <c r="EH13" s="13">
        <v>1436.4189999999944</v>
      </c>
    </row>
    <row r="14" spans="1:138" s="18" customFormat="1" ht="20.25" customHeight="1">
      <c r="A14" s="27">
        <v>5</v>
      </c>
      <c r="B14" s="35" t="s">
        <v>52</v>
      </c>
      <c r="C14" s="13">
        <v>228253.9</v>
      </c>
      <c r="D14" s="13">
        <v>13632.9</v>
      </c>
      <c r="E14" s="14">
        <f t="shared" si="0"/>
        <v>1371757.3</v>
      </c>
      <c r="F14" s="14">
        <f t="shared" si="1"/>
        <v>310812.5</v>
      </c>
      <c r="G14" s="14">
        <f t="shared" si="1"/>
        <v>218140.12359999999</v>
      </c>
      <c r="H14" s="15">
        <f t="shared" si="2"/>
        <v>70.1838322461291</v>
      </c>
      <c r="I14" s="15">
        <f t="shared" si="3"/>
        <v>15.902238945621065</v>
      </c>
      <c r="J14" s="15">
        <f t="shared" si="4"/>
        <v>313359</v>
      </c>
      <c r="K14" s="15">
        <f t="shared" si="5"/>
        <v>46218.5</v>
      </c>
      <c r="L14" s="15">
        <f t="shared" si="34"/>
        <v>42738.323600000032</v>
      </c>
      <c r="M14" s="15">
        <f t="shared" si="6"/>
        <v>92.470165842682121</v>
      </c>
      <c r="N14" s="15">
        <f t="shared" si="7"/>
        <v>13.63877329197503</v>
      </c>
      <c r="O14" s="15">
        <f t="shared" si="8"/>
        <v>148988.5</v>
      </c>
      <c r="P14" s="15">
        <f t="shared" si="9"/>
        <v>8885</v>
      </c>
      <c r="Q14" s="15">
        <f t="shared" si="10"/>
        <v>26767.046999999999</v>
      </c>
      <c r="R14" s="15">
        <f t="shared" si="11"/>
        <v>301.26108047270679</v>
      </c>
      <c r="S14" s="13">
        <f t="shared" si="12"/>
        <v>17.96584769965467</v>
      </c>
      <c r="T14" s="13">
        <v>1306.5</v>
      </c>
      <c r="U14" s="13">
        <v>324</v>
      </c>
      <c r="V14" s="13">
        <v>343.63900000000001</v>
      </c>
      <c r="W14" s="15">
        <f t="shared" si="13"/>
        <v>106.06141975308643</v>
      </c>
      <c r="X14" s="13">
        <f t="shared" si="14"/>
        <v>26.30225794106391</v>
      </c>
      <c r="Y14" s="13">
        <v>11358</v>
      </c>
      <c r="Z14" s="13">
        <v>2838</v>
      </c>
      <c r="AA14" s="13">
        <v>1125.547</v>
      </c>
      <c r="AB14" s="15">
        <f t="shared" si="15"/>
        <v>39.65986610288936</v>
      </c>
      <c r="AC14" s="13">
        <f t="shared" si="16"/>
        <v>9.9097288254974458</v>
      </c>
      <c r="AD14" s="13">
        <v>147682</v>
      </c>
      <c r="AE14" s="13">
        <v>8561</v>
      </c>
      <c r="AF14" s="13">
        <v>26423.407999999999</v>
      </c>
      <c r="AG14" s="15">
        <f t="shared" si="17"/>
        <v>308.64861581590935</v>
      </c>
      <c r="AH14" s="13">
        <f t="shared" si="18"/>
        <v>17.892097885998293</v>
      </c>
      <c r="AI14" s="13">
        <v>10571</v>
      </c>
      <c r="AJ14" s="13">
        <v>2636.5</v>
      </c>
      <c r="AK14" s="13">
        <v>1841.0450000000001</v>
      </c>
      <c r="AL14" s="15">
        <f t="shared" si="19"/>
        <v>69.829129527783053</v>
      </c>
      <c r="AM14" s="13">
        <f t="shared" si="20"/>
        <v>17.41599659445653</v>
      </c>
      <c r="AN14" s="13">
        <v>5800</v>
      </c>
      <c r="AO14" s="13">
        <v>1449</v>
      </c>
      <c r="AP14" s="13">
        <v>1508.4</v>
      </c>
      <c r="AQ14" s="15">
        <f t="shared" si="21"/>
        <v>104.09937888198759</v>
      </c>
      <c r="AR14" s="13">
        <f t="shared" si="22"/>
        <v>26.006896551724139</v>
      </c>
      <c r="AS14" s="16">
        <v>600</v>
      </c>
      <c r="AT14" s="16">
        <v>150</v>
      </c>
      <c r="AU14" s="13">
        <v>0</v>
      </c>
      <c r="AV14" s="13"/>
      <c r="AW14" s="13"/>
      <c r="AX14" s="13">
        <v>0</v>
      </c>
      <c r="AY14" s="13">
        <v>1052410.2</v>
      </c>
      <c r="AZ14" s="13">
        <v>263100</v>
      </c>
      <c r="BA14" s="13">
        <v>175401.8</v>
      </c>
      <c r="BB14" s="17"/>
      <c r="BC14" s="17"/>
      <c r="BD14" s="13">
        <v>0</v>
      </c>
      <c r="BE14" s="13">
        <v>3098.1</v>
      </c>
      <c r="BF14" s="13">
        <v>774</v>
      </c>
      <c r="BG14" s="13">
        <v>0</v>
      </c>
      <c r="BH14" s="13"/>
      <c r="BI14" s="13"/>
      <c r="BJ14" s="13">
        <v>0</v>
      </c>
      <c r="BK14" s="13"/>
      <c r="BL14" s="13"/>
      <c r="BM14" s="13">
        <v>0</v>
      </c>
      <c r="BN14" s="15">
        <f t="shared" si="23"/>
        <v>18973.5</v>
      </c>
      <c r="BO14" s="15">
        <f t="shared" si="24"/>
        <v>4743</v>
      </c>
      <c r="BP14" s="15">
        <f t="shared" si="25"/>
        <v>1272.8856000000001</v>
      </c>
      <c r="BQ14" s="15">
        <f t="shared" si="26"/>
        <v>26.837141049968377</v>
      </c>
      <c r="BR14" s="13">
        <f t="shared" si="27"/>
        <v>6.7087548422800225</v>
      </c>
      <c r="BS14" s="13">
        <v>18060.099999999999</v>
      </c>
      <c r="BT14" s="13">
        <v>4515</v>
      </c>
      <c r="BU14" s="13">
        <v>1227.5856000000001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913.4</v>
      </c>
      <c r="CC14" s="13">
        <v>228</v>
      </c>
      <c r="CD14" s="13">
        <v>45.3</v>
      </c>
      <c r="CE14" s="13">
        <v>0</v>
      </c>
      <c r="CF14" s="13">
        <v>0</v>
      </c>
      <c r="CG14" s="13">
        <v>0</v>
      </c>
      <c r="CH14" s="13">
        <v>2890</v>
      </c>
      <c r="CI14" s="13">
        <v>720</v>
      </c>
      <c r="CJ14" s="13">
        <v>0</v>
      </c>
      <c r="CK14" s="13">
        <v>0</v>
      </c>
      <c r="CL14" s="13">
        <v>0</v>
      </c>
      <c r="CM14" s="13">
        <v>66</v>
      </c>
      <c r="CN14" s="13">
        <v>56964</v>
      </c>
      <c r="CO14" s="13">
        <v>15195</v>
      </c>
      <c r="CP14" s="13">
        <v>6093.4285</v>
      </c>
      <c r="CQ14" s="13">
        <v>31114</v>
      </c>
      <c r="CR14" s="13">
        <v>7778.5</v>
      </c>
      <c r="CS14" s="13">
        <v>2931.4245000000001</v>
      </c>
      <c r="CT14" s="13">
        <v>3000</v>
      </c>
      <c r="CU14" s="13">
        <v>750</v>
      </c>
      <c r="CV14" s="13">
        <v>87.83</v>
      </c>
      <c r="CW14" s="13">
        <v>0</v>
      </c>
      <c r="CX14" s="13">
        <v>0</v>
      </c>
      <c r="CY14" s="13">
        <v>50</v>
      </c>
      <c r="CZ14" s="13">
        <v>0</v>
      </c>
      <c r="DA14" s="13">
        <v>0</v>
      </c>
      <c r="DB14" s="13">
        <v>0</v>
      </c>
      <c r="DC14" s="13">
        <v>4050</v>
      </c>
      <c r="DD14" s="13">
        <v>1011</v>
      </c>
      <c r="DE14" s="13">
        <v>442.65949999999998</v>
      </c>
      <c r="DF14" s="13">
        <v>0</v>
      </c>
      <c r="DG14" s="15">
        <f t="shared" si="28"/>
        <v>1371757.3</v>
      </c>
      <c r="DH14" s="15">
        <f t="shared" si="29"/>
        <v>310812.5</v>
      </c>
      <c r="DI14" s="15">
        <f t="shared" si="30"/>
        <v>218140.12359999999</v>
      </c>
      <c r="DJ14" s="13">
        <v>0</v>
      </c>
      <c r="DK14" s="13">
        <v>0</v>
      </c>
      <c r="DL14" s="13">
        <v>0</v>
      </c>
      <c r="DM14" s="13">
        <v>0</v>
      </c>
      <c r="DN14" s="13">
        <v>0</v>
      </c>
      <c r="DO14" s="13">
        <v>0</v>
      </c>
      <c r="DP14" s="13">
        <v>0</v>
      </c>
      <c r="DQ14" s="13">
        <v>0</v>
      </c>
      <c r="DR14" s="13">
        <v>0</v>
      </c>
      <c r="DS14" s="13">
        <v>0</v>
      </c>
      <c r="DT14" s="13">
        <v>0</v>
      </c>
      <c r="DU14" s="13">
        <v>0</v>
      </c>
      <c r="DV14" s="13">
        <v>0</v>
      </c>
      <c r="DW14" s="13">
        <v>0</v>
      </c>
      <c r="DX14" s="13">
        <v>0</v>
      </c>
      <c r="DY14" s="13">
        <v>238087.3</v>
      </c>
      <c r="DZ14" s="13">
        <v>0</v>
      </c>
      <c r="EA14" s="13">
        <v>0</v>
      </c>
      <c r="EB14" s="13">
        <v>0</v>
      </c>
      <c r="EC14" s="15">
        <f t="shared" si="31"/>
        <v>238087.3</v>
      </c>
      <c r="ED14" s="15">
        <f t="shared" si="32"/>
        <v>0</v>
      </c>
      <c r="EE14" s="15">
        <f t="shared" si="33"/>
        <v>0</v>
      </c>
      <c r="EF14" s="13">
        <v>53054</v>
      </c>
      <c r="EG14" s="13">
        <v>8561</v>
      </c>
      <c r="EH14" s="13">
        <v>3483.4810000000289</v>
      </c>
    </row>
    <row r="15" spans="1:138" s="18" customFormat="1" ht="20.25" customHeight="1">
      <c r="A15" s="28">
        <v>6</v>
      </c>
      <c r="B15" s="35" t="s">
        <v>53</v>
      </c>
      <c r="C15" s="13">
        <v>317207.28360000002</v>
      </c>
      <c r="D15" s="13">
        <v>0</v>
      </c>
      <c r="E15" s="14">
        <f t="shared" si="0"/>
        <v>740244.3</v>
      </c>
      <c r="F15" s="14">
        <f t="shared" si="1"/>
        <v>288963.5</v>
      </c>
      <c r="G15" s="14">
        <f t="shared" si="1"/>
        <v>92297.140499999994</v>
      </c>
      <c r="H15" s="15">
        <f t="shared" si="2"/>
        <v>31.940760857340113</v>
      </c>
      <c r="I15" s="15">
        <f t="shared" si="3"/>
        <v>12.468470273935237</v>
      </c>
      <c r="J15" s="15">
        <f t="shared" si="4"/>
        <v>209054.3</v>
      </c>
      <c r="K15" s="15">
        <f t="shared" si="5"/>
        <v>49820</v>
      </c>
      <c r="L15" s="15">
        <f t="shared" si="34"/>
        <v>27730.940500000001</v>
      </c>
      <c r="M15" s="15">
        <f t="shared" si="6"/>
        <v>55.662265154556401</v>
      </c>
      <c r="N15" s="15">
        <f t="shared" si="7"/>
        <v>13.264946236456272</v>
      </c>
      <c r="O15" s="15">
        <f t="shared" si="8"/>
        <v>60990</v>
      </c>
      <c r="P15" s="15">
        <f t="shared" si="9"/>
        <v>12300</v>
      </c>
      <c r="Q15" s="15">
        <f t="shared" si="10"/>
        <v>15048.919</v>
      </c>
      <c r="R15" s="15">
        <f t="shared" si="11"/>
        <v>122.34893495934959</v>
      </c>
      <c r="S15" s="13">
        <f t="shared" si="12"/>
        <v>24.674404000655844</v>
      </c>
      <c r="T15" s="13">
        <v>990</v>
      </c>
      <c r="U15" s="13">
        <v>300</v>
      </c>
      <c r="V15" s="13">
        <v>228.023</v>
      </c>
      <c r="W15" s="15">
        <f t="shared" si="13"/>
        <v>76.007666666666665</v>
      </c>
      <c r="X15" s="13">
        <f t="shared" si="14"/>
        <v>23.032626262626263</v>
      </c>
      <c r="Y15" s="13">
        <v>17400</v>
      </c>
      <c r="Z15" s="13">
        <v>4000</v>
      </c>
      <c r="AA15" s="13">
        <v>1811.442</v>
      </c>
      <c r="AB15" s="15">
        <f t="shared" si="15"/>
        <v>45.286050000000003</v>
      </c>
      <c r="AC15" s="13">
        <f t="shared" si="16"/>
        <v>10.410586206896552</v>
      </c>
      <c r="AD15" s="13">
        <v>60000</v>
      </c>
      <c r="AE15" s="13">
        <v>12000</v>
      </c>
      <c r="AF15" s="13">
        <v>14820.896000000001</v>
      </c>
      <c r="AG15" s="15">
        <f t="shared" si="17"/>
        <v>123.50746666666667</v>
      </c>
      <c r="AH15" s="13">
        <f t="shared" si="18"/>
        <v>24.701493333333335</v>
      </c>
      <c r="AI15" s="13">
        <v>5015</v>
      </c>
      <c r="AJ15" s="13">
        <v>875</v>
      </c>
      <c r="AK15" s="13">
        <v>1897.8050000000001</v>
      </c>
      <c r="AL15" s="15">
        <f t="shared" si="19"/>
        <v>216.892</v>
      </c>
      <c r="AM15" s="13">
        <f t="shared" si="20"/>
        <v>37.842572283150552</v>
      </c>
      <c r="AN15" s="13">
        <v>4000</v>
      </c>
      <c r="AO15" s="13">
        <v>600</v>
      </c>
      <c r="AP15" s="13">
        <v>707.1</v>
      </c>
      <c r="AQ15" s="15">
        <f t="shared" si="21"/>
        <v>117.85000000000001</v>
      </c>
      <c r="AR15" s="13">
        <f t="shared" si="22"/>
        <v>17.677500000000002</v>
      </c>
      <c r="AS15" s="16">
        <v>0</v>
      </c>
      <c r="AT15" s="16">
        <v>0</v>
      </c>
      <c r="AU15" s="13">
        <v>0</v>
      </c>
      <c r="AV15" s="13"/>
      <c r="AW15" s="13"/>
      <c r="AX15" s="13">
        <v>0</v>
      </c>
      <c r="AY15" s="13">
        <v>387396.7</v>
      </c>
      <c r="AZ15" s="13">
        <v>96849.2</v>
      </c>
      <c r="BA15" s="13">
        <v>64566.2</v>
      </c>
      <c r="BB15" s="17"/>
      <c r="BC15" s="17"/>
      <c r="BD15" s="13">
        <v>0</v>
      </c>
      <c r="BE15" s="13">
        <v>0</v>
      </c>
      <c r="BF15" s="13">
        <v>0</v>
      </c>
      <c r="BG15" s="13">
        <v>0</v>
      </c>
      <c r="BH15" s="13"/>
      <c r="BI15" s="13"/>
      <c r="BJ15" s="13">
        <v>0</v>
      </c>
      <c r="BK15" s="13"/>
      <c r="BL15" s="13"/>
      <c r="BM15" s="13">
        <v>0</v>
      </c>
      <c r="BN15" s="15">
        <f t="shared" si="23"/>
        <v>60500</v>
      </c>
      <c r="BO15" s="15">
        <f t="shared" si="24"/>
        <v>13175</v>
      </c>
      <c r="BP15" s="15">
        <f t="shared" si="25"/>
        <v>3174.95</v>
      </c>
      <c r="BQ15" s="15">
        <f t="shared" si="26"/>
        <v>24.098292220113851</v>
      </c>
      <c r="BR15" s="13">
        <f t="shared" si="27"/>
        <v>5.247851239669421</v>
      </c>
      <c r="BS15" s="13">
        <v>54000</v>
      </c>
      <c r="BT15" s="13">
        <v>12175</v>
      </c>
      <c r="BU15" s="13">
        <v>3144.95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6500</v>
      </c>
      <c r="CC15" s="13">
        <v>1000</v>
      </c>
      <c r="CD15" s="13">
        <v>30</v>
      </c>
      <c r="CE15" s="13">
        <v>0</v>
      </c>
      <c r="CF15" s="13">
        <v>0</v>
      </c>
      <c r="CG15" s="13">
        <v>0</v>
      </c>
      <c r="CH15" s="13">
        <v>1999</v>
      </c>
      <c r="CI15" s="13">
        <v>500</v>
      </c>
      <c r="CJ15" s="13">
        <v>0</v>
      </c>
      <c r="CK15" s="13">
        <v>0</v>
      </c>
      <c r="CL15" s="13">
        <v>0</v>
      </c>
      <c r="CM15" s="13">
        <v>0</v>
      </c>
      <c r="CN15" s="13">
        <v>41650.300000000003</v>
      </c>
      <c r="CO15" s="13">
        <v>6570</v>
      </c>
      <c r="CP15" s="13">
        <v>3195.0194999999999</v>
      </c>
      <c r="CQ15" s="13">
        <v>18000</v>
      </c>
      <c r="CR15" s="13">
        <v>4500</v>
      </c>
      <c r="CS15" s="13">
        <v>2508.0194999999999</v>
      </c>
      <c r="CT15" s="13">
        <v>0</v>
      </c>
      <c r="CU15" s="13">
        <v>0</v>
      </c>
      <c r="CV15" s="13">
        <v>0</v>
      </c>
      <c r="CW15" s="13">
        <v>2500</v>
      </c>
      <c r="CX15" s="13">
        <v>300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379.25799999999998</v>
      </c>
      <c r="DF15" s="13">
        <v>19.146000000000001</v>
      </c>
      <c r="DG15" s="15">
        <f t="shared" si="28"/>
        <v>598450</v>
      </c>
      <c r="DH15" s="15">
        <f t="shared" si="29"/>
        <v>147169.20000000001</v>
      </c>
      <c r="DI15" s="15">
        <f t="shared" si="30"/>
        <v>92297.140499999994</v>
      </c>
      <c r="DJ15" s="13">
        <v>0</v>
      </c>
      <c r="DK15" s="13">
        <v>0</v>
      </c>
      <c r="DL15" s="13">
        <v>0</v>
      </c>
      <c r="DM15" s="13">
        <v>141794.29999999999</v>
      </c>
      <c r="DN15" s="13">
        <v>141794.29999999999</v>
      </c>
      <c r="DO15" s="13">
        <v>0</v>
      </c>
      <c r="DP15" s="13">
        <v>0</v>
      </c>
      <c r="DQ15" s="13">
        <v>0</v>
      </c>
      <c r="DR15" s="13">
        <v>0</v>
      </c>
      <c r="DS15" s="13">
        <v>0</v>
      </c>
      <c r="DT15" s="13">
        <v>0</v>
      </c>
      <c r="DU15" s="13">
        <v>0</v>
      </c>
      <c r="DV15" s="13">
        <v>0</v>
      </c>
      <c r="DW15" s="13">
        <v>0</v>
      </c>
      <c r="DX15" s="13">
        <v>0</v>
      </c>
      <c r="DY15" s="13">
        <v>0</v>
      </c>
      <c r="DZ15" s="13">
        <v>0</v>
      </c>
      <c r="EA15" s="13">
        <v>0</v>
      </c>
      <c r="EB15" s="13">
        <v>0</v>
      </c>
      <c r="EC15" s="15">
        <f t="shared" si="31"/>
        <v>141794.29999999999</v>
      </c>
      <c r="ED15" s="15">
        <f t="shared" si="32"/>
        <v>141794.29999999999</v>
      </c>
      <c r="EE15" s="15">
        <f t="shared" si="33"/>
        <v>0</v>
      </c>
      <c r="EF15" s="13">
        <v>16999</v>
      </c>
      <c r="EG15" s="13">
        <v>12000</v>
      </c>
      <c r="EH15" s="13">
        <v>1516.4470000000001</v>
      </c>
    </row>
    <row r="16" spans="1:138" s="18" customFormat="1" ht="20.25" customHeight="1">
      <c r="A16" s="27">
        <v>7</v>
      </c>
      <c r="B16" s="35" t="s">
        <v>54</v>
      </c>
      <c r="C16" s="13">
        <v>51442.8</v>
      </c>
      <c r="D16" s="13">
        <v>0</v>
      </c>
      <c r="E16" s="14">
        <f t="shared" si="0"/>
        <v>232333.3</v>
      </c>
      <c r="F16" s="14">
        <f t="shared" si="1"/>
        <v>53363.524999999994</v>
      </c>
      <c r="G16" s="14">
        <f t="shared" si="1"/>
        <v>41920.171999999999</v>
      </c>
      <c r="H16" s="15">
        <f t="shared" si="2"/>
        <v>78.555852522860889</v>
      </c>
      <c r="I16" s="15">
        <f t="shared" si="3"/>
        <v>18.043118227133174</v>
      </c>
      <c r="J16" s="15">
        <f t="shared" si="4"/>
        <v>49000</v>
      </c>
      <c r="K16" s="15">
        <f t="shared" si="5"/>
        <v>7530.2</v>
      </c>
      <c r="L16" s="15">
        <f t="shared" si="34"/>
        <v>7658.5719999999937</v>
      </c>
      <c r="M16" s="15">
        <f t="shared" si="6"/>
        <v>101.70476215771154</v>
      </c>
      <c r="N16" s="15">
        <f t="shared" si="7"/>
        <v>15.629738775510191</v>
      </c>
      <c r="O16" s="15">
        <f t="shared" si="8"/>
        <v>15300</v>
      </c>
      <c r="P16" s="15">
        <f t="shared" si="9"/>
        <v>1150</v>
      </c>
      <c r="Q16" s="15">
        <f t="shared" si="10"/>
        <v>4271.9989999999998</v>
      </c>
      <c r="R16" s="15">
        <f t="shared" si="11"/>
        <v>371.47817391304346</v>
      </c>
      <c r="S16" s="13">
        <f t="shared" si="12"/>
        <v>27.921562091503265</v>
      </c>
      <c r="T16" s="13">
        <v>300</v>
      </c>
      <c r="U16" s="13">
        <v>100</v>
      </c>
      <c r="V16" s="13">
        <v>0</v>
      </c>
      <c r="W16" s="15">
        <f t="shared" si="13"/>
        <v>0</v>
      </c>
      <c r="X16" s="13">
        <f t="shared" si="14"/>
        <v>0</v>
      </c>
      <c r="Y16" s="13">
        <v>5300</v>
      </c>
      <c r="Z16" s="13">
        <v>1080.2</v>
      </c>
      <c r="AA16" s="13">
        <v>246.941</v>
      </c>
      <c r="AB16" s="15">
        <f t="shared" si="15"/>
        <v>22.860673949268655</v>
      </c>
      <c r="AC16" s="13">
        <f t="shared" si="16"/>
        <v>4.6592641509433967</v>
      </c>
      <c r="AD16" s="13">
        <v>15000</v>
      </c>
      <c r="AE16" s="13">
        <v>1050</v>
      </c>
      <c r="AF16" s="13">
        <v>4271.9989999999998</v>
      </c>
      <c r="AG16" s="15">
        <f t="shared" si="17"/>
        <v>406.85704761904759</v>
      </c>
      <c r="AH16" s="13">
        <f t="shared" si="18"/>
        <v>28.479993333333333</v>
      </c>
      <c r="AI16" s="13">
        <v>1000</v>
      </c>
      <c r="AJ16" s="13">
        <v>250</v>
      </c>
      <c r="AK16" s="13">
        <v>101</v>
      </c>
      <c r="AL16" s="15">
        <f t="shared" si="19"/>
        <v>40.400000000000006</v>
      </c>
      <c r="AM16" s="13">
        <f t="shared" si="20"/>
        <v>10.100000000000001</v>
      </c>
      <c r="AN16" s="13">
        <v>0</v>
      </c>
      <c r="AO16" s="13">
        <v>0</v>
      </c>
      <c r="AP16" s="13">
        <v>0</v>
      </c>
      <c r="AQ16" s="15" t="e">
        <f t="shared" si="21"/>
        <v>#DIV/0!</v>
      </c>
      <c r="AR16" s="13" t="e">
        <f t="shared" si="22"/>
        <v>#DIV/0!</v>
      </c>
      <c r="AS16" s="16">
        <v>0</v>
      </c>
      <c r="AT16" s="16">
        <v>0</v>
      </c>
      <c r="AU16" s="13">
        <v>0</v>
      </c>
      <c r="AV16" s="13"/>
      <c r="AW16" s="13"/>
      <c r="AX16" s="13">
        <v>0</v>
      </c>
      <c r="AY16" s="13">
        <v>183333.3</v>
      </c>
      <c r="AZ16" s="13">
        <v>45833.324999999997</v>
      </c>
      <c r="BA16" s="13">
        <v>30555.599999999999</v>
      </c>
      <c r="BB16" s="17"/>
      <c r="BC16" s="17"/>
      <c r="BD16" s="13">
        <v>0</v>
      </c>
      <c r="BE16" s="13">
        <v>0</v>
      </c>
      <c r="BF16" s="13">
        <v>0</v>
      </c>
      <c r="BG16" s="13">
        <v>0</v>
      </c>
      <c r="BH16" s="13"/>
      <c r="BI16" s="13"/>
      <c r="BJ16" s="13">
        <v>0</v>
      </c>
      <c r="BK16" s="13"/>
      <c r="BL16" s="13"/>
      <c r="BM16" s="13">
        <v>0</v>
      </c>
      <c r="BN16" s="15">
        <f t="shared" si="23"/>
        <v>8000</v>
      </c>
      <c r="BO16" s="15">
        <f t="shared" si="24"/>
        <v>2000</v>
      </c>
      <c r="BP16" s="15">
        <f t="shared" si="25"/>
        <v>459.9</v>
      </c>
      <c r="BQ16" s="15">
        <f t="shared" si="26"/>
        <v>22.994999999999997</v>
      </c>
      <c r="BR16" s="13">
        <f t="shared" si="27"/>
        <v>5.7487499999999994</v>
      </c>
      <c r="BS16" s="13">
        <v>8000</v>
      </c>
      <c r="BT16" s="13">
        <v>2000</v>
      </c>
      <c r="BU16" s="13">
        <v>459.9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  <c r="CH16" s="13">
        <v>0</v>
      </c>
      <c r="CI16" s="13">
        <v>0</v>
      </c>
      <c r="CJ16" s="13">
        <v>0</v>
      </c>
      <c r="CK16" s="13">
        <v>0</v>
      </c>
      <c r="CL16" s="13">
        <v>0</v>
      </c>
      <c r="CM16" s="13">
        <v>219.4</v>
      </c>
      <c r="CN16" s="13">
        <v>5700</v>
      </c>
      <c r="CO16" s="13">
        <v>2000</v>
      </c>
      <c r="CP16" s="13">
        <v>327.64</v>
      </c>
      <c r="CQ16" s="13">
        <v>3000</v>
      </c>
      <c r="CR16" s="13">
        <v>750</v>
      </c>
      <c r="CS16" s="13">
        <v>327.64</v>
      </c>
      <c r="CT16" s="13">
        <v>0</v>
      </c>
      <c r="CU16" s="13">
        <v>0</v>
      </c>
      <c r="CV16" s="13">
        <v>1576.2349999999999</v>
      </c>
      <c r="CW16" s="13">
        <v>0</v>
      </c>
      <c r="CX16" s="13">
        <v>0</v>
      </c>
      <c r="CY16" s="13">
        <v>0</v>
      </c>
      <c r="CZ16" s="13">
        <v>0</v>
      </c>
      <c r="DA16" s="13">
        <v>0</v>
      </c>
      <c r="DB16" s="13">
        <v>3706</v>
      </c>
      <c r="DC16" s="13">
        <v>5000</v>
      </c>
      <c r="DD16" s="13">
        <v>0</v>
      </c>
      <c r="DE16" s="13">
        <v>0</v>
      </c>
      <c r="DF16" s="13">
        <v>0</v>
      </c>
      <c r="DG16" s="15">
        <f t="shared" si="28"/>
        <v>232333.3</v>
      </c>
      <c r="DH16" s="15">
        <f t="shared" si="29"/>
        <v>53363.524999999994</v>
      </c>
      <c r="DI16" s="15">
        <f t="shared" si="30"/>
        <v>41920.171999999999</v>
      </c>
      <c r="DJ16" s="13">
        <v>0</v>
      </c>
      <c r="DK16" s="13">
        <v>0</v>
      </c>
      <c r="DL16" s="13">
        <v>0</v>
      </c>
      <c r="DM16" s="13">
        <v>0</v>
      </c>
      <c r="DN16" s="13">
        <v>0</v>
      </c>
      <c r="DO16" s="13">
        <v>0</v>
      </c>
      <c r="DP16" s="13">
        <v>0</v>
      </c>
      <c r="DQ16" s="13">
        <v>0</v>
      </c>
      <c r="DR16" s="13">
        <v>0</v>
      </c>
      <c r="DS16" s="13">
        <v>0</v>
      </c>
      <c r="DT16" s="13">
        <v>0</v>
      </c>
      <c r="DU16" s="13">
        <v>0</v>
      </c>
      <c r="DV16" s="13">
        <v>0</v>
      </c>
      <c r="DW16" s="13">
        <v>0</v>
      </c>
      <c r="DX16" s="13">
        <v>0</v>
      </c>
      <c r="DY16" s="13">
        <v>75057.2</v>
      </c>
      <c r="DZ16" s="13">
        <v>7557.2</v>
      </c>
      <c r="EA16" s="13">
        <v>0</v>
      </c>
      <c r="EB16" s="13">
        <v>0</v>
      </c>
      <c r="EC16" s="15">
        <f t="shared" si="31"/>
        <v>75057.2</v>
      </c>
      <c r="ED16" s="15">
        <f t="shared" si="32"/>
        <v>7557.2</v>
      </c>
      <c r="EE16" s="15">
        <f t="shared" si="33"/>
        <v>0</v>
      </c>
      <c r="EF16" s="13">
        <v>8700</v>
      </c>
      <c r="EG16" s="13">
        <v>1050</v>
      </c>
      <c r="EH16" s="13">
        <v>455.45699999999488</v>
      </c>
    </row>
    <row r="17" spans="1:138" s="18" customFormat="1" ht="20.25" customHeight="1">
      <c r="A17" s="28">
        <v>8</v>
      </c>
      <c r="B17" s="35" t="s">
        <v>55</v>
      </c>
      <c r="C17" s="13">
        <v>36909.598999999987</v>
      </c>
      <c r="D17" s="13">
        <v>0</v>
      </c>
      <c r="E17" s="14">
        <f t="shared" si="0"/>
        <v>373002.20099999988</v>
      </c>
      <c r="F17" s="14">
        <f t="shared" si="1"/>
        <v>113423.5449999999</v>
      </c>
      <c r="G17" s="14">
        <f t="shared" si="1"/>
        <v>33546.380000000005</v>
      </c>
      <c r="H17" s="15">
        <f t="shared" si="2"/>
        <v>29.576204834719309</v>
      </c>
      <c r="I17" s="15">
        <f t="shared" si="3"/>
        <v>8.993614490762754</v>
      </c>
      <c r="J17" s="15">
        <f t="shared" si="4"/>
        <v>155581.5309999999</v>
      </c>
      <c r="K17" s="15">
        <f t="shared" si="5"/>
        <v>38074.049999999901</v>
      </c>
      <c r="L17" s="15">
        <f t="shared" si="34"/>
        <v>5364.9799999999987</v>
      </c>
      <c r="M17" s="15">
        <f t="shared" si="6"/>
        <v>14.090909687832035</v>
      </c>
      <c r="N17" s="15">
        <f t="shared" si="7"/>
        <v>3.4483398932486411</v>
      </c>
      <c r="O17" s="15">
        <f t="shared" si="8"/>
        <v>38202.730999999898</v>
      </c>
      <c r="P17" s="15">
        <f t="shared" si="9"/>
        <v>8078.7</v>
      </c>
      <c r="Q17" s="15">
        <f t="shared" si="10"/>
        <v>2539.8319999999999</v>
      </c>
      <c r="R17" s="15">
        <f t="shared" si="11"/>
        <v>31.438622550657904</v>
      </c>
      <c r="S17" s="13">
        <f t="shared" si="12"/>
        <v>6.6482995679026367</v>
      </c>
      <c r="T17" s="13">
        <v>78.7</v>
      </c>
      <c r="U17" s="13">
        <v>78.7</v>
      </c>
      <c r="V17" s="13">
        <v>0</v>
      </c>
      <c r="W17" s="15">
        <f t="shared" si="13"/>
        <v>0</v>
      </c>
      <c r="X17" s="13">
        <f t="shared" si="14"/>
        <v>0</v>
      </c>
      <c r="Y17" s="13">
        <v>79291.399999999994</v>
      </c>
      <c r="Z17" s="13">
        <v>20575.3499999999</v>
      </c>
      <c r="AA17" s="13">
        <v>622.04899999999998</v>
      </c>
      <c r="AB17" s="15">
        <f t="shared" si="15"/>
        <v>3.0232729941410619</v>
      </c>
      <c r="AC17" s="13">
        <f t="shared" si="16"/>
        <v>0.78451004774792743</v>
      </c>
      <c r="AD17" s="13">
        <v>38124.030999999901</v>
      </c>
      <c r="AE17" s="13">
        <v>8000</v>
      </c>
      <c r="AF17" s="13">
        <v>2539.8319999999999</v>
      </c>
      <c r="AG17" s="15">
        <f t="shared" si="17"/>
        <v>31.747900000000001</v>
      </c>
      <c r="AH17" s="13">
        <f t="shared" si="18"/>
        <v>6.6620237508463003</v>
      </c>
      <c r="AI17" s="13">
        <v>638</v>
      </c>
      <c r="AJ17" s="13">
        <v>130</v>
      </c>
      <c r="AK17" s="13">
        <v>120</v>
      </c>
      <c r="AL17" s="15">
        <f t="shared" si="19"/>
        <v>92.307692307692307</v>
      </c>
      <c r="AM17" s="13">
        <f t="shared" si="20"/>
        <v>18.808777429467085</v>
      </c>
      <c r="AN17" s="13">
        <v>0</v>
      </c>
      <c r="AO17" s="13">
        <v>0</v>
      </c>
      <c r="AP17" s="13">
        <v>0</v>
      </c>
      <c r="AQ17" s="15" t="e">
        <f t="shared" si="21"/>
        <v>#DIV/0!</v>
      </c>
      <c r="AR17" s="13" t="e">
        <f t="shared" si="22"/>
        <v>#DIV/0!</v>
      </c>
      <c r="AS17" s="16">
        <v>0</v>
      </c>
      <c r="AT17" s="16">
        <v>0</v>
      </c>
      <c r="AU17" s="13">
        <v>0</v>
      </c>
      <c r="AV17" s="13"/>
      <c r="AW17" s="13"/>
      <c r="AX17" s="13">
        <v>0</v>
      </c>
      <c r="AY17" s="13">
        <v>159470.9</v>
      </c>
      <c r="AZ17" s="13">
        <v>39867.724999999999</v>
      </c>
      <c r="BA17" s="13">
        <v>26578.400000000001</v>
      </c>
      <c r="BB17" s="17"/>
      <c r="BC17" s="17"/>
      <c r="BD17" s="13">
        <v>0</v>
      </c>
      <c r="BE17" s="13">
        <v>0</v>
      </c>
      <c r="BF17" s="13">
        <v>0</v>
      </c>
      <c r="BG17" s="13">
        <v>0</v>
      </c>
      <c r="BH17" s="13"/>
      <c r="BI17" s="13"/>
      <c r="BJ17" s="13">
        <v>0</v>
      </c>
      <c r="BK17" s="13"/>
      <c r="BL17" s="13"/>
      <c r="BM17" s="13">
        <v>0</v>
      </c>
      <c r="BN17" s="15">
        <f t="shared" si="23"/>
        <v>5136.8999999999996</v>
      </c>
      <c r="BO17" s="15">
        <f t="shared" si="24"/>
        <v>590</v>
      </c>
      <c r="BP17" s="15">
        <f t="shared" si="25"/>
        <v>511.94</v>
      </c>
      <c r="BQ17" s="15">
        <f t="shared" si="26"/>
        <v>86.769491525423732</v>
      </c>
      <c r="BR17" s="13">
        <f t="shared" si="27"/>
        <v>9.9659327610037192</v>
      </c>
      <c r="BS17" s="13">
        <v>4536.8999999999996</v>
      </c>
      <c r="BT17" s="13">
        <v>500</v>
      </c>
      <c r="BU17" s="13">
        <v>411.94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600</v>
      </c>
      <c r="CC17" s="13">
        <v>90</v>
      </c>
      <c r="CD17" s="13">
        <v>100</v>
      </c>
      <c r="CE17" s="13">
        <v>0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3067</v>
      </c>
      <c r="CO17" s="13">
        <v>700</v>
      </c>
      <c r="CP17" s="13">
        <v>219.04</v>
      </c>
      <c r="CQ17" s="13">
        <v>2347</v>
      </c>
      <c r="CR17" s="13">
        <v>586.75</v>
      </c>
      <c r="CS17" s="13">
        <v>219.04</v>
      </c>
      <c r="CT17" s="13">
        <v>0</v>
      </c>
      <c r="CU17" s="13">
        <v>0</v>
      </c>
      <c r="CV17" s="13">
        <v>0</v>
      </c>
      <c r="CW17" s="13">
        <v>0</v>
      </c>
      <c r="CX17" s="13">
        <v>0</v>
      </c>
      <c r="CY17" s="13">
        <v>0</v>
      </c>
      <c r="CZ17" s="13">
        <v>0</v>
      </c>
      <c r="DA17" s="13">
        <v>0</v>
      </c>
      <c r="DB17" s="13">
        <v>0</v>
      </c>
      <c r="DC17" s="13">
        <v>0</v>
      </c>
      <c r="DD17" s="13">
        <v>0</v>
      </c>
      <c r="DE17" s="13">
        <v>750</v>
      </c>
      <c r="DF17" s="13">
        <v>0</v>
      </c>
      <c r="DG17" s="15">
        <f t="shared" si="28"/>
        <v>315052.43099999992</v>
      </c>
      <c r="DH17" s="15">
        <f t="shared" si="29"/>
        <v>77941.774999999907</v>
      </c>
      <c r="DI17" s="15">
        <f t="shared" si="30"/>
        <v>31943.38</v>
      </c>
      <c r="DJ17" s="13">
        <v>0</v>
      </c>
      <c r="DK17" s="13">
        <v>0</v>
      </c>
      <c r="DL17" s="13">
        <v>0</v>
      </c>
      <c r="DM17" s="13">
        <v>25481.77</v>
      </c>
      <c r="DN17" s="13">
        <v>25481.77</v>
      </c>
      <c r="DO17" s="13">
        <v>0</v>
      </c>
      <c r="DP17" s="13">
        <v>0</v>
      </c>
      <c r="DQ17" s="13">
        <v>0</v>
      </c>
      <c r="DR17" s="13">
        <v>0</v>
      </c>
      <c r="DS17" s="13">
        <v>32468</v>
      </c>
      <c r="DT17" s="13">
        <v>10000</v>
      </c>
      <c r="DU17" s="13">
        <v>1603</v>
      </c>
      <c r="DV17" s="13">
        <v>0</v>
      </c>
      <c r="DW17" s="13">
        <v>0</v>
      </c>
      <c r="DX17" s="13">
        <v>0</v>
      </c>
      <c r="DY17" s="13">
        <v>127605.731</v>
      </c>
      <c r="DZ17" s="13">
        <v>37073.731</v>
      </c>
      <c r="EA17" s="13">
        <v>0</v>
      </c>
      <c r="EB17" s="13">
        <v>0</v>
      </c>
      <c r="EC17" s="15">
        <f t="shared" si="31"/>
        <v>185555.50099999999</v>
      </c>
      <c r="ED17" s="15">
        <f t="shared" si="32"/>
        <v>72555.501000000004</v>
      </c>
      <c r="EE17" s="15">
        <f t="shared" si="33"/>
        <v>1603</v>
      </c>
      <c r="EF17" s="13">
        <v>29245.5</v>
      </c>
      <c r="EG17" s="13">
        <v>8000</v>
      </c>
      <c r="EH17" s="13">
        <v>602.11899999999878</v>
      </c>
    </row>
    <row r="18" spans="1:138" s="18" customFormat="1" ht="20.25" customHeight="1">
      <c r="A18" s="27">
        <v>9</v>
      </c>
      <c r="B18" s="35" t="s">
        <v>56</v>
      </c>
      <c r="C18" s="13">
        <v>156363.29999999999</v>
      </c>
      <c r="D18" s="13">
        <v>0</v>
      </c>
      <c r="E18" s="14">
        <f t="shared" si="0"/>
        <v>850262.29999999993</v>
      </c>
      <c r="F18" s="14">
        <f t="shared" si="1"/>
        <v>190422.30000000002</v>
      </c>
      <c r="G18" s="14">
        <f t="shared" si="1"/>
        <v>136256.76850000001</v>
      </c>
      <c r="H18" s="15">
        <f t="shared" si="2"/>
        <v>71.555048174504762</v>
      </c>
      <c r="I18" s="15">
        <f t="shared" si="3"/>
        <v>16.025262851240143</v>
      </c>
      <c r="J18" s="15">
        <f t="shared" si="4"/>
        <v>250888.3</v>
      </c>
      <c r="K18" s="15">
        <f t="shared" si="5"/>
        <v>40578.800000000003</v>
      </c>
      <c r="L18" s="15">
        <f t="shared" si="34"/>
        <v>30165.745999999985</v>
      </c>
      <c r="M18" s="15">
        <f t="shared" si="6"/>
        <v>74.338684239060754</v>
      </c>
      <c r="N18" s="15">
        <f t="shared" si="7"/>
        <v>12.023576228943313</v>
      </c>
      <c r="O18" s="15">
        <f t="shared" si="8"/>
        <v>121314.7</v>
      </c>
      <c r="P18" s="15">
        <f t="shared" si="9"/>
        <v>5835</v>
      </c>
      <c r="Q18" s="15">
        <f t="shared" si="10"/>
        <v>12255.146999999999</v>
      </c>
      <c r="R18" s="15">
        <f t="shared" si="11"/>
        <v>210.02822622107965</v>
      </c>
      <c r="S18" s="13">
        <f t="shared" si="12"/>
        <v>10.101947249591351</v>
      </c>
      <c r="T18" s="13">
        <v>3340</v>
      </c>
      <c r="U18" s="13">
        <v>835</v>
      </c>
      <c r="V18" s="13">
        <v>1173.175</v>
      </c>
      <c r="W18" s="15">
        <f t="shared" si="13"/>
        <v>140.5</v>
      </c>
      <c r="X18" s="13">
        <f t="shared" si="14"/>
        <v>35.125</v>
      </c>
      <c r="Y18" s="13">
        <v>4378</v>
      </c>
      <c r="Z18" s="13">
        <v>1094.5</v>
      </c>
      <c r="AA18" s="13">
        <v>497.43</v>
      </c>
      <c r="AB18" s="15">
        <f t="shared" si="15"/>
        <v>45.448149840109643</v>
      </c>
      <c r="AC18" s="13">
        <f t="shared" si="16"/>
        <v>11.362037460027411</v>
      </c>
      <c r="AD18" s="13">
        <v>117974.7</v>
      </c>
      <c r="AE18" s="13">
        <v>5000</v>
      </c>
      <c r="AF18" s="13">
        <v>11081.972</v>
      </c>
      <c r="AG18" s="15">
        <f t="shared" si="17"/>
        <v>221.63944000000001</v>
      </c>
      <c r="AH18" s="13">
        <f t="shared" si="18"/>
        <v>9.3935157283722699</v>
      </c>
      <c r="AI18" s="13">
        <v>14204.1</v>
      </c>
      <c r="AJ18" s="13">
        <v>6072.6</v>
      </c>
      <c r="AK18" s="13">
        <v>2525.34</v>
      </c>
      <c r="AL18" s="15">
        <f t="shared" si="19"/>
        <v>41.585811678687875</v>
      </c>
      <c r="AM18" s="13">
        <f t="shared" si="20"/>
        <v>17.778951147908</v>
      </c>
      <c r="AN18" s="13">
        <v>8000</v>
      </c>
      <c r="AO18" s="13">
        <v>1450</v>
      </c>
      <c r="AP18" s="13">
        <v>1442.8</v>
      </c>
      <c r="AQ18" s="15">
        <f t="shared" si="21"/>
        <v>99.503448275862056</v>
      </c>
      <c r="AR18" s="13">
        <f t="shared" si="22"/>
        <v>18.034999999999997</v>
      </c>
      <c r="AS18" s="16">
        <v>0</v>
      </c>
      <c r="AT18" s="16">
        <v>0</v>
      </c>
      <c r="AU18" s="13">
        <v>0</v>
      </c>
      <c r="AV18" s="13"/>
      <c r="AW18" s="13"/>
      <c r="AX18" s="13">
        <v>0</v>
      </c>
      <c r="AY18" s="13">
        <v>596976.1</v>
      </c>
      <c r="AZ18" s="13">
        <v>149244</v>
      </c>
      <c r="BA18" s="13">
        <v>99496</v>
      </c>
      <c r="BB18" s="17"/>
      <c r="BC18" s="17"/>
      <c r="BD18" s="13">
        <v>0</v>
      </c>
      <c r="BE18" s="13">
        <v>2397.9</v>
      </c>
      <c r="BF18" s="13">
        <v>599.5</v>
      </c>
      <c r="BG18" s="13">
        <v>0</v>
      </c>
      <c r="BH18" s="13"/>
      <c r="BI18" s="13"/>
      <c r="BJ18" s="13">
        <v>0</v>
      </c>
      <c r="BK18" s="13"/>
      <c r="BL18" s="13"/>
      <c r="BM18" s="13">
        <v>0</v>
      </c>
      <c r="BN18" s="15">
        <f t="shared" si="23"/>
        <v>6050</v>
      </c>
      <c r="BO18" s="15">
        <f t="shared" si="24"/>
        <v>1350</v>
      </c>
      <c r="BP18" s="15">
        <f t="shared" si="25"/>
        <v>1568.444</v>
      </c>
      <c r="BQ18" s="15">
        <f t="shared" si="26"/>
        <v>116.18103703703704</v>
      </c>
      <c r="BR18" s="13">
        <f t="shared" si="27"/>
        <v>25.92469421487603</v>
      </c>
      <c r="BS18" s="13">
        <v>4250</v>
      </c>
      <c r="BT18" s="13">
        <v>900</v>
      </c>
      <c r="BU18" s="13">
        <v>684.98400000000004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1800</v>
      </c>
      <c r="CC18" s="13">
        <v>450</v>
      </c>
      <c r="CD18" s="13">
        <v>883.46</v>
      </c>
      <c r="CE18" s="13">
        <v>0</v>
      </c>
      <c r="CF18" s="13">
        <v>0</v>
      </c>
      <c r="CG18" s="13">
        <v>0</v>
      </c>
      <c r="CH18" s="13">
        <v>0</v>
      </c>
      <c r="CI18" s="13">
        <v>0</v>
      </c>
      <c r="CJ18" s="13">
        <v>0</v>
      </c>
      <c r="CK18" s="13">
        <v>0</v>
      </c>
      <c r="CL18" s="13">
        <v>0</v>
      </c>
      <c r="CM18" s="13">
        <v>0</v>
      </c>
      <c r="CN18" s="13">
        <v>69341.5</v>
      </c>
      <c r="CO18" s="13">
        <v>17876.7</v>
      </c>
      <c r="CP18" s="13">
        <v>8157.4390000000003</v>
      </c>
      <c r="CQ18" s="13">
        <v>18600</v>
      </c>
      <c r="CR18" s="13">
        <v>4650</v>
      </c>
      <c r="CS18" s="13">
        <v>1801.674</v>
      </c>
      <c r="CT18" s="13">
        <v>5000</v>
      </c>
      <c r="CU18" s="13">
        <v>1250</v>
      </c>
      <c r="CV18" s="13">
        <v>384.077</v>
      </c>
      <c r="CW18" s="13">
        <v>600</v>
      </c>
      <c r="CX18" s="13">
        <v>150</v>
      </c>
      <c r="CY18" s="13">
        <v>500</v>
      </c>
      <c r="CZ18" s="13">
        <v>0</v>
      </c>
      <c r="DA18" s="13">
        <v>0</v>
      </c>
      <c r="DB18" s="13">
        <v>0</v>
      </c>
      <c r="DC18" s="13">
        <v>2000</v>
      </c>
      <c r="DD18" s="13">
        <v>500</v>
      </c>
      <c r="DE18" s="13">
        <v>381.16</v>
      </c>
      <c r="DF18" s="13">
        <v>0</v>
      </c>
      <c r="DG18" s="15">
        <f t="shared" si="28"/>
        <v>850262.29999999993</v>
      </c>
      <c r="DH18" s="15">
        <f t="shared" si="29"/>
        <v>190422.30000000002</v>
      </c>
      <c r="DI18" s="15">
        <f t="shared" si="30"/>
        <v>129661.746</v>
      </c>
      <c r="DJ18" s="13">
        <v>0</v>
      </c>
      <c r="DK18" s="13">
        <v>0</v>
      </c>
      <c r="DL18" s="13">
        <v>385.02249999999998</v>
      </c>
      <c r="DM18" s="13">
        <v>0</v>
      </c>
      <c r="DN18" s="13">
        <v>0</v>
      </c>
      <c r="DO18" s="13">
        <v>0</v>
      </c>
      <c r="DP18" s="13">
        <v>0</v>
      </c>
      <c r="DQ18" s="13">
        <v>0</v>
      </c>
      <c r="DR18" s="13">
        <v>0</v>
      </c>
      <c r="DS18" s="13">
        <v>0</v>
      </c>
      <c r="DT18" s="13">
        <v>0</v>
      </c>
      <c r="DU18" s="13">
        <v>6210</v>
      </c>
      <c r="DV18" s="13">
        <v>0</v>
      </c>
      <c r="DW18" s="13">
        <v>0</v>
      </c>
      <c r="DX18" s="13">
        <v>0</v>
      </c>
      <c r="DY18" s="13">
        <v>0</v>
      </c>
      <c r="DZ18" s="13">
        <v>0</v>
      </c>
      <c r="EA18" s="13">
        <v>0</v>
      </c>
      <c r="EB18" s="13">
        <v>0</v>
      </c>
      <c r="EC18" s="15">
        <f t="shared" si="31"/>
        <v>0</v>
      </c>
      <c r="ED18" s="15">
        <f t="shared" si="32"/>
        <v>0</v>
      </c>
      <c r="EE18" s="15">
        <f t="shared" si="33"/>
        <v>6595.0225</v>
      </c>
      <c r="EF18" s="13">
        <v>20000</v>
      </c>
      <c r="EG18" s="13">
        <v>5000</v>
      </c>
      <c r="EH18" s="13">
        <v>2453.9089999999851</v>
      </c>
    </row>
    <row r="19" spans="1:138" s="18" customFormat="1" ht="20.25" customHeight="1">
      <c r="A19" s="28">
        <v>10</v>
      </c>
      <c r="B19" s="35" t="s">
        <v>57</v>
      </c>
      <c r="C19" s="13">
        <v>73398.876000000018</v>
      </c>
      <c r="D19" s="13">
        <v>0</v>
      </c>
      <c r="E19" s="14">
        <f t="shared" si="0"/>
        <v>487707.6</v>
      </c>
      <c r="F19" s="14">
        <f t="shared" si="1"/>
        <v>205106.9</v>
      </c>
      <c r="G19" s="14">
        <f t="shared" si="1"/>
        <v>60903.305500000002</v>
      </c>
      <c r="H19" s="15">
        <f t="shared" si="2"/>
        <v>29.693445466729791</v>
      </c>
      <c r="I19" s="15">
        <f t="shared" si="3"/>
        <v>12.487667918236255</v>
      </c>
      <c r="J19" s="15">
        <f t="shared" si="4"/>
        <v>108721.20000000001</v>
      </c>
      <c r="K19" s="15">
        <f t="shared" si="5"/>
        <v>28560.6</v>
      </c>
      <c r="L19" s="15">
        <f t="shared" si="34"/>
        <v>11348.696499999998</v>
      </c>
      <c r="M19" s="15">
        <f t="shared" si="6"/>
        <v>39.735497503553837</v>
      </c>
      <c r="N19" s="15">
        <f t="shared" si="7"/>
        <v>10.438347350838656</v>
      </c>
      <c r="O19" s="15">
        <f t="shared" si="8"/>
        <v>32350</v>
      </c>
      <c r="P19" s="15">
        <f t="shared" si="9"/>
        <v>5441</v>
      </c>
      <c r="Q19" s="15">
        <f t="shared" si="10"/>
        <v>4382.5220000000008</v>
      </c>
      <c r="R19" s="15">
        <f t="shared" si="11"/>
        <v>80.546259878698791</v>
      </c>
      <c r="S19" s="13">
        <f t="shared" si="12"/>
        <v>13.547208655332305</v>
      </c>
      <c r="T19" s="13">
        <v>500</v>
      </c>
      <c r="U19" s="13">
        <v>125</v>
      </c>
      <c r="V19" s="13">
        <v>11.56</v>
      </c>
      <c r="W19" s="15">
        <f t="shared" si="13"/>
        <v>9.2480000000000011</v>
      </c>
      <c r="X19" s="13">
        <f t="shared" si="14"/>
        <v>2.3120000000000003</v>
      </c>
      <c r="Y19" s="13">
        <v>2000</v>
      </c>
      <c r="Z19" s="13">
        <v>500</v>
      </c>
      <c r="AA19" s="13">
        <v>186.58349999999999</v>
      </c>
      <c r="AB19" s="15">
        <f t="shared" si="15"/>
        <v>37.316699999999997</v>
      </c>
      <c r="AC19" s="13">
        <f t="shared" si="16"/>
        <v>9.3291749999999993</v>
      </c>
      <c r="AD19" s="13">
        <v>31850</v>
      </c>
      <c r="AE19" s="13">
        <v>5316</v>
      </c>
      <c r="AF19" s="13">
        <v>4370.9620000000004</v>
      </c>
      <c r="AG19" s="15">
        <f t="shared" si="17"/>
        <v>82.222761474793089</v>
      </c>
      <c r="AH19" s="13">
        <f t="shared" si="18"/>
        <v>13.723585557299845</v>
      </c>
      <c r="AI19" s="13">
        <v>1620.4</v>
      </c>
      <c r="AJ19" s="13">
        <v>195.6</v>
      </c>
      <c r="AK19" s="13">
        <v>250.5</v>
      </c>
      <c r="AL19" s="15">
        <f t="shared" si="19"/>
        <v>128.0674846625767</v>
      </c>
      <c r="AM19" s="13">
        <f t="shared" si="20"/>
        <v>15.459145889903727</v>
      </c>
      <c r="AN19" s="13">
        <v>0</v>
      </c>
      <c r="AO19" s="13">
        <v>0</v>
      </c>
      <c r="AP19" s="13">
        <v>0</v>
      </c>
      <c r="AQ19" s="15" t="e">
        <f t="shared" si="21"/>
        <v>#DIV/0!</v>
      </c>
      <c r="AR19" s="13" t="e">
        <f t="shared" si="22"/>
        <v>#DIV/0!</v>
      </c>
      <c r="AS19" s="16">
        <v>0</v>
      </c>
      <c r="AT19" s="16">
        <v>0</v>
      </c>
      <c r="AU19" s="13">
        <v>0</v>
      </c>
      <c r="AV19" s="13"/>
      <c r="AW19" s="13"/>
      <c r="AX19" s="13">
        <v>0</v>
      </c>
      <c r="AY19" s="13">
        <v>202712.8</v>
      </c>
      <c r="AZ19" s="13">
        <v>50678.2</v>
      </c>
      <c r="BA19" s="13">
        <v>33785.4</v>
      </c>
      <c r="BB19" s="17"/>
      <c r="BC19" s="17"/>
      <c r="BD19" s="13">
        <v>0</v>
      </c>
      <c r="BE19" s="13">
        <v>0</v>
      </c>
      <c r="BF19" s="13">
        <v>0</v>
      </c>
      <c r="BG19" s="13">
        <v>0</v>
      </c>
      <c r="BH19" s="13"/>
      <c r="BI19" s="13"/>
      <c r="BJ19" s="13">
        <v>0</v>
      </c>
      <c r="BK19" s="13"/>
      <c r="BL19" s="13"/>
      <c r="BM19" s="13">
        <v>0</v>
      </c>
      <c r="BN19" s="15">
        <f t="shared" si="23"/>
        <v>18645</v>
      </c>
      <c r="BO19" s="15">
        <f t="shared" si="24"/>
        <v>6400</v>
      </c>
      <c r="BP19" s="15">
        <f t="shared" si="25"/>
        <v>2638.9179999999997</v>
      </c>
      <c r="BQ19" s="15">
        <f t="shared" si="26"/>
        <v>41.233093749999995</v>
      </c>
      <c r="BR19" s="13">
        <f t="shared" si="27"/>
        <v>14.153488871010994</v>
      </c>
      <c r="BS19" s="13">
        <v>13600</v>
      </c>
      <c r="BT19" s="13">
        <v>4800</v>
      </c>
      <c r="BU19" s="13">
        <v>1774.3679999999999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5045</v>
      </c>
      <c r="CC19" s="13">
        <v>1600</v>
      </c>
      <c r="CD19" s="13">
        <v>864.55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30042.400000000001</v>
      </c>
      <c r="CO19" s="13">
        <v>7510</v>
      </c>
      <c r="CP19" s="13">
        <v>3046.585</v>
      </c>
      <c r="CQ19" s="13">
        <v>4112.3999999999996</v>
      </c>
      <c r="CR19" s="13">
        <v>1028.0999999999999</v>
      </c>
      <c r="CS19" s="13">
        <v>607.35</v>
      </c>
      <c r="CT19" s="13">
        <v>750</v>
      </c>
      <c r="CU19" s="13">
        <v>188</v>
      </c>
      <c r="CV19" s="13">
        <v>2</v>
      </c>
      <c r="CW19" s="13">
        <v>50</v>
      </c>
      <c r="CX19" s="13">
        <v>10</v>
      </c>
      <c r="CY19" s="13">
        <v>0</v>
      </c>
      <c r="CZ19" s="13">
        <v>0</v>
      </c>
      <c r="DA19" s="13">
        <v>0</v>
      </c>
      <c r="DB19" s="13">
        <v>0</v>
      </c>
      <c r="DC19" s="13">
        <v>6000</v>
      </c>
      <c r="DD19" s="13">
        <v>3000</v>
      </c>
      <c r="DE19" s="13">
        <v>101.6</v>
      </c>
      <c r="DF19" s="13">
        <v>0</v>
      </c>
      <c r="DG19" s="15">
        <f t="shared" si="28"/>
        <v>311434</v>
      </c>
      <c r="DH19" s="15">
        <f t="shared" si="29"/>
        <v>79238.799999999988</v>
      </c>
      <c r="DI19" s="15">
        <f t="shared" si="30"/>
        <v>45134.0965</v>
      </c>
      <c r="DJ19" s="13">
        <v>2944.5</v>
      </c>
      <c r="DK19" s="13">
        <v>2944.5</v>
      </c>
      <c r="DL19" s="13">
        <v>0</v>
      </c>
      <c r="DM19" s="13">
        <v>113329.1</v>
      </c>
      <c r="DN19" s="13">
        <v>107923.6</v>
      </c>
      <c r="DO19" s="13">
        <v>5769.2089999999998</v>
      </c>
      <c r="DP19" s="13">
        <v>0</v>
      </c>
      <c r="DQ19" s="13">
        <v>0</v>
      </c>
      <c r="DR19" s="13">
        <v>0</v>
      </c>
      <c r="DS19" s="13">
        <v>60000</v>
      </c>
      <c r="DT19" s="13">
        <v>15000</v>
      </c>
      <c r="DU19" s="13">
        <v>10000</v>
      </c>
      <c r="DV19" s="13">
        <v>0</v>
      </c>
      <c r="DW19" s="13">
        <v>0</v>
      </c>
      <c r="DX19" s="13">
        <v>0</v>
      </c>
      <c r="DY19" s="13">
        <v>32000</v>
      </c>
      <c r="DZ19" s="13">
        <v>0</v>
      </c>
      <c r="EA19" s="13">
        <v>0</v>
      </c>
      <c r="EB19" s="13">
        <v>0</v>
      </c>
      <c r="EC19" s="15">
        <f t="shared" si="31"/>
        <v>208273.6</v>
      </c>
      <c r="ED19" s="15">
        <f t="shared" si="32"/>
        <v>125868.1</v>
      </c>
      <c r="EE19" s="15">
        <f t="shared" si="33"/>
        <v>15769.208999999999</v>
      </c>
      <c r="EF19" s="13">
        <v>17263.400000000001</v>
      </c>
      <c r="EG19" s="13">
        <v>5316</v>
      </c>
      <c r="EH19" s="13">
        <v>739.98799999999756</v>
      </c>
    </row>
    <row r="20" spans="1:138" s="18" customFormat="1" ht="20.25" customHeight="1">
      <c r="A20" s="27">
        <v>11</v>
      </c>
      <c r="B20" s="35" t="s">
        <v>58</v>
      </c>
      <c r="C20" s="13">
        <v>46263.324999999997</v>
      </c>
      <c r="D20" s="13">
        <v>4535.6999999999534</v>
      </c>
      <c r="E20" s="14">
        <f t="shared" si="0"/>
        <v>308675.19999999995</v>
      </c>
      <c r="F20" s="14">
        <f t="shared" si="1"/>
        <v>99612.800000000003</v>
      </c>
      <c r="G20" s="14">
        <f t="shared" si="1"/>
        <v>40538.647199999999</v>
      </c>
      <c r="H20" s="15">
        <f t="shared" si="2"/>
        <v>40.696222975360598</v>
      </c>
      <c r="I20" s="15">
        <f t="shared" si="3"/>
        <v>13.133107939996478</v>
      </c>
      <c r="J20" s="15">
        <f t="shared" si="4"/>
        <v>70876.3</v>
      </c>
      <c r="K20" s="15">
        <f t="shared" si="5"/>
        <v>9357.1</v>
      </c>
      <c r="L20" s="15">
        <f t="shared" si="34"/>
        <v>7973.4472000000096</v>
      </c>
      <c r="M20" s="15">
        <f t="shared" si="6"/>
        <v>85.21280311207542</v>
      </c>
      <c r="N20" s="15">
        <f t="shared" si="7"/>
        <v>11.249807340394476</v>
      </c>
      <c r="O20" s="15">
        <f t="shared" si="8"/>
        <v>32077.7</v>
      </c>
      <c r="P20" s="15">
        <f t="shared" si="9"/>
        <v>3023.5</v>
      </c>
      <c r="Q20" s="15">
        <f t="shared" si="10"/>
        <v>3718.9070000000002</v>
      </c>
      <c r="R20" s="15">
        <f t="shared" si="11"/>
        <v>123.00006614850338</v>
      </c>
      <c r="S20" s="13">
        <f t="shared" si="12"/>
        <v>11.593434067903871</v>
      </c>
      <c r="T20" s="13">
        <v>320</v>
      </c>
      <c r="U20" s="13">
        <v>0</v>
      </c>
      <c r="V20" s="13">
        <v>14.8</v>
      </c>
      <c r="W20" s="15" t="e">
        <f t="shared" si="13"/>
        <v>#DIV/0!</v>
      </c>
      <c r="X20" s="13">
        <f t="shared" si="14"/>
        <v>4.625</v>
      </c>
      <c r="Y20" s="13">
        <v>4500</v>
      </c>
      <c r="Z20" s="13">
        <v>100.3</v>
      </c>
      <c r="AA20" s="13">
        <v>1033.46</v>
      </c>
      <c r="AB20" s="15">
        <f t="shared" si="15"/>
        <v>1030.3688933200399</v>
      </c>
      <c r="AC20" s="13">
        <f t="shared" si="16"/>
        <v>22.965777777777781</v>
      </c>
      <c r="AD20" s="13">
        <v>31757.7</v>
      </c>
      <c r="AE20" s="13">
        <v>3023.5</v>
      </c>
      <c r="AF20" s="13">
        <v>3704.107</v>
      </c>
      <c r="AG20" s="15">
        <f t="shared" si="17"/>
        <v>122.51056722341657</v>
      </c>
      <c r="AH20" s="13">
        <f t="shared" si="18"/>
        <v>11.663650075414781</v>
      </c>
      <c r="AI20" s="13">
        <v>1260</v>
      </c>
      <c r="AJ20" s="13">
        <v>572.5</v>
      </c>
      <c r="AK20" s="13">
        <v>91.58</v>
      </c>
      <c r="AL20" s="15">
        <f t="shared" si="19"/>
        <v>15.99650655021834</v>
      </c>
      <c r="AM20" s="13">
        <f t="shared" si="20"/>
        <v>7.2682539682539682</v>
      </c>
      <c r="AN20" s="13">
        <v>0</v>
      </c>
      <c r="AO20" s="13">
        <v>0</v>
      </c>
      <c r="AP20" s="13">
        <v>0</v>
      </c>
      <c r="AQ20" s="15" t="e">
        <f t="shared" si="21"/>
        <v>#DIV/0!</v>
      </c>
      <c r="AR20" s="13" t="e">
        <f t="shared" si="22"/>
        <v>#DIV/0!</v>
      </c>
      <c r="AS20" s="16">
        <v>0</v>
      </c>
      <c r="AT20" s="16">
        <v>0</v>
      </c>
      <c r="AU20" s="13">
        <v>0</v>
      </c>
      <c r="AV20" s="13"/>
      <c r="AW20" s="13"/>
      <c r="AX20" s="13">
        <v>0</v>
      </c>
      <c r="AY20" s="13">
        <v>195390.9</v>
      </c>
      <c r="AZ20" s="13">
        <v>48847.7</v>
      </c>
      <c r="BA20" s="13">
        <v>32565.200000000001</v>
      </c>
      <c r="BB20" s="17"/>
      <c r="BC20" s="17"/>
      <c r="BD20" s="13">
        <v>0</v>
      </c>
      <c r="BE20" s="13">
        <v>0</v>
      </c>
      <c r="BF20" s="13">
        <v>0</v>
      </c>
      <c r="BG20" s="13">
        <v>0</v>
      </c>
      <c r="BH20" s="13"/>
      <c r="BI20" s="13"/>
      <c r="BJ20" s="13">
        <v>0</v>
      </c>
      <c r="BK20" s="13"/>
      <c r="BL20" s="13"/>
      <c r="BM20" s="13">
        <v>0</v>
      </c>
      <c r="BN20" s="15">
        <f t="shared" si="23"/>
        <v>5072.8999999999996</v>
      </c>
      <c r="BO20" s="15">
        <f t="shared" si="24"/>
        <v>1287.3</v>
      </c>
      <c r="BP20" s="15">
        <f t="shared" si="25"/>
        <v>742.42</v>
      </c>
      <c r="BQ20" s="15">
        <f t="shared" si="26"/>
        <v>57.672648178357797</v>
      </c>
      <c r="BR20" s="13">
        <f t="shared" si="27"/>
        <v>14.635021388160618</v>
      </c>
      <c r="BS20" s="13">
        <v>4788.3999999999996</v>
      </c>
      <c r="BT20" s="13">
        <v>1227.3</v>
      </c>
      <c r="BU20" s="13">
        <v>677.38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284.5</v>
      </c>
      <c r="CC20" s="13">
        <v>60</v>
      </c>
      <c r="CD20" s="13">
        <v>65.040000000000006</v>
      </c>
      <c r="CE20" s="13">
        <v>0</v>
      </c>
      <c r="CF20" s="13">
        <v>0</v>
      </c>
      <c r="CG20" s="13">
        <v>0</v>
      </c>
      <c r="CH20" s="13">
        <v>0</v>
      </c>
      <c r="CI20" s="13">
        <v>0</v>
      </c>
      <c r="CJ20" s="13">
        <v>0</v>
      </c>
      <c r="CK20" s="13">
        <v>0</v>
      </c>
      <c r="CL20" s="13">
        <v>0</v>
      </c>
      <c r="CM20" s="13">
        <v>15</v>
      </c>
      <c r="CN20" s="13">
        <v>7750</v>
      </c>
      <c r="CO20" s="13">
        <v>1025</v>
      </c>
      <c r="CP20" s="13">
        <v>870.85</v>
      </c>
      <c r="CQ20" s="13">
        <v>4450</v>
      </c>
      <c r="CR20" s="13">
        <v>1112.5</v>
      </c>
      <c r="CS20" s="13">
        <v>549.25</v>
      </c>
      <c r="CT20" s="13">
        <v>200</v>
      </c>
      <c r="CU20" s="13">
        <v>25</v>
      </c>
      <c r="CV20" s="13">
        <v>0</v>
      </c>
      <c r="CW20" s="13">
        <v>0</v>
      </c>
      <c r="CX20" s="13">
        <v>0</v>
      </c>
      <c r="CY20" s="13">
        <v>0</v>
      </c>
      <c r="CZ20" s="13">
        <v>0</v>
      </c>
      <c r="DA20" s="13">
        <v>0</v>
      </c>
      <c r="DB20" s="13">
        <v>0</v>
      </c>
      <c r="DC20" s="13">
        <v>3500</v>
      </c>
      <c r="DD20" s="13">
        <v>300</v>
      </c>
      <c r="DE20" s="13">
        <v>358.02719999999999</v>
      </c>
      <c r="DF20" s="13">
        <v>0</v>
      </c>
      <c r="DG20" s="15">
        <f t="shared" si="28"/>
        <v>266267.19999999995</v>
      </c>
      <c r="DH20" s="15">
        <f t="shared" si="29"/>
        <v>58204.800000000003</v>
      </c>
      <c r="DI20" s="15">
        <f t="shared" si="30"/>
        <v>40538.647199999999</v>
      </c>
      <c r="DJ20" s="13">
        <v>0</v>
      </c>
      <c r="DK20" s="13">
        <v>0</v>
      </c>
      <c r="DL20" s="13">
        <v>0</v>
      </c>
      <c r="DM20" s="13">
        <v>42408</v>
      </c>
      <c r="DN20" s="13">
        <v>41408</v>
      </c>
      <c r="DO20" s="13">
        <v>0</v>
      </c>
      <c r="DP20" s="13">
        <v>0</v>
      </c>
      <c r="DQ20" s="13">
        <v>0</v>
      </c>
      <c r="DR20" s="13">
        <v>0</v>
      </c>
      <c r="DS20" s="13">
        <v>0</v>
      </c>
      <c r="DT20" s="13">
        <v>0</v>
      </c>
      <c r="DU20" s="13">
        <v>0</v>
      </c>
      <c r="DV20" s="13">
        <v>0</v>
      </c>
      <c r="DW20" s="13">
        <v>0</v>
      </c>
      <c r="DX20" s="13">
        <v>0</v>
      </c>
      <c r="DY20" s="13">
        <v>0</v>
      </c>
      <c r="DZ20" s="13">
        <v>0</v>
      </c>
      <c r="EA20" s="13">
        <v>0</v>
      </c>
      <c r="EB20" s="13">
        <v>0</v>
      </c>
      <c r="EC20" s="15">
        <f t="shared" si="31"/>
        <v>42408</v>
      </c>
      <c r="ED20" s="15">
        <f t="shared" si="32"/>
        <v>41408</v>
      </c>
      <c r="EE20" s="15">
        <f t="shared" si="33"/>
        <v>0</v>
      </c>
      <c r="EF20" s="13">
        <v>16515.7</v>
      </c>
      <c r="EG20" s="13">
        <v>3023.5</v>
      </c>
      <c r="EH20" s="13">
        <v>1143.2030000000086</v>
      </c>
    </row>
    <row r="21" spans="1:138" s="18" customFormat="1" ht="20.25" customHeight="1">
      <c r="A21" s="28">
        <v>12</v>
      </c>
      <c r="B21" s="35" t="s">
        <v>59</v>
      </c>
      <c r="C21" s="13">
        <v>46761.937000000034</v>
      </c>
      <c r="D21" s="13">
        <v>0</v>
      </c>
      <c r="E21" s="14">
        <f t="shared" si="0"/>
        <v>854539.06299999997</v>
      </c>
      <c r="F21" s="14">
        <f t="shared" si="1"/>
        <v>353891.41299999994</v>
      </c>
      <c r="G21" s="14">
        <f t="shared" si="1"/>
        <v>30399.2945</v>
      </c>
      <c r="H21" s="15">
        <f t="shared" si="2"/>
        <v>8.5900062514373605</v>
      </c>
      <c r="I21" s="15">
        <f t="shared" si="3"/>
        <v>3.5573908573913839</v>
      </c>
      <c r="J21" s="15">
        <f t="shared" si="4"/>
        <v>131424.70000000001</v>
      </c>
      <c r="K21" s="15">
        <f t="shared" si="5"/>
        <v>30170.6</v>
      </c>
      <c r="L21" s="15">
        <f t="shared" si="34"/>
        <v>11556.094499999997</v>
      </c>
      <c r="M21" s="15">
        <f t="shared" si="6"/>
        <v>38.302501441800949</v>
      </c>
      <c r="N21" s="15">
        <f t="shared" si="7"/>
        <v>8.7929396072427757</v>
      </c>
      <c r="O21" s="15">
        <f t="shared" si="8"/>
        <v>24516.5</v>
      </c>
      <c r="P21" s="15">
        <f t="shared" si="9"/>
        <v>1807.85</v>
      </c>
      <c r="Q21" s="15">
        <f t="shared" si="10"/>
        <v>4003.8290000000002</v>
      </c>
      <c r="R21" s="15">
        <f t="shared" si="11"/>
        <v>221.46909312166389</v>
      </c>
      <c r="S21" s="13">
        <f t="shared" si="12"/>
        <v>16.331160646911265</v>
      </c>
      <c r="T21" s="13">
        <v>40</v>
      </c>
      <c r="U21" s="13">
        <v>30</v>
      </c>
      <c r="V21" s="13">
        <v>0</v>
      </c>
      <c r="W21" s="15">
        <f t="shared" si="13"/>
        <v>0</v>
      </c>
      <c r="X21" s="13">
        <f t="shared" si="14"/>
        <v>0</v>
      </c>
      <c r="Y21" s="13">
        <v>1000</v>
      </c>
      <c r="Z21" s="13">
        <v>500</v>
      </c>
      <c r="AA21" s="13">
        <v>256.7355</v>
      </c>
      <c r="AB21" s="15">
        <f t="shared" si="15"/>
        <v>51.347099999999998</v>
      </c>
      <c r="AC21" s="13">
        <f t="shared" si="16"/>
        <v>25.673549999999999</v>
      </c>
      <c r="AD21" s="13">
        <v>24476.5</v>
      </c>
      <c r="AE21" s="13">
        <v>1777.85</v>
      </c>
      <c r="AF21" s="13">
        <v>4003.8290000000002</v>
      </c>
      <c r="AG21" s="15">
        <f t="shared" si="17"/>
        <v>225.20623224681501</v>
      </c>
      <c r="AH21" s="13">
        <f t="shared" si="18"/>
        <v>16.357849365718138</v>
      </c>
      <c r="AI21" s="13">
        <v>806</v>
      </c>
      <c r="AJ21" s="13">
        <v>324</v>
      </c>
      <c r="AK21" s="13">
        <v>176.8</v>
      </c>
      <c r="AL21" s="15">
        <f t="shared" si="19"/>
        <v>54.567901234567906</v>
      </c>
      <c r="AM21" s="13">
        <f t="shared" si="20"/>
        <v>21.935483870967744</v>
      </c>
      <c r="AN21" s="13">
        <v>0</v>
      </c>
      <c r="AO21" s="13">
        <v>0</v>
      </c>
      <c r="AP21" s="13">
        <v>0</v>
      </c>
      <c r="AQ21" s="15" t="e">
        <f t="shared" si="21"/>
        <v>#DIV/0!</v>
      </c>
      <c r="AR21" s="13" t="e">
        <f t="shared" si="22"/>
        <v>#DIV/0!</v>
      </c>
      <c r="AS21" s="16">
        <v>0</v>
      </c>
      <c r="AT21" s="16">
        <v>0</v>
      </c>
      <c r="AU21" s="13">
        <v>0</v>
      </c>
      <c r="AV21" s="13"/>
      <c r="AW21" s="13"/>
      <c r="AX21" s="13">
        <v>0</v>
      </c>
      <c r="AY21" s="13">
        <v>113059.40000000001</v>
      </c>
      <c r="AZ21" s="13">
        <v>28264.850000000002</v>
      </c>
      <c r="BA21" s="13">
        <v>18843.2</v>
      </c>
      <c r="BB21" s="20"/>
      <c r="BC21" s="20"/>
      <c r="BD21" s="13">
        <v>0</v>
      </c>
      <c r="BE21" s="13">
        <v>871.9</v>
      </c>
      <c r="BF21" s="13">
        <v>217.9</v>
      </c>
      <c r="BG21" s="13">
        <v>0</v>
      </c>
      <c r="BH21" s="13"/>
      <c r="BI21" s="13"/>
      <c r="BJ21" s="13">
        <v>0</v>
      </c>
      <c r="BK21" s="13"/>
      <c r="BL21" s="13"/>
      <c r="BM21" s="13">
        <v>0</v>
      </c>
      <c r="BN21" s="15">
        <f t="shared" si="23"/>
        <v>45400</v>
      </c>
      <c r="BO21" s="15">
        <f t="shared" si="24"/>
        <v>10689.5</v>
      </c>
      <c r="BP21" s="15">
        <f t="shared" si="25"/>
        <v>6396.7849999999999</v>
      </c>
      <c r="BQ21" s="15">
        <f t="shared" si="26"/>
        <v>59.841760606202342</v>
      </c>
      <c r="BR21" s="13">
        <f t="shared" si="27"/>
        <v>14.089834801762112</v>
      </c>
      <c r="BS21" s="13">
        <v>45400</v>
      </c>
      <c r="BT21" s="13">
        <v>10689.5</v>
      </c>
      <c r="BU21" s="13">
        <v>3741.3850000000002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2655.4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0</v>
      </c>
      <c r="CK21" s="13">
        <v>9000</v>
      </c>
      <c r="CL21" s="13">
        <v>2250</v>
      </c>
      <c r="CM21" s="13">
        <v>0</v>
      </c>
      <c r="CN21" s="13">
        <v>4635</v>
      </c>
      <c r="CO21" s="13">
        <v>1213.7</v>
      </c>
      <c r="CP21" s="13">
        <v>354.25</v>
      </c>
      <c r="CQ21" s="13">
        <v>1770</v>
      </c>
      <c r="CR21" s="13">
        <v>442.5</v>
      </c>
      <c r="CS21" s="13">
        <v>74.25</v>
      </c>
      <c r="CT21" s="13">
        <v>100</v>
      </c>
      <c r="CU21" s="13">
        <v>10</v>
      </c>
      <c r="CV21" s="13">
        <v>0</v>
      </c>
      <c r="CW21" s="13">
        <v>100</v>
      </c>
      <c r="CX21" s="13">
        <v>0</v>
      </c>
      <c r="CY21" s="13">
        <v>0</v>
      </c>
      <c r="CZ21" s="13">
        <v>0</v>
      </c>
      <c r="DA21" s="13">
        <v>0</v>
      </c>
      <c r="DB21" s="13">
        <v>0</v>
      </c>
      <c r="DC21" s="13">
        <v>37000</v>
      </c>
      <c r="DD21" s="13">
        <v>11597.7</v>
      </c>
      <c r="DE21" s="13">
        <v>0</v>
      </c>
      <c r="DF21" s="13">
        <v>0</v>
      </c>
      <c r="DG21" s="15">
        <f t="shared" si="28"/>
        <v>245356.00000000003</v>
      </c>
      <c r="DH21" s="15">
        <f t="shared" si="29"/>
        <v>58653.35</v>
      </c>
      <c r="DI21" s="15">
        <f t="shared" si="30"/>
        <v>30399.2945</v>
      </c>
      <c r="DJ21" s="13">
        <v>0</v>
      </c>
      <c r="DK21" s="13">
        <v>0</v>
      </c>
      <c r="DL21" s="13">
        <v>0</v>
      </c>
      <c r="DM21" s="13">
        <v>215033.85</v>
      </c>
      <c r="DN21" s="13">
        <v>215033.9</v>
      </c>
      <c r="DO21" s="13">
        <v>0</v>
      </c>
      <c r="DP21" s="13">
        <v>0</v>
      </c>
      <c r="DQ21" s="13">
        <v>0</v>
      </c>
      <c r="DR21" s="13">
        <v>0</v>
      </c>
      <c r="DS21" s="13">
        <v>0</v>
      </c>
      <c r="DT21" s="13">
        <v>0</v>
      </c>
      <c r="DU21" s="13">
        <v>0</v>
      </c>
      <c r="DV21" s="13">
        <v>394149.21299999999</v>
      </c>
      <c r="DW21" s="13">
        <v>80204.163</v>
      </c>
      <c r="DX21" s="13">
        <v>0</v>
      </c>
      <c r="DY21" s="13">
        <v>0</v>
      </c>
      <c r="DZ21" s="13">
        <v>0</v>
      </c>
      <c r="EA21" s="13">
        <v>0</v>
      </c>
      <c r="EB21" s="13">
        <v>0</v>
      </c>
      <c r="EC21" s="15">
        <f t="shared" si="31"/>
        <v>609183.06299999997</v>
      </c>
      <c r="ED21" s="15">
        <f t="shared" si="32"/>
        <v>295238.06299999997</v>
      </c>
      <c r="EE21" s="15">
        <f t="shared" si="33"/>
        <v>0</v>
      </c>
      <c r="EF21" s="13">
        <v>8867.2000000000007</v>
      </c>
      <c r="EG21" s="13">
        <v>1777.85</v>
      </c>
      <c r="EH21" s="13">
        <v>367.69499999999607</v>
      </c>
    </row>
    <row r="22" spans="1:138" s="18" customFormat="1" ht="20.25" customHeight="1">
      <c r="A22" s="27">
        <v>13</v>
      </c>
      <c r="B22" s="35" t="s">
        <v>60</v>
      </c>
      <c r="C22" s="13">
        <v>18100</v>
      </c>
      <c r="D22" s="13">
        <v>0</v>
      </c>
      <c r="E22" s="14">
        <f t="shared" si="0"/>
        <v>378377</v>
      </c>
      <c r="F22" s="14">
        <f t="shared" si="1"/>
        <v>80511.649999999994</v>
      </c>
      <c r="G22" s="14">
        <f t="shared" si="1"/>
        <v>51829.244000000006</v>
      </c>
      <c r="H22" s="15">
        <f t="shared" si="2"/>
        <v>64.374837678770717</v>
      </c>
      <c r="I22" s="15">
        <f t="shared" si="3"/>
        <v>13.697778670479444</v>
      </c>
      <c r="J22" s="15">
        <f t="shared" si="4"/>
        <v>91067.8</v>
      </c>
      <c r="K22" s="15">
        <f t="shared" si="5"/>
        <v>22259.35</v>
      </c>
      <c r="L22" s="15">
        <f t="shared" si="34"/>
        <v>10208.763999999992</v>
      </c>
      <c r="M22" s="15">
        <f t="shared" si="6"/>
        <v>45.862812705671963</v>
      </c>
      <c r="N22" s="15">
        <f t="shared" si="7"/>
        <v>11.210069860038335</v>
      </c>
      <c r="O22" s="15">
        <f t="shared" si="8"/>
        <v>34083.300000000003</v>
      </c>
      <c r="P22" s="15">
        <f t="shared" si="9"/>
        <v>8013.2249999999995</v>
      </c>
      <c r="Q22" s="15">
        <f t="shared" si="10"/>
        <v>4233.3599999999997</v>
      </c>
      <c r="R22" s="15">
        <f t="shared" si="11"/>
        <v>52.829665958462414</v>
      </c>
      <c r="S22" s="13">
        <f t="shared" si="12"/>
        <v>12.42062828423304</v>
      </c>
      <c r="T22" s="13">
        <v>3083.3</v>
      </c>
      <c r="U22" s="13">
        <v>770.82500000000005</v>
      </c>
      <c r="V22" s="13">
        <v>0</v>
      </c>
      <c r="W22" s="15">
        <f t="shared" si="13"/>
        <v>0</v>
      </c>
      <c r="X22" s="13">
        <f t="shared" si="14"/>
        <v>0</v>
      </c>
      <c r="Y22" s="13">
        <v>7068</v>
      </c>
      <c r="Z22" s="13">
        <v>1767</v>
      </c>
      <c r="AA22" s="13">
        <v>634.11</v>
      </c>
      <c r="AB22" s="15">
        <f t="shared" si="15"/>
        <v>35.886247877758912</v>
      </c>
      <c r="AC22" s="13">
        <f t="shared" si="16"/>
        <v>8.9715619694397279</v>
      </c>
      <c r="AD22" s="13">
        <v>31000</v>
      </c>
      <c r="AE22" s="13">
        <v>7242.4</v>
      </c>
      <c r="AF22" s="13">
        <v>4233.3599999999997</v>
      </c>
      <c r="AG22" s="15">
        <f t="shared" si="17"/>
        <v>58.452446702750471</v>
      </c>
      <c r="AH22" s="13">
        <f t="shared" si="18"/>
        <v>13.655999999999999</v>
      </c>
      <c r="AI22" s="13">
        <v>1337</v>
      </c>
      <c r="AJ22" s="13">
        <v>334.25</v>
      </c>
      <c r="AK22" s="13">
        <v>611</v>
      </c>
      <c r="AL22" s="15">
        <f t="shared" si="19"/>
        <v>182.79730740463725</v>
      </c>
      <c r="AM22" s="13">
        <f t="shared" si="20"/>
        <v>45.699326851159313</v>
      </c>
      <c r="AN22" s="13">
        <v>0</v>
      </c>
      <c r="AO22" s="13">
        <v>0</v>
      </c>
      <c r="AP22" s="13">
        <v>0</v>
      </c>
      <c r="AQ22" s="15" t="e">
        <f t="shared" si="21"/>
        <v>#DIV/0!</v>
      </c>
      <c r="AR22" s="13" t="e">
        <f t="shared" si="22"/>
        <v>#DIV/0!</v>
      </c>
      <c r="AS22" s="16">
        <v>0</v>
      </c>
      <c r="AT22" s="16">
        <v>0</v>
      </c>
      <c r="AU22" s="13">
        <v>0</v>
      </c>
      <c r="AV22" s="13"/>
      <c r="AW22" s="13"/>
      <c r="AX22" s="13">
        <v>0</v>
      </c>
      <c r="AY22" s="13">
        <v>218009.2</v>
      </c>
      <c r="AZ22" s="13">
        <v>54502.3</v>
      </c>
      <c r="BA22" s="13">
        <v>36334.800000000003</v>
      </c>
      <c r="BB22" s="17"/>
      <c r="BC22" s="17"/>
      <c r="BD22" s="13">
        <v>0</v>
      </c>
      <c r="BE22" s="13">
        <v>0</v>
      </c>
      <c r="BF22" s="13">
        <v>0</v>
      </c>
      <c r="BG22" s="13">
        <v>0</v>
      </c>
      <c r="BH22" s="13"/>
      <c r="BI22" s="13"/>
      <c r="BJ22" s="13">
        <v>0</v>
      </c>
      <c r="BK22" s="13"/>
      <c r="BL22" s="13"/>
      <c r="BM22" s="13">
        <v>0</v>
      </c>
      <c r="BN22" s="15">
        <f t="shared" si="23"/>
        <v>14166.9</v>
      </c>
      <c r="BO22" s="15">
        <f t="shared" si="24"/>
        <v>3541.7249999999999</v>
      </c>
      <c r="BP22" s="15">
        <f t="shared" si="25"/>
        <v>1654.771</v>
      </c>
      <c r="BQ22" s="15">
        <f t="shared" si="26"/>
        <v>46.722176340624976</v>
      </c>
      <c r="BR22" s="13">
        <f t="shared" si="27"/>
        <v>11.680544085156244</v>
      </c>
      <c r="BS22" s="13">
        <v>8166.9</v>
      </c>
      <c r="BT22" s="13">
        <v>2041.7249999999999</v>
      </c>
      <c r="BU22" s="13">
        <v>1624.771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6000</v>
      </c>
      <c r="CC22" s="13">
        <v>1500</v>
      </c>
      <c r="CD22" s="13">
        <v>30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5343</v>
      </c>
      <c r="CO22" s="13">
        <v>1335.75</v>
      </c>
      <c r="CP22" s="13">
        <v>370.62</v>
      </c>
      <c r="CQ22" s="13">
        <v>5343</v>
      </c>
      <c r="CR22" s="13">
        <v>1335.75</v>
      </c>
      <c r="CS22" s="13">
        <v>330.62</v>
      </c>
      <c r="CT22" s="13">
        <v>0</v>
      </c>
      <c r="CU22" s="13">
        <v>0</v>
      </c>
      <c r="CV22" s="13">
        <v>204.6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100</v>
      </c>
      <c r="DD22" s="13">
        <v>25</v>
      </c>
      <c r="DE22" s="13">
        <v>45</v>
      </c>
      <c r="DF22" s="13">
        <v>0</v>
      </c>
      <c r="DG22" s="15">
        <f t="shared" si="28"/>
        <v>309077</v>
      </c>
      <c r="DH22" s="15">
        <f t="shared" si="29"/>
        <v>76761.649999999994</v>
      </c>
      <c r="DI22" s="15">
        <f t="shared" si="30"/>
        <v>46543.563999999998</v>
      </c>
      <c r="DJ22" s="13">
        <v>0</v>
      </c>
      <c r="DK22" s="13">
        <v>0</v>
      </c>
      <c r="DL22" s="13">
        <v>0</v>
      </c>
      <c r="DM22" s="13">
        <v>69300</v>
      </c>
      <c r="DN22" s="13">
        <v>3750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5285.68</v>
      </c>
      <c r="DV22" s="13">
        <v>0</v>
      </c>
      <c r="DW22" s="13">
        <v>0</v>
      </c>
      <c r="DX22" s="13">
        <v>0</v>
      </c>
      <c r="DY22" s="13">
        <v>15000</v>
      </c>
      <c r="DZ22" s="13">
        <v>3750</v>
      </c>
      <c r="EA22" s="13">
        <v>15000</v>
      </c>
      <c r="EB22" s="13">
        <v>0</v>
      </c>
      <c r="EC22" s="15">
        <f t="shared" si="31"/>
        <v>84300</v>
      </c>
      <c r="ED22" s="15">
        <f t="shared" si="32"/>
        <v>7500</v>
      </c>
      <c r="EE22" s="15">
        <f t="shared" si="33"/>
        <v>20285.68</v>
      </c>
      <c r="EF22" s="13">
        <v>28969.599999999999</v>
      </c>
      <c r="EG22" s="13">
        <v>7242.4</v>
      </c>
      <c r="EH22" s="13">
        <v>2455.3029999999926</v>
      </c>
    </row>
    <row r="23" spans="1:138" s="18" customFormat="1" ht="20.25" customHeight="1">
      <c r="A23" s="28">
        <v>14</v>
      </c>
      <c r="B23" s="35" t="s">
        <v>61</v>
      </c>
      <c r="C23" s="13">
        <v>100205.22930000001</v>
      </c>
      <c r="D23" s="13">
        <v>4250.7097000001231</v>
      </c>
      <c r="E23" s="14">
        <f t="shared" si="0"/>
        <v>751220.3189999999</v>
      </c>
      <c r="F23" s="14">
        <f t="shared" si="1"/>
        <v>219567.217</v>
      </c>
      <c r="G23" s="14">
        <f t="shared" si="1"/>
        <v>149643.36010000002</v>
      </c>
      <c r="H23" s="15">
        <f t="shared" si="2"/>
        <v>68.153780944447647</v>
      </c>
      <c r="I23" s="15">
        <f t="shared" si="3"/>
        <v>19.92003628165974</v>
      </c>
      <c r="J23" s="15">
        <f t="shared" si="4"/>
        <v>229519.00599999999</v>
      </c>
      <c r="K23" s="15">
        <f t="shared" si="5"/>
        <v>33317.902000000002</v>
      </c>
      <c r="L23" s="15">
        <f t="shared" si="34"/>
        <v>21234.860100000009</v>
      </c>
      <c r="M23" s="15">
        <f t="shared" si="6"/>
        <v>63.734085357475415</v>
      </c>
      <c r="N23" s="15">
        <f t="shared" si="7"/>
        <v>9.2518961588740964</v>
      </c>
      <c r="O23" s="15">
        <f t="shared" si="8"/>
        <v>97708.005999999994</v>
      </c>
      <c r="P23" s="15">
        <f t="shared" si="9"/>
        <v>4127.576</v>
      </c>
      <c r="Q23" s="15">
        <f t="shared" si="10"/>
        <v>10873.024000000001</v>
      </c>
      <c r="R23" s="15">
        <f t="shared" si="11"/>
        <v>263.4239563366005</v>
      </c>
      <c r="S23" s="13">
        <f t="shared" si="12"/>
        <v>11.128078900719766</v>
      </c>
      <c r="T23" s="13">
        <v>1500</v>
      </c>
      <c r="U23" s="13">
        <v>375</v>
      </c>
      <c r="V23" s="13">
        <v>346.834</v>
      </c>
      <c r="W23" s="15">
        <f t="shared" si="13"/>
        <v>92.489066666666659</v>
      </c>
      <c r="X23" s="13">
        <f t="shared" si="14"/>
        <v>23.122266666666665</v>
      </c>
      <c r="Y23" s="13">
        <v>6500</v>
      </c>
      <c r="Z23" s="13">
        <v>1625</v>
      </c>
      <c r="AA23" s="13">
        <v>941.89</v>
      </c>
      <c r="AB23" s="15">
        <f t="shared" si="15"/>
        <v>57.96246153846154</v>
      </c>
      <c r="AC23" s="13">
        <f t="shared" si="16"/>
        <v>14.490615384615385</v>
      </c>
      <c r="AD23" s="13">
        <v>96208.005999999994</v>
      </c>
      <c r="AE23" s="13">
        <v>3752.576</v>
      </c>
      <c r="AF23" s="13">
        <v>10526.19</v>
      </c>
      <c r="AG23" s="15">
        <f t="shared" si="17"/>
        <v>280.50571127673368</v>
      </c>
      <c r="AH23" s="13">
        <f t="shared" si="18"/>
        <v>10.941074903891055</v>
      </c>
      <c r="AI23" s="13">
        <v>7659</v>
      </c>
      <c r="AJ23" s="13">
        <v>3078.25</v>
      </c>
      <c r="AK23" s="13">
        <v>1364.16</v>
      </c>
      <c r="AL23" s="15">
        <f t="shared" si="19"/>
        <v>44.316088686753844</v>
      </c>
      <c r="AM23" s="13">
        <f t="shared" si="20"/>
        <v>17.811202506854681</v>
      </c>
      <c r="AN23" s="13">
        <v>6000</v>
      </c>
      <c r="AO23" s="13">
        <v>1400</v>
      </c>
      <c r="AP23" s="13">
        <v>1207.2</v>
      </c>
      <c r="AQ23" s="15">
        <f t="shared" si="21"/>
        <v>86.228571428571428</v>
      </c>
      <c r="AR23" s="13">
        <f t="shared" si="22"/>
        <v>20.12</v>
      </c>
      <c r="AS23" s="16">
        <v>0</v>
      </c>
      <c r="AT23" s="16">
        <v>0</v>
      </c>
      <c r="AU23" s="13">
        <v>0</v>
      </c>
      <c r="AV23" s="13"/>
      <c r="AW23" s="13"/>
      <c r="AX23" s="13">
        <v>0</v>
      </c>
      <c r="AY23" s="13">
        <v>431619.1</v>
      </c>
      <c r="AZ23" s="13">
        <v>107904.8</v>
      </c>
      <c r="BA23" s="13">
        <v>71936.600000000006</v>
      </c>
      <c r="BB23" s="17"/>
      <c r="BC23" s="17"/>
      <c r="BD23" s="13">
        <v>0</v>
      </c>
      <c r="BE23" s="13">
        <v>5011.3</v>
      </c>
      <c r="BF23" s="13">
        <v>1032.5</v>
      </c>
      <c r="BG23" s="13">
        <v>0</v>
      </c>
      <c r="BH23" s="13"/>
      <c r="BI23" s="13"/>
      <c r="BJ23" s="13">
        <v>0</v>
      </c>
      <c r="BK23" s="13"/>
      <c r="BL23" s="13"/>
      <c r="BM23" s="13">
        <v>0</v>
      </c>
      <c r="BN23" s="15">
        <f t="shared" si="23"/>
        <v>11480</v>
      </c>
      <c r="BO23" s="15">
        <f t="shared" si="24"/>
        <v>2867.5</v>
      </c>
      <c r="BP23" s="15">
        <f t="shared" si="25"/>
        <v>608.79199999999992</v>
      </c>
      <c r="BQ23" s="15">
        <f t="shared" si="26"/>
        <v>21.230758500435918</v>
      </c>
      <c r="BR23" s="13">
        <f t="shared" si="27"/>
        <v>5.3030662020905917</v>
      </c>
      <c r="BS23" s="13">
        <v>8000</v>
      </c>
      <c r="BT23" s="13">
        <v>2000</v>
      </c>
      <c r="BU23" s="13">
        <v>263.06799999999998</v>
      </c>
      <c r="BV23" s="13">
        <v>1850</v>
      </c>
      <c r="BW23" s="13">
        <v>460</v>
      </c>
      <c r="BX23" s="13">
        <v>63.3</v>
      </c>
      <c r="BY23" s="13"/>
      <c r="BZ23" s="13"/>
      <c r="CA23" s="13"/>
      <c r="CB23" s="13">
        <v>1630</v>
      </c>
      <c r="CC23" s="13">
        <v>407.5</v>
      </c>
      <c r="CD23" s="13">
        <v>282.42399999999998</v>
      </c>
      <c r="CE23" s="13">
        <v>0</v>
      </c>
      <c r="CF23" s="13">
        <v>0</v>
      </c>
      <c r="CG23" s="13">
        <v>0</v>
      </c>
      <c r="CH23" s="13">
        <v>1999</v>
      </c>
      <c r="CI23" s="13">
        <v>499.75</v>
      </c>
      <c r="CJ23" s="13">
        <v>0</v>
      </c>
      <c r="CK23" s="13">
        <v>150</v>
      </c>
      <c r="CL23" s="13">
        <v>40</v>
      </c>
      <c r="CM23" s="13">
        <v>0</v>
      </c>
      <c r="CN23" s="13">
        <v>58071</v>
      </c>
      <c r="CO23" s="13">
        <v>14464.5</v>
      </c>
      <c r="CP23" s="13">
        <v>4117.9670999999998</v>
      </c>
      <c r="CQ23" s="13">
        <v>27200</v>
      </c>
      <c r="CR23" s="13">
        <v>6800</v>
      </c>
      <c r="CS23" s="13">
        <v>2505.1170999999999</v>
      </c>
      <c r="CT23" s="13">
        <v>1200</v>
      </c>
      <c r="CU23" s="13">
        <v>300</v>
      </c>
      <c r="CV23" s="13">
        <v>801.173</v>
      </c>
      <c r="CW23" s="13">
        <v>50</v>
      </c>
      <c r="CX23" s="13">
        <v>12.5</v>
      </c>
      <c r="CY23" s="13">
        <v>0</v>
      </c>
      <c r="CZ23" s="13">
        <v>0</v>
      </c>
      <c r="DA23" s="13">
        <v>0</v>
      </c>
      <c r="DB23" s="13">
        <v>0</v>
      </c>
      <c r="DC23" s="13">
        <v>6600</v>
      </c>
      <c r="DD23" s="13">
        <v>1650</v>
      </c>
      <c r="DE23" s="13">
        <v>0</v>
      </c>
      <c r="DF23" s="13">
        <v>0</v>
      </c>
      <c r="DG23" s="15">
        <f t="shared" si="28"/>
        <v>668148.40599999996</v>
      </c>
      <c r="DH23" s="15">
        <f t="shared" si="29"/>
        <v>142754.95199999999</v>
      </c>
      <c r="DI23" s="15">
        <f t="shared" si="30"/>
        <v>93171.460100000011</v>
      </c>
      <c r="DJ23" s="13">
        <v>0</v>
      </c>
      <c r="DK23" s="13">
        <v>0</v>
      </c>
      <c r="DL23" s="13">
        <v>0</v>
      </c>
      <c r="DM23" s="13">
        <v>83071.913</v>
      </c>
      <c r="DN23" s="13">
        <v>76812.264999999999</v>
      </c>
      <c r="DO23" s="13">
        <v>56471.9</v>
      </c>
      <c r="DP23" s="13">
        <v>0</v>
      </c>
      <c r="DQ23" s="13">
        <v>0</v>
      </c>
      <c r="DR23" s="13">
        <v>0</v>
      </c>
      <c r="DS23" s="13">
        <v>0</v>
      </c>
      <c r="DT23" s="13">
        <v>0</v>
      </c>
      <c r="DU23" s="13">
        <v>0</v>
      </c>
      <c r="DV23" s="13">
        <v>0</v>
      </c>
      <c r="DW23" s="13">
        <v>0</v>
      </c>
      <c r="DX23" s="13">
        <v>0</v>
      </c>
      <c r="DY23" s="13">
        <v>43083.364999999998</v>
      </c>
      <c r="DZ23" s="13">
        <v>230</v>
      </c>
      <c r="EA23" s="13">
        <v>0</v>
      </c>
      <c r="EB23" s="13">
        <v>0</v>
      </c>
      <c r="EC23" s="15">
        <f t="shared" si="31"/>
        <v>126155.27799999999</v>
      </c>
      <c r="ED23" s="15">
        <f t="shared" si="32"/>
        <v>77042.264999999999</v>
      </c>
      <c r="EE23" s="15">
        <f t="shared" si="33"/>
        <v>56471.9</v>
      </c>
      <c r="EF23" s="13">
        <v>34101</v>
      </c>
      <c r="EG23" s="13">
        <v>3752.576</v>
      </c>
      <c r="EH23" s="13">
        <v>1320.6540000000095</v>
      </c>
    </row>
    <row r="24" spans="1:138" s="18" customFormat="1" ht="20.25" customHeight="1">
      <c r="A24" s="27">
        <v>15</v>
      </c>
      <c r="B24" s="35" t="s">
        <v>62</v>
      </c>
      <c r="C24" s="13">
        <v>98303.283100000001</v>
      </c>
      <c r="D24" s="13">
        <v>1891.5999999999767</v>
      </c>
      <c r="E24" s="14">
        <f t="shared" si="0"/>
        <v>408845.85</v>
      </c>
      <c r="F24" s="14">
        <f t="shared" si="1"/>
        <v>106012.825</v>
      </c>
      <c r="G24" s="14">
        <f t="shared" si="1"/>
        <v>52727.389000000003</v>
      </c>
      <c r="H24" s="15">
        <f t="shared" si="2"/>
        <v>49.736802127478448</v>
      </c>
      <c r="I24" s="15">
        <f t="shared" si="3"/>
        <v>12.896642830054409</v>
      </c>
      <c r="J24" s="15">
        <f t="shared" si="4"/>
        <v>92387.65</v>
      </c>
      <c r="K24" s="15">
        <f t="shared" si="5"/>
        <v>33350.65</v>
      </c>
      <c r="L24" s="15">
        <f t="shared" si="34"/>
        <v>10982.788999999995</v>
      </c>
      <c r="M24" s="15">
        <f t="shared" si="6"/>
        <v>32.931259210839954</v>
      </c>
      <c r="N24" s="15">
        <f t="shared" si="7"/>
        <v>11.887724170925438</v>
      </c>
      <c r="O24" s="15">
        <f t="shared" si="8"/>
        <v>32004.278999999999</v>
      </c>
      <c r="P24" s="15">
        <f t="shared" si="9"/>
        <v>13960.625</v>
      </c>
      <c r="Q24" s="15">
        <f t="shared" si="10"/>
        <v>5369.6070000000009</v>
      </c>
      <c r="R24" s="15">
        <f t="shared" si="11"/>
        <v>38.462511527958107</v>
      </c>
      <c r="S24" s="13">
        <f t="shared" si="12"/>
        <v>16.777778371448395</v>
      </c>
      <c r="T24" s="13">
        <v>200</v>
      </c>
      <c r="U24" s="13">
        <v>50</v>
      </c>
      <c r="V24" s="13">
        <v>17.52</v>
      </c>
      <c r="W24" s="15">
        <f t="shared" si="13"/>
        <v>35.04</v>
      </c>
      <c r="X24" s="13">
        <f t="shared" si="14"/>
        <v>8.76</v>
      </c>
      <c r="Y24" s="13">
        <v>1200</v>
      </c>
      <c r="Z24" s="13">
        <v>250</v>
      </c>
      <c r="AA24" s="13">
        <v>1776.155</v>
      </c>
      <c r="AB24" s="15">
        <f t="shared" si="15"/>
        <v>710.46199999999999</v>
      </c>
      <c r="AC24" s="13">
        <f t="shared" si="16"/>
        <v>148.01291666666668</v>
      </c>
      <c r="AD24" s="13">
        <v>31804.278999999999</v>
      </c>
      <c r="AE24" s="13">
        <v>13910.625</v>
      </c>
      <c r="AF24" s="13">
        <v>5352.0870000000004</v>
      </c>
      <c r="AG24" s="15">
        <f t="shared" si="17"/>
        <v>38.474813317158649</v>
      </c>
      <c r="AH24" s="13">
        <f t="shared" si="18"/>
        <v>16.828197866079595</v>
      </c>
      <c r="AI24" s="13">
        <v>2015.3</v>
      </c>
      <c r="AJ24" s="13">
        <v>1194.4000000000001</v>
      </c>
      <c r="AK24" s="13">
        <v>449.5</v>
      </c>
      <c r="AL24" s="15">
        <f t="shared" si="19"/>
        <v>37.63395847287341</v>
      </c>
      <c r="AM24" s="13">
        <f t="shared" si="20"/>
        <v>22.304371557584478</v>
      </c>
      <c r="AN24" s="13">
        <v>0</v>
      </c>
      <c r="AO24" s="13">
        <v>0</v>
      </c>
      <c r="AP24" s="13">
        <v>0</v>
      </c>
      <c r="AQ24" s="15" t="e">
        <f t="shared" si="21"/>
        <v>#DIV/0!</v>
      </c>
      <c r="AR24" s="13" t="e">
        <f t="shared" si="22"/>
        <v>#DIV/0!</v>
      </c>
      <c r="AS24" s="16">
        <v>0</v>
      </c>
      <c r="AT24" s="16">
        <v>0</v>
      </c>
      <c r="AU24" s="13">
        <v>0</v>
      </c>
      <c r="AV24" s="13"/>
      <c r="AW24" s="13"/>
      <c r="AX24" s="13">
        <v>0</v>
      </c>
      <c r="AY24" s="13">
        <v>229048.7</v>
      </c>
      <c r="AZ24" s="13">
        <v>57262.175000000003</v>
      </c>
      <c r="BA24" s="13">
        <v>38174.800000000003</v>
      </c>
      <c r="BB24" s="17"/>
      <c r="BC24" s="17"/>
      <c r="BD24" s="13">
        <v>0</v>
      </c>
      <c r="BE24" s="13">
        <v>0</v>
      </c>
      <c r="BF24" s="13">
        <v>0</v>
      </c>
      <c r="BG24" s="13">
        <v>0</v>
      </c>
      <c r="BH24" s="13"/>
      <c r="BI24" s="13"/>
      <c r="BJ24" s="13">
        <v>0</v>
      </c>
      <c r="BK24" s="13"/>
      <c r="BL24" s="13"/>
      <c r="BM24" s="13">
        <v>0</v>
      </c>
      <c r="BN24" s="15">
        <f t="shared" si="23"/>
        <v>8051.4</v>
      </c>
      <c r="BO24" s="15">
        <f t="shared" si="24"/>
        <v>1035</v>
      </c>
      <c r="BP24" s="15">
        <f t="shared" si="25"/>
        <v>342.18400000000003</v>
      </c>
      <c r="BQ24" s="15">
        <f t="shared" si="26"/>
        <v>33.061256038647343</v>
      </c>
      <c r="BR24" s="13">
        <f t="shared" si="27"/>
        <v>4.2499937898998938</v>
      </c>
      <c r="BS24" s="13">
        <v>7913.4</v>
      </c>
      <c r="BT24" s="13">
        <v>1000</v>
      </c>
      <c r="BU24" s="13">
        <v>342.18400000000003</v>
      </c>
      <c r="BV24" s="13">
        <v>68</v>
      </c>
      <c r="BW24" s="13">
        <v>15</v>
      </c>
      <c r="BX24" s="13">
        <v>0</v>
      </c>
      <c r="BY24" s="13">
        <v>0</v>
      </c>
      <c r="BZ24" s="13">
        <v>0</v>
      </c>
      <c r="CA24" s="13">
        <v>0</v>
      </c>
      <c r="CB24" s="13">
        <v>70</v>
      </c>
      <c r="CC24" s="13">
        <v>20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4000</v>
      </c>
      <c r="CL24" s="13">
        <v>1000</v>
      </c>
      <c r="CM24" s="13">
        <v>328</v>
      </c>
      <c r="CN24" s="13">
        <v>10819</v>
      </c>
      <c r="CO24" s="13">
        <v>1850</v>
      </c>
      <c r="CP24" s="13">
        <v>914.02800000000002</v>
      </c>
      <c r="CQ24" s="13">
        <v>4229.3999999999996</v>
      </c>
      <c r="CR24" s="13">
        <v>1057.3499999999999</v>
      </c>
      <c r="CS24" s="13">
        <v>333.72800000000001</v>
      </c>
      <c r="CT24" s="13">
        <v>500</v>
      </c>
      <c r="CU24" s="13">
        <v>50</v>
      </c>
      <c r="CV24" s="13">
        <v>325.89</v>
      </c>
      <c r="CW24" s="13">
        <v>500</v>
      </c>
      <c r="CX24" s="13">
        <v>100</v>
      </c>
      <c r="CY24" s="13">
        <v>0</v>
      </c>
      <c r="CZ24" s="13">
        <v>0</v>
      </c>
      <c r="DA24" s="13">
        <v>0</v>
      </c>
      <c r="DB24" s="13">
        <v>0</v>
      </c>
      <c r="DC24" s="13">
        <v>600</v>
      </c>
      <c r="DD24" s="13">
        <v>0</v>
      </c>
      <c r="DE24" s="13">
        <v>0</v>
      </c>
      <c r="DF24" s="13">
        <v>0</v>
      </c>
      <c r="DG24" s="15">
        <f t="shared" si="28"/>
        <v>321436.34999999998</v>
      </c>
      <c r="DH24" s="15">
        <f t="shared" si="29"/>
        <v>90612.824999999997</v>
      </c>
      <c r="DI24" s="15">
        <f t="shared" si="30"/>
        <v>49157.589</v>
      </c>
      <c r="DJ24" s="13">
        <v>5400</v>
      </c>
      <c r="DK24" s="13">
        <v>5400</v>
      </c>
      <c r="DL24" s="13">
        <v>0</v>
      </c>
      <c r="DM24" s="13">
        <v>82009.5</v>
      </c>
      <c r="DN24" s="13">
        <v>10000</v>
      </c>
      <c r="DO24" s="13">
        <v>3569.8</v>
      </c>
      <c r="DP24" s="13">
        <v>0</v>
      </c>
      <c r="DQ24" s="13">
        <v>0</v>
      </c>
      <c r="DR24" s="13">
        <v>0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v>0</v>
      </c>
      <c r="DY24" s="13">
        <v>33740</v>
      </c>
      <c r="DZ24" s="13">
        <v>5000</v>
      </c>
      <c r="EA24" s="13">
        <v>0</v>
      </c>
      <c r="EB24" s="13">
        <v>0</v>
      </c>
      <c r="EC24" s="15">
        <f t="shared" si="31"/>
        <v>121149.5</v>
      </c>
      <c r="ED24" s="15">
        <f t="shared" si="32"/>
        <v>20400</v>
      </c>
      <c r="EE24" s="15">
        <f t="shared" si="33"/>
        <v>3569.8</v>
      </c>
      <c r="EF24" s="13">
        <v>32697.670999999998</v>
      </c>
      <c r="EG24" s="13">
        <v>13910.625</v>
      </c>
      <c r="EH24" s="13">
        <v>1477.4249999999956</v>
      </c>
    </row>
    <row r="25" spans="1:138" s="18" customFormat="1" ht="20.25" customHeight="1">
      <c r="A25" s="28">
        <v>16</v>
      </c>
      <c r="B25" s="35" t="s">
        <v>63</v>
      </c>
      <c r="C25" s="13">
        <v>87635.358799999987</v>
      </c>
      <c r="D25" s="13">
        <v>200</v>
      </c>
      <c r="E25" s="14">
        <f t="shared" si="0"/>
        <v>296767.19999999995</v>
      </c>
      <c r="F25" s="14">
        <f t="shared" si="1"/>
        <v>133746.80239999999</v>
      </c>
      <c r="G25" s="14">
        <f t="shared" si="1"/>
        <v>37958.325000000004</v>
      </c>
      <c r="H25" s="15">
        <f t="shared" si="2"/>
        <v>28.380734581210447</v>
      </c>
      <c r="I25" s="15">
        <f t="shared" si="3"/>
        <v>12.790606576468022</v>
      </c>
      <c r="J25" s="15">
        <f t="shared" si="4"/>
        <v>86352</v>
      </c>
      <c r="K25" s="15">
        <f t="shared" si="5"/>
        <v>25870.8024</v>
      </c>
      <c r="L25" s="15">
        <f t="shared" si="34"/>
        <v>10489.024999999996</v>
      </c>
      <c r="M25" s="15">
        <f t="shared" si="6"/>
        <v>40.54387195968841</v>
      </c>
      <c r="N25" s="15">
        <f t="shared" si="7"/>
        <v>12.146823466740777</v>
      </c>
      <c r="O25" s="15">
        <f t="shared" si="8"/>
        <v>24370</v>
      </c>
      <c r="P25" s="15">
        <f t="shared" si="9"/>
        <v>8807.1512000000002</v>
      </c>
      <c r="Q25" s="15">
        <f t="shared" si="10"/>
        <v>3187.6270000000004</v>
      </c>
      <c r="R25" s="15">
        <f t="shared" si="11"/>
        <v>36.193621837672097</v>
      </c>
      <c r="S25" s="13">
        <f t="shared" si="12"/>
        <v>13.080127205580633</v>
      </c>
      <c r="T25" s="13">
        <v>100</v>
      </c>
      <c r="U25" s="13">
        <v>15</v>
      </c>
      <c r="V25" s="13">
        <v>16.3</v>
      </c>
      <c r="W25" s="15">
        <f t="shared" si="13"/>
        <v>108.66666666666667</v>
      </c>
      <c r="X25" s="13">
        <f t="shared" si="14"/>
        <v>16.3</v>
      </c>
      <c r="Y25" s="13">
        <v>5500</v>
      </c>
      <c r="Z25" s="13">
        <v>825</v>
      </c>
      <c r="AA25" s="13">
        <v>1117.45</v>
      </c>
      <c r="AB25" s="15">
        <f t="shared" si="15"/>
        <v>135.44848484848487</v>
      </c>
      <c r="AC25" s="13">
        <f t="shared" si="16"/>
        <v>20.31727272727273</v>
      </c>
      <c r="AD25" s="13">
        <v>24270</v>
      </c>
      <c r="AE25" s="13">
        <v>8792.1512000000002</v>
      </c>
      <c r="AF25" s="13">
        <v>3171.3270000000002</v>
      </c>
      <c r="AG25" s="15">
        <f t="shared" si="17"/>
        <v>36.069977959432734</v>
      </c>
      <c r="AH25" s="13">
        <f t="shared" si="18"/>
        <v>13.066860321384427</v>
      </c>
      <c r="AI25" s="13">
        <v>326</v>
      </c>
      <c r="AJ25" s="13">
        <v>200</v>
      </c>
      <c r="AK25" s="13">
        <v>189</v>
      </c>
      <c r="AL25" s="15">
        <f t="shared" si="19"/>
        <v>94.5</v>
      </c>
      <c r="AM25" s="13">
        <f t="shared" si="20"/>
        <v>57.975460122699388</v>
      </c>
      <c r="AN25" s="13">
        <v>0</v>
      </c>
      <c r="AO25" s="13">
        <v>0</v>
      </c>
      <c r="AP25" s="13">
        <v>0</v>
      </c>
      <c r="AQ25" s="15" t="e">
        <f t="shared" si="21"/>
        <v>#DIV/0!</v>
      </c>
      <c r="AR25" s="13" t="e">
        <f t="shared" si="22"/>
        <v>#DIV/0!</v>
      </c>
      <c r="AS25" s="16">
        <v>0</v>
      </c>
      <c r="AT25" s="16">
        <v>0</v>
      </c>
      <c r="AU25" s="13">
        <v>0</v>
      </c>
      <c r="AV25" s="13"/>
      <c r="AW25" s="13"/>
      <c r="AX25" s="13">
        <v>0</v>
      </c>
      <c r="AY25" s="13">
        <v>136718.9</v>
      </c>
      <c r="AZ25" s="13">
        <v>34179.699999999997</v>
      </c>
      <c r="BA25" s="13">
        <v>22786.400000000001</v>
      </c>
      <c r="BB25" s="17"/>
      <c r="BC25" s="17"/>
      <c r="BD25" s="13">
        <v>0</v>
      </c>
      <c r="BE25" s="13">
        <v>0</v>
      </c>
      <c r="BF25" s="13">
        <v>0</v>
      </c>
      <c r="BG25" s="13">
        <v>0</v>
      </c>
      <c r="BH25" s="13"/>
      <c r="BI25" s="13"/>
      <c r="BJ25" s="13">
        <v>0</v>
      </c>
      <c r="BK25" s="13"/>
      <c r="BL25" s="13"/>
      <c r="BM25" s="13">
        <v>0</v>
      </c>
      <c r="BN25" s="15">
        <f t="shared" si="23"/>
        <v>10840</v>
      </c>
      <c r="BO25" s="15">
        <f t="shared" si="24"/>
        <v>2700</v>
      </c>
      <c r="BP25" s="15">
        <f t="shared" si="25"/>
        <v>1386.2</v>
      </c>
      <c r="BQ25" s="15">
        <f t="shared" si="26"/>
        <v>51.340740740740742</v>
      </c>
      <c r="BR25" s="13">
        <f t="shared" si="27"/>
        <v>12.787822878228782</v>
      </c>
      <c r="BS25" s="13">
        <v>10000</v>
      </c>
      <c r="BT25" s="13">
        <v>2700</v>
      </c>
      <c r="BU25" s="13">
        <v>1306.2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13">
        <v>840</v>
      </c>
      <c r="CC25" s="13">
        <v>0</v>
      </c>
      <c r="CD25" s="13">
        <v>80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2716</v>
      </c>
      <c r="CO25" s="13">
        <v>546.5</v>
      </c>
      <c r="CP25" s="13">
        <v>689.2</v>
      </c>
      <c r="CQ25" s="13">
        <v>2190</v>
      </c>
      <c r="CR25" s="13">
        <v>547.5</v>
      </c>
      <c r="CS25" s="13">
        <v>643.20000000000005</v>
      </c>
      <c r="CT25" s="13">
        <v>0</v>
      </c>
      <c r="CU25" s="13">
        <v>0</v>
      </c>
      <c r="CV25" s="13">
        <v>94.4</v>
      </c>
      <c r="CW25" s="13">
        <v>0</v>
      </c>
      <c r="CX25" s="13">
        <v>0</v>
      </c>
      <c r="CY25" s="13">
        <v>0</v>
      </c>
      <c r="CZ25" s="13">
        <v>0</v>
      </c>
      <c r="DA25" s="13">
        <v>0</v>
      </c>
      <c r="DB25" s="13">
        <v>0</v>
      </c>
      <c r="DC25" s="13">
        <v>12000</v>
      </c>
      <c r="DD25" s="13">
        <v>4000</v>
      </c>
      <c r="DE25" s="13">
        <v>1339.9</v>
      </c>
      <c r="DF25" s="13">
        <v>0</v>
      </c>
      <c r="DG25" s="15">
        <f t="shared" si="28"/>
        <v>223070.9</v>
      </c>
      <c r="DH25" s="15">
        <f t="shared" si="29"/>
        <v>60050.502399999998</v>
      </c>
      <c r="DI25" s="15">
        <f t="shared" si="30"/>
        <v>33275.425000000003</v>
      </c>
      <c r="DJ25" s="13">
        <v>0</v>
      </c>
      <c r="DK25" s="13">
        <v>0</v>
      </c>
      <c r="DL25" s="13">
        <v>0</v>
      </c>
      <c r="DM25" s="13">
        <v>73696.3</v>
      </c>
      <c r="DN25" s="13">
        <v>73696.3</v>
      </c>
      <c r="DO25" s="13">
        <v>4682.8999999999996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41557.701200000003</v>
      </c>
      <c r="DZ25" s="13">
        <v>892.50120000000004</v>
      </c>
      <c r="EA25" s="13">
        <v>0</v>
      </c>
      <c r="EB25" s="13">
        <v>0</v>
      </c>
      <c r="EC25" s="15">
        <f t="shared" si="31"/>
        <v>115254.0012</v>
      </c>
      <c r="ED25" s="15">
        <f t="shared" si="32"/>
        <v>74588.801200000002</v>
      </c>
      <c r="EE25" s="15">
        <f t="shared" si="33"/>
        <v>4682.8999999999996</v>
      </c>
      <c r="EF25" s="13">
        <v>30600</v>
      </c>
      <c r="EG25" s="13">
        <v>8792.1512000000002</v>
      </c>
      <c r="EH25" s="13">
        <v>2485.247999999996</v>
      </c>
    </row>
    <row r="26" spans="1:138" s="21" customFormat="1" ht="18.75" customHeight="1">
      <c r="A26" s="12"/>
      <c r="B26" s="39" t="s">
        <v>44</v>
      </c>
      <c r="C26" s="15">
        <f>SUM(C10:C25)</f>
        <v>1812756.2549999999</v>
      </c>
      <c r="D26" s="15">
        <f>SUM(D10:D25)</f>
        <v>467850.40180000011</v>
      </c>
      <c r="E26" s="15">
        <f>SUM(E10:E25)</f>
        <v>7653755.233</v>
      </c>
      <c r="F26" s="15">
        <f>SUM(F10:F25)</f>
        <v>2290723.8033999996</v>
      </c>
      <c r="G26" s="15">
        <f>SUM(G10:G25)</f>
        <v>1547889.534</v>
      </c>
      <c r="H26" s="15">
        <f>G26/F26*100</f>
        <v>67.572071836096072</v>
      </c>
      <c r="I26" s="15">
        <f>G26/E26*100</f>
        <v>20.223922595879543</v>
      </c>
      <c r="J26" s="15">
        <f>SUM(J10:J25)</f>
        <v>1980944.8869999999</v>
      </c>
      <c r="K26" s="15">
        <f>SUM(K10:K25)</f>
        <v>398569.78039999987</v>
      </c>
      <c r="L26" s="15">
        <f>SUM(L10:L25)</f>
        <v>395445.53250000003</v>
      </c>
      <c r="M26" s="15">
        <f>L26/K26*100</f>
        <v>99.216135278278145</v>
      </c>
      <c r="N26" s="15">
        <f>L26/J26*100</f>
        <v>19.962470187591848</v>
      </c>
      <c r="O26" s="19">
        <f>SUM(O10:O25)</f>
        <v>745658.81599999999</v>
      </c>
      <c r="P26" s="19">
        <f>SUM(P10:P25)</f>
        <v>91544.390199999994</v>
      </c>
      <c r="Q26" s="19">
        <f>SUM(Q10:Q25)</f>
        <v>201995.30799999999</v>
      </c>
      <c r="R26" s="15">
        <f>Q26/P26*100</f>
        <v>220.65285219410418</v>
      </c>
      <c r="S26" s="13">
        <f>Q26/O26*100</f>
        <v>27.089508454225797</v>
      </c>
      <c r="T26" s="19">
        <f>SUM(T10:T25)</f>
        <v>12158.5</v>
      </c>
      <c r="U26" s="19">
        <f>SUM(U10:U25)</f>
        <v>3103.5250000000001</v>
      </c>
      <c r="V26" s="19">
        <f>SUM(V10:V25)</f>
        <v>4588.5500000000011</v>
      </c>
      <c r="W26" s="15">
        <f>V26/U26*100</f>
        <v>147.84962260655226</v>
      </c>
      <c r="X26" s="13">
        <f>V26/T26*100</f>
        <v>37.7394415429535</v>
      </c>
      <c r="Y26" s="19">
        <f>SUM(Y10:Y25)</f>
        <v>165054.79999999999</v>
      </c>
      <c r="Z26" s="19">
        <f>SUM(Z10:Z25)</f>
        <v>40155.349999999904</v>
      </c>
      <c r="AA26" s="19">
        <f>SUM(AA10:AA25)</f>
        <v>12288.507</v>
      </c>
      <c r="AB26" s="15">
        <f>AA26/Z26*100</f>
        <v>30.602415369309515</v>
      </c>
      <c r="AC26" s="13">
        <f>AA26/Y26*100</f>
        <v>7.445107321931868</v>
      </c>
      <c r="AD26" s="19">
        <f>SUM(AD10:AD25)</f>
        <v>733500.31599999976</v>
      </c>
      <c r="AE26" s="19">
        <f>SUM(AE10:AE25)</f>
        <v>88440.8652</v>
      </c>
      <c r="AF26" s="19">
        <f>SUM(AF10:AF25)</f>
        <v>197406.758</v>
      </c>
      <c r="AG26" s="15">
        <f>AF26/AE26*100</f>
        <v>223.20762868339736</v>
      </c>
      <c r="AH26" s="13">
        <f>AF26/AD26*100</f>
        <v>26.912975181322224</v>
      </c>
      <c r="AI26" s="19">
        <f>SUM(AI10:AI25)</f>
        <v>50056.800000000003</v>
      </c>
      <c r="AJ26" s="19">
        <f>SUM(AJ10:AJ25)</f>
        <v>18006.100000000002</v>
      </c>
      <c r="AK26" s="19">
        <f>SUM(AK10:AK25)</f>
        <v>19129.307000000001</v>
      </c>
      <c r="AL26" s="15">
        <f>AK26/AJ26*100</f>
        <v>106.23792492544193</v>
      </c>
      <c r="AM26" s="13">
        <f>AK26/AI26*100</f>
        <v>38.215201531060714</v>
      </c>
      <c r="AN26" s="19">
        <f>SUM(AN10:AN25)</f>
        <v>23800</v>
      </c>
      <c r="AO26" s="19">
        <f>SUM(AO10:AO25)</f>
        <v>4899</v>
      </c>
      <c r="AP26" s="19">
        <f>SUM(AP10:AP25)</f>
        <v>11696.7</v>
      </c>
      <c r="AQ26" s="15">
        <f>AP26/AO26*100</f>
        <v>238.75688916105329</v>
      </c>
      <c r="AR26" s="13">
        <f>AP26/AN26*100</f>
        <v>49.145798319327731</v>
      </c>
      <c r="AS26" s="19">
        <f>SUM(AS10:AS25)</f>
        <v>600</v>
      </c>
      <c r="AT26" s="19">
        <f>SUM(AT10:AT25)</f>
        <v>150</v>
      </c>
      <c r="AU26" s="19">
        <f>SUM(AU10:AU25)</f>
        <v>0</v>
      </c>
      <c r="AV26" s="19">
        <f t="shared" ref="AV26:BP26" si="35">SUM(AV10:AV25)</f>
        <v>0</v>
      </c>
      <c r="AW26" s="19">
        <f t="shared" si="35"/>
        <v>0</v>
      </c>
      <c r="AX26" s="19">
        <f t="shared" si="35"/>
        <v>0</v>
      </c>
      <c r="AY26" s="19">
        <f t="shared" si="35"/>
        <v>4313456.7</v>
      </c>
      <c r="AZ26" s="19">
        <f t="shared" si="35"/>
        <v>1078361.575</v>
      </c>
      <c r="BA26" s="19">
        <f t="shared" si="35"/>
        <v>1056431.9999999998</v>
      </c>
      <c r="BB26" s="19">
        <f t="shared" si="35"/>
        <v>0</v>
      </c>
      <c r="BC26" s="19">
        <f t="shared" si="35"/>
        <v>0</v>
      </c>
      <c r="BD26" s="19">
        <f t="shared" si="35"/>
        <v>0</v>
      </c>
      <c r="BE26" s="19">
        <f t="shared" si="35"/>
        <v>11379.2</v>
      </c>
      <c r="BF26" s="19">
        <f t="shared" si="35"/>
        <v>2623.9</v>
      </c>
      <c r="BG26" s="19">
        <f t="shared" si="35"/>
        <v>0</v>
      </c>
      <c r="BH26" s="19">
        <f t="shared" si="35"/>
        <v>0</v>
      </c>
      <c r="BI26" s="19">
        <f t="shared" si="35"/>
        <v>0</v>
      </c>
      <c r="BJ26" s="19">
        <f t="shared" si="35"/>
        <v>0</v>
      </c>
      <c r="BK26" s="19">
        <f t="shared" si="35"/>
        <v>0</v>
      </c>
      <c r="BL26" s="19">
        <f t="shared" si="35"/>
        <v>0</v>
      </c>
      <c r="BM26" s="19">
        <f t="shared" si="35"/>
        <v>0</v>
      </c>
      <c r="BN26" s="19">
        <f t="shared" si="35"/>
        <v>244230.19999999998</v>
      </c>
      <c r="BO26" s="19">
        <f t="shared" si="35"/>
        <v>54041.724999999999</v>
      </c>
      <c r="BP26" s="19">
        <f t="shared" si="35"/>
        <v>29611.367200000001</v>
      </c>
      <c r="BQ26" s="15">
        <f>BP26/BO26*100</f>
        <v>54.79352703859842</v>
      </c>
      <c r="BR26" s="13">
        <f>BP26/BN26*100</f>
        <v>12.124367584352797</v>
      </c>
      <c r="BS26" s="19">
        <f>SUM(BS10:BS25)</f>
        <v>205332.09999999998</v>
      </c>
      <c r="BT26" s="19">
        <f t="shared" ref="BT26:DF26" si="36">SUM(BT10:BT25)</f>
        <v>47911.224999999999</v>
      </c>
      <c r="BU26" s="19">
        <f t="shared" si="36"/>
        <v>22637.002199999999</v>
      </c>
      <c r="BV26" s="19">
        <f t="shared" si="36"/>
        <v>1918</v>
      </c>
      <c r="BW26" s="19">
        <f t="shared" si="36"/>
        <v>475</v>
      </c>
      <c r="BX26" s="19">
        <f t="shared" si="36"/>
        <v>63.3</v>
      </c>
      <c r="BY26" s="19">
        <f t="shared" si="36"/>
        <v>0</v>
      </c>
      <c r="BZ26" s="19">
        <f t="shared" si="36"/>
        <v>0</v>
      </c>
      <c r="CA26" s="19">
        <f t="shared" si="36"/>
        <v>0</v>
      </c>
      <c r="CB26" s="19">
        <f t="shared" si="36"/>
        <v>36980.1</v>
      </c>
      <c r="CC26" s="19">
        <f t="shared" si="36"/>
        <v>5655.5</v>
      </c>
      <c r="CD26" s="19">
        <f t="shared" si="36"/>
        <v>6911.0649999999996</v>
      </c>
      <c r="CE26" s="19">
        <f t="shared" si="36"/>
        <v>0</v>
      </c>
      <c r="CF26" s="19">
        <f t="shared" si="36"/>
        <v>0</v>
      </c>
      <c r="CG26" s="19">
        <f t="shared" si="36"/>
        <v>0</v>
      </c>
      <c r="CH26" s="19">
        <f t="shared" si="36"/>
        <v>6888</v>
      </c>
      <c r="CI26" s="19">
        <f t="shared" si="36"/>
        <v>1719.75</v>
      </c>
      <c r="CJ26" s="19">
        <f t="shared" si="36"/>
        <v>-1671.51</v>
      </c>
      <c r="CK26" s="19">
        <f t="shared" si="36"/>
        <v>13150</v>
      </c>
      <c r="CL26" s="19">
        <f t="shared" si="36"/>
        <v>3290</v>
      </c>
      <c r="CM26" s="19">
        <f t="shared" si="36"/>
        <v>628.4</v>
      </c>
      <c r="CN26" s="19">
        <f t="shared" si="36"/>
        <v>305025.19999999995</v>
      </c>
      <c r="CO26" s="19">
        <f t="shared" si="36"/>
        <v>72417.149999999994</v>
      </c>
      <c r="CP26" s="19">
        <f t="shared" si="36"/>
        <v>76492.259600000005</v>
      </c>
      <c r="CQ26" s="19">
        <f t="shared" si="36"/>
        <v>126735.79999999999</v>
      </c>
      <c r="CR26" s="19">
        <f t="shared" si="36"/>
        <v>31683.949999999997</v>
      </c>
      <c r="CS26" s="19">
        <f t="shared" si="36"/>
        <v>40455.445600000006</v>
      </c>
      <c r="CT26" s="19">
        <f t="shared" si="36"/>
        <v>14750</v>
      </c>
      <c r="CU26" s="19">
        <f t="shared" si="36"/>
        <v>2969</v>
      </c>
      <c r="CV26" s="19">
        <f t="shared" si="36"/>
        <v>4164.1769999999997</v>
      </c>
      <c r="CW26" s="19">
        <f t="shared" si="36"/>
        <v>3800</v>
      </c>
      <c r="CX26" s="19">
        <f t="shared" si="36"/>
        <v>572.5</v>
      </c>
      <c r="CY26" s="19">
        <f t="shared" si="36"/>
        <v>750</v>
      </c>
      <c r="CZ26" s="19">
        <f t="shared" si="36"/>
        <v>0</v>
      </c>
      <c r="DA26" s="19">
        <f t="shared" si="36"/>
        <v>0</v>
      </c>
      <c r="DB26" s="19">
        <f t="shared" si="36"/>
        <v>3706</v>
      </c>
      <c r="DC26" s="19">
        <f t="shared" si="36"/>
        <v>77650</v>
      </c>
      <c r="DD26" s="19">
        <f t="shared" si="36"/>
        <v>22083.7</v>
      </c>
      <c r="DE26" s="19">
        <f t="shared" si="36"/>
        <v>4994.6347000000005</v>
      </c>
      <c r="DF26" s="19">
        <f t="shared" si="36"/>
        <v>19.146000000000001</v>
      </c>
      <c r="DG26" s="19">
        <f>SUM(DG10:DG25)</f>
        <v>6312668.7870000005</v>
      </c>
      <c r="DH26" s="19">
        <f>SUM(DH10:DH25)</f>
        <v>1481275.0054000001</v>
      </c>
      <c r="DI26" s="19">
        <f>SUM(DI10:DI25)</f>
        <v>1453912.0225</v>
      </c>
      <c r="DJ26" s="19">
        <f>SUM(DJ10:DJ25)</f>
        <v>8344.5</v>
      </c>
      <c r="DK26" s="19">
        <f t="shared" ref="DK26:EH26" si="37">SUM(DK10:DK25)</f>
        <v>8344.5</v>
      </c>
      <c r="DL26" s="19">
        <f t="shared" si="37"/>
        <v>385.02249999999998</v>
      </c>
      <c r="DM26" s="19">
        <f t="shared" si="37"/>
        <v>846124.73300000001</v>
      </c>
      <c r="DN26" s="19">
        <f t="shared" si="37"/>
        <v>695900.13500000001</v>
      </c>
      <c r="DO26" s="19">
        <f t="shared" si="37"/>
        <v>70493.808999999994</v>
      </c>
      <c r="DP26" s="19">
        <f t="shared" si="37"/>
        <v>0</v>
      </c>
      <c r="DQ26" s="19">
        <f t="shared" si="37"/>
        <v>0</v>
      </c>
      <c r="DR26" s="19">
        <f t="shared" si="37"/>
        <v>0</v>
      </c>
      <c r="DS26" s="19">
        <f t="shared" si="37"/>
        <v>92468</v>
      </c>
      <c r="DT26" s="19">
        <f t="shared" si="37"/>
        <v>25000</v>
      </c>
      <c r="DU26" s="19">
        <f t="shared" si="37"/>
        <v>23098.68</v>
      </c>
      <c r="DV26" s="19">
        <f t="shared" si="37"/>
        <v>394149.21299999999</v>
      </c>
      <c r="DW26" s="19">
        <f t="shared" si="37"/>
        <v>80204.163</v>
      </c>
      <c r="DX26" s="19">
        <f t="shared" si="37"/>
        <v>0</v>
      </c>
      <c r="DY26" s="19">
        <f t="shared" si="37"/>
        <v>701021.29720000003</v>
      </c>
      <c r="DZ26" s="19">
        <f t="shared" si="37"/>
        <v>54503.432199999996</v>
      </c>
      <c r="EA26" s="19">
        <f t="shared" si="37"/>
        <v>15000</v>
      </c>
      <c r="EB26" s="19">
        <f t="shared" si="37"/>
        <v>0</v>
      </c>
      <c r="EC26" s="19">
        <f t="shared" si="37"/>
        <v>2042107.7431999999</v>
      </c>
      <c r="ED26" s="19">
        <f t="shared" si="37"/>
        <v>863952.23019999999</v>
      </c>
      <c r="EE26" s="19">
        <f t="shared" si="37"/>
        <v>108977.51150000001</v>
      </c>
      <c r="EF26" s="19">
        <f t="shared" si="37"/>
        <v>337169.071</v>
      </c>
      <c r="EG26" s="19">
        <f t="shared" si="37"/>
        <v>88440.8652</v>
      </c>
      <c r="EH26" s="19">
        <f t="shared" si="37"/>
        <v>33694.872000000039</v>
      </c>
    </row>
    <row r="27" spans="1:138">
      <c r="C27" s="24"/>
      <c r="E27" s="22"/>
      <c r="F27" s="23"/>
    </row>
    <row r="28" spans="1:138" s="24" customFormat="1">
      <c r="B28" s="25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</row>
    <row r="29" spans="1:138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</row>
    <row r="30" spans="1:138">
      <c r="E30" s="24"/>
      <c r="G30" s="30"/>
    </row>
  </sheetData>
  <protectedRanges>
    <protectedRange sqref="W10:W26" name="Range4_5_1_2_1_1_1_1_1_1_1_1_1"/>
    <protectedRange sqref="AB10:AB26" name="Range4_1_1_1_2_1_1_1_1_1_1_1_1_1"/>
    <protectedRange sqref="AG10:AG26" name="Range4_2_1_1_2_1_1_1_1_1_1_1_1_1"/>
    <protectedRange sqref="AL10:AL26" name="Range4_3_1_1_2_1_1_1_1_1_1_1_1_1"/>
    <protectedRange sqref="AQ10:AQ26" name="Range4_4_1_1_2_1_1_1_1_1_1_1_1_1"/>
  </protectedRanges>
  <mergeCells count="135">
    <mergeCell ref="EB7:EB8"/>
    <mergeCell ref="EC7:EC8"/>
    <mergeCell ref="ED7:EE7"/>
    <mergeCell ref="EF7:EF8"/>
    <mergeCell ref="EG7:EH7"/>
    <mergeCell ref="DS7:DS8"/>
    <mergeCell ref="DT7:DU7"/>
    <mergeCell ref="DV7:DV8"/>
    <mergeCell ref="DW7:DX7"/>
    <mergeCell ref="DY7:DY8"/>
    <mergeCell ref="DZ7:EA7"/>
    <mergeCell ref="DJ7:DJ8"/>
    <mergeCell ref="DK7:DL7"/>
    <mergeCell ref="DM7:DM8"/>
    <mergeCell ref="DN7:DO7"/>
    <mergeCell ref="DP7:DP8"/>
    <mergeCell ref="DQ7:DR7"/>
    <mergeCell ref="DA7:DB7"/>
    <mergeCell ref="DC7:DC8"/>
    <mergeCell ref="DD7:DE7"/>
    <mergeCell ref="DF7:DF8"/>
    <mergeCell ref="DG7:DG8"/>
    <mergeCell ref="DH7:DI7"/>
    <mergeCell ref="CR7:CS7"/>
    <mergeCell ref="CT7:CT8"/>
    <mergeCell ref="CU7:CV7"/>
    <mergeCell ref="CW7:CW8"/>
    <mergeCell ref="CX7:CY7"/>
    <mergeCell ref="CZ7:CZ8"/>
    <mergeCell ref="CI7:CJ7"/>
    <mergeCell ref="CK7:CK8"/>
    <mergeCell ref="CL7:CM7"/>
    <mergeCell ref="CN7:CN8"/>
    <mergeCell ref="CO7:CP7"/>
    <mergeCell ref="CQ7:CQ8"/>
    <mergeCell ref="BZ7:CA7"/>
    <mergeCell ref="CB7:CB8"/>
    <mergeCell ref="CC7:CD7"/>
    <mergeCell ref="CE7:CE8"/>
    <mergeCell ref="CF7:CG7"/>
    <mergeCell ref="CH7:CH8"/>
    <mergeCell ref="BO7:BR7"/>
    <mergeCell ref="BS7:BS8"/>
    <mergeCell ref="BT7:BU7"/>
    <mergeCell ref="BV7:BV8"/>
    <mergeCell ref="BW7:BX7"/>
    <mergeCell ref="BY7:BY8"/>
    <mergeCell ref="BF7:BG7"/>
    <mergeCell ref="BH7:BH8"/>
    <mergeCell ref="BI7:BJ7"/>
    <mergeCell ref="BK7:BK8"/>
    <mergeCell ref="BL7:BM7"/>
    <mergeCell ref="BN7:BN8"/>
    <mergeCell ref="AW7:AX7"/>
    <mergeCell ref="AY7:AY8"/>
    <mergeCell ref="AZ7:BA7"/>
    <mergeCell ref="BB7:BB8"/>
    <mergeCell ref="BC7:BD7"/>
    <mergeCell ref="BE7:BE8"/>
    <mergeCell ref="AJ7:AM7"/>
    <mergeCell ref="AN7:AN8"/>
    <mergeCell ref="AO7:AR7"/>
    <mergeCell ref="AS7:AS8"/>
    <mergeCell ref="AT7:AU7"/>
    <mergeCell ref="AV7:AV8"/>
    <mergeCell ref="U7:X7"/>
    <mergeCell ref="Y7:Y8"/>
    <mergeCell ref="Z7:AC7"/>
    <mergeCell ref="AD7:AD8"/>
    <mergeCell ref="AE7:AH7"/>
    <mergeCell ref="AI7:AI8"/>
    <mergeCell ref="DS6:DU6"/>
    <mergeCell ref="DV6:DX6"/>
    <mergeCell ref="DY6:EA6"/>
    <mergeCell ref="E7:E8"/>
    <mergeCell ref="F7:I7"/>
    <mergeCell ref="J7:J8"/>
    <mergeCell ref="K7:N7"/>
    <mergeCell ref="O7:O8"/>
    <mergeCell ref="P7:S7"/>
    <mergeCell ref="T7:T8"/>
    <mergeCell ref="CK6:CM6"/>
    <mergeCell ref="CN6:CP6"/>
    <mergeCell ref="CQ6:CS6"/>
    <mergeCell ref="CT6:CV6"/>
    <mergeCell ref="DJ6:DL6"/>
    <mergeCell ref="DM6:DO6"/>
    <mergeCell ref="BS6:BU6"/>
    <mergeCell ref="BV6:BX6"/>
    <mergeCell ref="BY6:CA6"/>
    <mergeCell ref="CB6:CD6"/>
    <mergeCell ref="CE6:CG6"/>
    <mergeCell ref="CH6:CJ6"/>
    <mergeCell ref="AV6:AX6"/>
    <mergeCell ref="AY6:BA6"/>
    <mergeCell ref="BB6:BD6"/>
    <mergeCell ref="BE6:BG6"/>
    <mergeCell ref="BH6:BJ6"/>
    <mergeCell ref="BN6:BR6"/>
    <mergeCell ref="T6:X6"/>
    <mergeCell ref="Y6:AC6"/>
    <mergeCell ref="AD6:AH6"/>
    <mergeCell ref="AI6:AM6"/>
    <mergeCell ref="AN6:AR6"/>
    <mergeCell ref="AS6:AU6"/>
    <mergeCell ref="EF4:EH6"/>
    <mergeCell ref="O5:AU5"/>
    <mergeCell ref="AV5:BJ5"/>
    <mergeCell ref="BK5:BM6"/>
    <mergeCell ref="BN5:CD5"/>
    <mergeCell ref="CE5:CM5"/>
    <mergeCell ref="CN5:CV5"/>
    <mergeCell ref="CW5:CY6"/>
    <mergeCell ref="CZ5:DB6"/>
    <mergeCell ref="DC5:DE6"/>
    <mergeCell ref="O4:DE4"/>
    <mergeCell ref="DF4:DF6"/>
    <mergeCell ref="DG4:DI6"/>
    <mergeCell ref="DJ4:EA4"/>
    <mergeCell ref="EB4:EB6"/>
    <mergeCell ref="EC4:EE6"/>
    <mergeCell ref="DJ5:DO5"/>
    <mergeCell ref="DP5:DR6"/>
    <mergeCell ref="DS5:EA5"/>
    <mergeCell ref="O6:S6"/>
    <mergeCell ref="C1:N1"/>
    <mergeCell ref="C2:N2"/>
    <mergeCell ref="T2:V2"/>
    <mergeCell ref="L3:O3"/>
    <mergeCell ref="A4:A8"/>
    <mergeCell ref="B4:B8"/>
    <mergeCell ref="C4:C8"/>
    <mergeCell ref="D4:D8"/>
    <mergeCell ref="E4:I6"/>
    <mergeCell ref="J4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2021-01-12T12:25:30Z</cp:lastPrinted>
  <dcterms:created xsi:type="dcterms:W3CDTF">2002-03-15T09:46:46Z</dcterms:created>
  <dcterms:modified xsi:type="dcterms:W3CDTF">2022-03-09T06:49:24Z</dcterms:modified>
</cp:coreProperties>
</file>