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8670" windowWidth="4110" windowHeight="2715" tabRatio="615"/>
  </bookViews>
  <sheets>
    <sheet name="Sheet1" sheetId="23" r:id="rId1"/>
  </sheets>
  <calcPr calcId="125725"/>
</workbook>
</file>

<file path=xl/calcChain.xml><?xml version="1.0" encoding="utf-8"?>
<calcChain xmlns="http://schemas.openxmlformats.org/spreadsheetml/2006/main">
  <c r="AQ56" i="23"/>
  <c r="AS56"/>
  <c r="AR56"/>
  <c r="AQ57"/>
  <c r="AR57"/>
  <c r="AQ58"/>
  <c r="AR58"/>
  <c r="AS58"/>
  <c r="CM66"/>
  <c r="CI66"/>
  <c r="CH66"/>
  <c r="CG66"/>
  <c r="CF66"/>
  <c r="CE66"/>
  <c r="CD66"/>
  <c r="CC66"/>
  <c r="CB66"/>
  <c r="CA66"/>
  <c r="BZ66"/>
  <c r="BY66"/>
  <c r="BX66"/>
  <c r="BW66"/>
  <c r="BT66"/>
  <c r="BS66"/>
  <c r="BR66"/>
  <c r="BQ66"/>
  <c r="BP66"/>
  <c r="BO66"/>
  <c r="BN66"/>
  <c r="BM66"/>
  <c r="BL66"/>
  <c r="BK66"/>
  <c r="BJ66"/>
  <c r="BI66"/>
  <c r="BH66"/>
  <c r="BG66"/>
  <c r="BF66"/>
  <c r="BE66"/>
  <c r="BD66"/>
  <c r="BC66"/>
  <c r="BB66"/>
  <c r="BA66"/>
  <c r="AZ66"/>
  <c r="AY66"/>
  <c r="AX66"/>
  <c r="AW66"/>
  <c r="AV66"/>
  <c r="AU66"/>
  <c r="AT66"/>
  <c r="AP66"/>
  <c r="AO66"/>
  <c r="AN66"/>
  <c r="AM66"/>
  <c r="AL66"/>
  <c r="AJ66"/>
  <c r="AI66"/>
  <c r="AH66"/>
  <c r="AG66"/>
  <c r="AF66"/>
  <c r="AE66"/>
  <c r="AC66"/>
  <c r="AA66"/>
  <c r="Z66"/>
  <c r="X66"/>
  <c r="W66"/>
  <c r="Y66"/>
  <c r="U66"/>
  <c r="T66"/>
  <c r="R66"/>
  <c r="Q66"/>
  <c r="O66"/>
  <c r="N66"/>
  <c r="D66"/>
  <c r="C66"/>
  <c r="CK65"/>
  <c r="CJ65"/>
  <c r="BV65"/>
  <c r="BU65"/>
  <c r="AR65"/>
  <c r="AQ65"/>
  <c r="AB65"/>
  <c r="Y65"/>
  <c r="V65"/>
  <c r="S65"/>
  <c r="P65"/>
  <c r="L65"/>
  <c r="K65"/>
  <c r="I65"/>
  <c r="H65"/>
  <c r="CK64"/>
  <c r="CJ64"/>
  <c r="BV64"/>
  <c r="BU64"/>
  <c r="E64"/>
  <c r="AR64"/>
  <c r="AQ64"/>
  <c r="AS64"/>
  <c r="AB64"/>
  <c r="Y64"/>
  <c r="V64"/>
  <c r="S64"/>
  <c r="P64"/>
  <c r="L64"/>
  <c r="K64"/>
  <c r="I64"/>
  <c r="H64"/>
  <c r="CK63"/>
  <c r="CJ63"/>
  <c r="BV63"/>
  <c r="F63"/>
  <c r="BU63"/>
  <c r="E63"/>
  <c r="AR63"/>
  <c r="AQ63"/>
  <c r="AB63"/>
  <c r="Y63"/>
  <c r="V63"/>
  <c r="S63"/>
  <c r="P63"/>
  <c r="L63"/>
  <c r="M63"/>
  <c r="K63"/>
  <c r="I63"/>
  <c r="H63"/>
  <c r="CK62"/>
  <c r="CJ62"/>
  <c r="BV62"/>
  <c r="F62"/>
  <c r="BU62"/>
  <c r="AR62"/>
  <c r="AS62"/>
  <c r="AQ62"/>
  <c r="AB62"/>
  <c r="Y62"/>
  <c r="V62"/>
  <c r="S62"/>
  <c r="P62"/>
  <c r="L62"/>
  <c r="K62"/>
  <c r="I62"/>
  <c r="H62"/>
  <c r="CK61"/>
  <c r="CJ61"/>
  <c r="BV61"/>
  <c r="BU61"/>
  <c r="E61"/>
  <c r="AR61"/>
  <c r="AQ61"/>
  <c r="AS61"/>
  <c r="AB61"/>
  <c r="Y61"/>
  <c r="V61"/>
  <c r="S61"/>
  <c r="P61"/>
  <c r="L61"/>
  <c r="K61"/>
  <c r="I61"/>
  <c r="J61"/>
  <c r="H61"/>
  <c r="CK60"/>
  <c r="CJ60"/>
  <c r="BV60"/>
  <c r="BU60"/>
  <c r="AR60"/>
  <c r="AS60"/>
  <c r="AQ60"/>
  <c r="AB60"/>
  <c r="Y60"/>
  <c r="V60"/>
  <c r="S60"/>
  <c r="P60"/>
  <c r="L60"/>
  <c r="K60"/>
  <c r="I60"/>
  <c r="H60"/>
  <c r="CK59"/>
  <c r="CJ59"/>
  <c r="BV59"/>
  <c r="F59"/>
  <c r="BU59"/>
  <c r="AR59"/>
  <c r="AS59"/>
  <c r="AQ59"/>
  <c r="AB59"/>
  <c r="Y59"/>
  <c r="V59"/>
  <c r="S59"/>
  <c r="P59"/>
  <c r="L59"/>
  <c r="K59"/>
  <c r="I59"/>
  <c r="H59"/>
  <c r="CK58"/>
  <c r="CJ58"/>
  <c r="BV58"/>
  <c r="BU58"/>
  <c r="E58"/>
  <c r="AB58"/>
  <c r="Y58"/>
  <c r="V58"/>
  <c r="S58"/>
  <c r="P58"/>
  <c r="L58"/>
  <c r="K58"/>
  <c r="M58"/>
  <c r="I58"/>
  <c r="H58"/>
  <c r="CK57"/>
  <c r="CJ57"/>
  <c r="BV57"/>
  <c r="F57"/>
  <c r="BU57"/>
  <c r="AB57"/>
  <c r="Y57"/>
  <c r="V57"/>
  <c r="S57"/>
  <c r="P57"/>
  <c r="L57"/>
  <c r="K57"/>
  <c r="I57"/>
  <c r="H57"/>
  <c r="CK56"/>
  <c r="CJ56"/>
  <c r="BV56"/>
  <c r="BU56"/>
  <c r="AB56"/>
  <c r="Y56"/>
  <c r="V56"/>
  <c r="S56"/>
  <c r="P56"/>
  <c r="L56"/>
  <c r="K56"/>
  <c r="I56"/>
  <c r="H56"/>
  <c r="CK55"/>
  <c r="CJ55"/>
  <c r="BV55"/>
  <c r="BU55"/>
  <c r="AR55"/>
  <c r="AQ55"/>
  <c r="AB55"/>
  <c r="Y55"/>
  <c r="V55"/>
  <c r="S55"/>
  <c r="P55"/>
  <c r="L55"/>
  <c r="M55"/>
  <c r="K55"/>
  <c r="I55"/>
  <c r="H55"/>
  <c r="CK54"/>
  <c r="CJ54"/>
  <c r="BV54"/>
  <c r="BU54"/>
  <c r="AR54"/>
  <c r="AQ54"/>
  <c r="AB54"/>
  <c r="Y54"/>
  <c r="V54"/>
  <c r="S54"/>
  <c r="P54"/>
  <c r="L54"/>
  <c r="K54"/>
  <c r="M54"/>
  <c r="I54"/>
  <c r="H54"/>
  <c r="CK53"/>
  <c r="CJ53"/>
  <c r="BV53"/>
  <c r="F53"/>
  <c r="BU53"/>
  <c r="AR53"/>
  <c r="AQ53"/>
  <c r="AS53"/>
  <c r="AB53"/>
  <c r="Y53"/>
  <c r="V53"/>
  <c r="S53"/>
  <c r="P53"/>
  <c r="L53"/>
  <c r="K53"/>
  <c r="I53"/>
  <c r="H53"/>
  <c r="CK52"/>
  <c r="CJ52"/>
  <c r="BV52"/>
  <c r="F52"/>
  <c r="BU52"/>
  <c r="AR52"/>
  <c r="AS52"/>
  <c r="AQ52"/>
  <c r="AB52"/>
  <c r="Y52"/>
  <c r="V52"/>
  <c r="S52"/>
  <c r="P52"/>
  <c r="L52"/>
  <c r="K52"/>
  <c r="M52"/>
  <c r="I52"/>
  <c r="H52"/>
  <c r="CK51"/>
  <c r="CJ51"/>
  <c r="BV51"/>
  <c r="BU51"/>
  <c r="E51"/>
  <c r="AR51"/>
  <c r="AQ51"/>
  <c r="AS51"/>
  <c r="AB51"/>
  <c r="Y51"/>
  <c r="V51"/>
  <c r="S51"/>
  <c r="P51"/>
  <c r="L51"/>
  <c r="K51"/>
  <c r="I51"/>
  <c r="H51"/>
  <c r="CK50"/>
  <c r="CJ50"/>
  <c r="BV50"/>
  <c r="BU50"/>
  <c r="AR50"/>
  <c r="AQ50"/>
  <c r="AB50"/>
  <c r="Y50"/>
  <c r="V50"/>
  <c r="S50"/>
  <c r="P50"/>
  <c r="L50"/>
  <c r="M50"/>
  <c r="K50"/>
  <c r="I50"/>
  <c r="H50"/>
  <c r="CK49"/>
  <c r="CJ49"/>
  <c r="BV49"/>
  <c r="F49"/>
  <c r="BU49"/>
  <c r="AR49"/>
  <c r="AQ49"/>
  <c r="AB49"/>
  <c r="Y49"/>
  <c r="V49"/>
  <c r="S49"/>
  <c r="P49"/>
  <c r="L49"/>
  <c r="K49"/>
  <c r="I49"/>
  <c r="H49"/>
  <c r="CK48"/>
  <c r="CJ48"/>
  <c r="BV48"/>
  <c r="BU48"/>
  <c r="E48"/>
  <c r="AR48"/>
  <c r="AQ48"/>
  <c r="AS48"/>
  <c r="AB48"/>
  <c r="Y48"/>
  <c r="V48"/>
  <c r="S48"/>
  <c r="P48"/>
  <c r="L48"/>
  <c r="K48"/>
  <c r="I48"/>
  <c r="H48"/>
  <c r="CK47"/>
  <c r="CJ47"/>
  <c r="BV47"/>
  <c r="BU47"/>
  <c r="AR47"/>
  <c r="AQ47"/>
  <c r="AB47"/>
  <c r="Y47"/>
  <c r="V47"/>
  <c r="S47"/>
  <c r="P47"/>
  <c r="L47"/>
  <c r="M47"/>
  <c r="K47"/>
  <c r="I47"/>
  <c r="H47"/>
  <c r="CK46"/>
  <c r="CJ46"/>
  <c r="BV46"/>
  <c r="F46"/>
  <c r="BU46"/>
  <c r="AR46"/>
  <c r="AQ46"/>
  <c r="AB46"/>
  <c r="Y46"/>
  <c r="V46"/>
  <c r="S46"/>
  <c r="P46"/>
  <c r="L46"/>
  <c r="K46"/>
  <c r="M46"/>
  <c r="I46"/>
  <c r="H46"/>
  <c r="CK45"/>
  <c r="CJ45"/>
  <c r="BV45"/>
  <c r="F45"/>
  <c r="BU45"/>
  <c r="E45"/>
  <c r="AR45"/>
  <c r="AQ45"/>
  <c r="AB45"/>
  <c r="Y45"/>
  <c r="V45"/>
  <c r="S45"/>
  <c r="P45"/>
  <c r="L45"/>
  <c r="M45"/>
  <c r="K45"/>
  <c r="I45"/>
  <c r="H45"/>
  <c r="CK44"/>
  <c r="CJ44"/>
  <c r="BV44"/>
  <c r="F44"/>
  <c r="BU44"/>
  <c r="E44"/>
  <c r="AR44"/>
  <c r="AQ44"/>
  <c r="AB44"/>
  <c r="Y44"/>
  <c r="V44"/>
  <c r="S44"/>
  <c r="P44"/>
  <c r="L44"/>
  <c r="K44"/>
  <c r="M44"/>
  <c r="I44"/>
  <c r="H44"/>
  <c r="CK43"/>
  <c r="CJ43"/>
  <c r="BV43"/>
  <c r="BU43"/>
  <c r="E43"/>
  <c r="AR43"/>
  <c r="AQ43"/>
  <c r="AB43"/>
  <c r="Y43"/>
  <c r="V43"/>
  <c r="S43"/>
  <c r="P43"/>
  <c r="L43"/>
  <c r="K43"/>
  <c r="I43"/>
  <c r="J43"/>
  <c r="H43"/>
  <c r="CK42"/>
  <c r="CJ42"/>
  <c r="BV42"/>
  <c r="BU42"/>
  <c r="AR42"/>
  <c r="AQ42"/>
  <c r="AB42"/>
  <c r="Y42"/>
  <c r="V42"/>
  <c r="S42"/>
  <c r="P42"/>
  <c r="L42"/>
  <c r="K42"/>
  <c r="I42"/>
  <c r="H42"/>
  <c r="CK41"/>
  <c r="CJ41"/>
  <c r="BV41"/>
  <c r="F41"/>
  <c r="BU41"/>
  <c r="AR41"/>
  <c r="AS41"/>
  <c r="AQ41"/>
  <c r="AB41"/>
  <c r="Y41"/>
  <c r="V41"/>
  <c r="S41"/>
  <c r="P41"/>
  <c r="L41"/>
  <c r="M41"/>
  <c r="K41"/>
  <c r="I41"/>
  <c r="H41"/>
  <c r="CK40"/>
  <c r="CJ40"/>
  <c r="BV40"/>
  <c r="BU40"/>
  <c r="E40"/>
  <c r="AR40"/>
  <c r="AQ40"/>
  <c r="AS40"/>
  <c r="AB40"/>
  <c r="Y40"/>
  <c r="V40"/>
  <c r="S40"/>
  <c r="P40"/>
  <c r="L40"/>
  <c r="K40"/>
  <c r="M40"/>
  <c r="I40"/>
  <c r="J40"/>
  <c r="H40"/>
  <c r="CK39"/>
  <c r="CJ39"/>
  <c r="BV39"/>
  <c r="BU39"/>
  <c r="AR39"/>
  <c r="AQ39"/>
  <c r="AB39"/>
  <c r="Y39"/>
  <c r="V39"/>
  <c r="S39"/>
  <c r="P39"/>
  <c r="L39"/>
  <c r="M39"/>
  <c r="K39"/>
  <c r="I39"/>
  <c r="H39"/>
  <c r="CK38"/>
  <c r="CJ38"/>
  <c r="BV38"/>
  <c r="BU38"/>
  <c r="AR38"/>
  <c r="AQ38"/>
  <c r="AB38"/>
  <c r="Y38"/>
  <c r="V38"/>
  <c r="S38"/>
  <c r="P38"/>
  <c r="L38"/>
  <c r="K38"/>
  <c r="M38"/>
  <c r="I38"/>
  <c r="H38"/>
  <c r="CK37"/>
  <c r="CJ37"/>
  <c r="BV37"/>
  <c r="F37"/>
  <c r="BU37"/>
  <c r="E37"/>
  <c r="AR37"/>
  <c r="AQ37"/>
  <c r="AB37"/>
  <c r="Y37"/>
  <c r="V37"/>
  <c r="S37"/>
  <c r="P37"/>
  <c r="L37"/>
  <c r="M37"/>
  <c r="K37"/>
  <c r="I37"/>
  <c r="H37"/>
  <c r="CK36"/>
  <c r="CJ36"/>
  <c r="BV36"/>
  <c r="F36"/>
  <c r="BU36"/>
  <c r="E36"/>
  <c r="AR36"/>
  <c r="AQ36"/>
  <c r="AB36"/>
  <c r="Y36"/>
  <c r="V36"/>
  <c r="S36"/>
  <c r="P36"/>
  <c r="L36"/>
  <c r="K36"/>
  <c r="M36"/>
  <c r="I36"/>
  <c r="H36"/>
  <c r="J36"/>
  <c r="CK35"/>
  <c r="CJ35"/>
  <c r="BV35"/>
  <c r="BU35"/>
  <c r="E35"/>
  <c r="AR35"/>
  <c r="AQ35"/>
  <c r="AB35"/>
  <c r="Y35"/>
  <c r="V35"/>
  <c r="S35"/>
  <c r="P35"/>
  <c r="L35"/>
  <c r="K35"/>
  <c r="I35"/>
  <c r="H35"/>
  <c r="CK34"/>
  <c r="CJ34"/>
  <c r="BV34"/>
  <c r="BU34"/>
  <c r="AR34"/>
  <c r="AQ34"/>
  <c r="AB34"/>
  <c r="Y34"/>
  <c r="V34"/>
  <c r="S34"/>
  <c r="P34"/>
  <c r="L34"/>
  <c r="K34"/>
  <c r="I34"/>
  <c r="H34"/>
  <c r="CK33"/>
  <c r="CJ33"/>
  <c r="BV33"/>
  <c r="F33"/>
  <c r="BU33"/>
  <c r="AR33"/>
  <c r="AS33"/>
  <c r="AQ33"/>
  <c r="AB33"/>
  <c r="Y33"/>
  <c r="V33"/>
  <c r="S33"/>
  <c r="P33"/>
  <c r="L33"/>
  <c r="M33"/>
  <c r="K33"/>
  <c r="I33"/>
  <c r="H33"/>
  <c r="CK32"/>
  <c r="CJ32"/>
  <c r="BV32"/>
  <c r="BU32"/>
  <c r="E32"/>
  <c r="AR32"/>
  <c r="AQ32"/>
  <c r="AS32"/>
  <c r="AB32"/>
  <c r="Y32"/>
  <c r="V32"/>
  <c r="S32"/>
  <c r="P32"/>
  <c r="L32"/>
  <c r="K32"/>
  <c r="M32"/>
  <c r="I32"/>
  <c r="J32"/>
  <c r="H32"/>
  <c r="CK31"/>
  <c r="CJ31"/>
  <c r="BV31"/>
  <c r="BU31"/>
  <c r="AR31"/>
  <c r="AS31"/>
  <c r="AQ31"/>
  <c r="AB31"/>
  <c r="Y31"/>
  <c r="V31"/>
  <c r="S31"/>
  <c r="P31"/>
  <c r="L31"/>
  <c r="M31"/>
  <c r="K31"/>
  <c r="I31"/>
  <c r="H31"/>
  <c r="CK30"/>
  <c r="CJ30"/>
  <c r="BV30"/>
  <c r="F30"/>
  <c r="BU30"/>
  <c r="AR30"/>
  <c r="AQ30"/>
  <c r="AS30"/>
  <c r="AB30"/>
  <c r="Y30"/>
  <c r="V30"/>
  <c r="S30"/>
  <c r="P30"/>
  <c r="L30"/>
  <c r="K30"/>
  <c r="I30"/>
  <c r="H30"/>
  <c r="CK29"/>
  <c r="CJ29"/>
  <c r="BV29"/>
  <c r="F29"/>
  <c r="BU29"/>
  <c r="E29"/>
  <c r="G29"/>
  <c r="AR29"/>
  <c r="AQ29"/>
  <c r="AB29"/>
  <c r="Y29"/>
  <c r="V29"/>
  <c r="S29"/>
  <c r="P29"/>
  <c r="L29"/>
  <c r="M29"/>
  <c r="K29"/>
  <c r="I29"/>
  <c r="H29"/>
  <c r="CK28"/>
  <c r="CJ28"/>
  <c r="BV28"/>
  <c r="F28"/>
  <c r="G28"/>
  <c r="BU28"/>
  <c r="E28"/>
  <c r="AR28"/>
  <c r="AQ28"/>
  <c r="AB28"/>
  <c r="Y28"/>
  <c r="V28"/>
  <c r="S28"/>
  <c r="P28"/>
  <c r="L28"/>
  <c r="K28"/>
  <c r="M28"/>
  <c r="I28"/>
  <c r="H28"/>
  <c r="CK27"/>
  <c r="CJ27"/>
  <c r="BV27"/>
  <c r="BU27"/>
  <c r="E27"/>
  <c r="AR27"/>
  <c r="AQ27"/>
  <c r="AB27"/>
  <c r="Y27"/>
  <c r="V27"/>
  <c r="S27"/>
  <c r="P27"/>
  <c r="L27"/>
  <c r="K27"/>
  <c r="I27"/>
  <c r="H27"/>
  <c r="CK26"/>
  <c r="CJ26"/>
  <c r="BV26"/>
  <c r="BU26"/>
  <c r="AR26"/>
  <c r="AQ26"/>
  <c r="AB26"/>
  <c r="Y26"/>
  <c r="V26"/>
  <c r="S26"/>
  <c r="P26"/>
  <c r="L26"/>
  <c r="M26"/>
  <c r="K26"/>
  <c r="I26"/>
  <c r="H26"/>
  <c r="CK25"/>
  <c r="CJ25"/>
  <c r="BV25"/>
  <c r="F25"/>
  <c r="BU25"/>
  <c r="AR25"/>
  <c r="AS25"/>
  <c r="AQ25"/>
  <c r="AB25"/>
  <c r="Y25"/>
  <c r="V25"/>
  <c r="S25"/>
  <c r="P25"/>
  <c r="L25"/>
  <c r="M25"/>
  <c r="K25"/>
  <c r="I25"/>
  <c r="H25"/>
  <c r="CK24"/>
  <c r="CJ24"/>
  <c r="BV24"/>
  <c r="BU24"/>
  <c r="E24"/>
  <c r="G24"/>
  <c r="AR24"/>
  <c r="AQ24"/>
  <c r="AS24"/>
  <c r="AB24"/>
  <c r="Y24"/>
  <c r="V24"/>
  <c r="S24"/>
  <c r="P24"/>
  <c r="L24"/>
  <c r="K24"/>
  <c r="I24"/>
  <c r="H24"/>
  <c r="CK23"/>
  <c r="CJ23"/>
  <c r="BV23"/>
  <c r="BU23"/>
  <c r="AR23"/>
  <c r="AS23"/>
  <c r="AQ23"/>
  <c r="AB23"/>
  <c r="Y23"/>
  <c r="V23"/>
  <c r="S23"/>
  <c r="P23"/>
  <c r="L23"/>
  <c r="K23"/>
  <c r="M23"/>
  <c r="I23"/>
  <c r="H23"/>
  <c r="CK22"/>
  <c r="CJ22"/>
  <c r="BV22"/>
  <c r="F22"/>
  <c r="BU22"/>
  <c r="AR22"/>
  <c r="AQ22"/>
  <c r="AS22"/>
  <c r="AB22"/>
  <c r="Y22"/>
  <c r="V22"/>
  <c r="S22"/>
  <c r="P22"/>
  <c r="L22"/>
  <c r="K22"/>
  <c r="I22"/>
  <c r="H22"/>
  <c r="CK21"/>
  <c r="CJ21"/>
  <c r="BV21"/>
  <c r="BU21"/>
  <c r="E21"/>
  <c r="AR21"/>
  <c r="AS21"/>
  <c r="AQ21"/>
  <c r="AB21"/>
  <c r="Y21"/>
  <c r="V21"/>
  <c r="S21"/>
  <c r="P21"/>
  <c r="L21"/>
  <c r="K21"/>
  <c r="I21"/>
  <c r="H21"/>
  <c r="CK20"/>
  <c r="CJ20"/>
  <c r="BV20"/>
  <c r="AR20"/>
  <c r="AS20"/>
  <c r="AQ20"/>
  <c r="AB20"/>
  <c r="Y20"/>
  <c r="V20"/>
  <c r="S20"/>
  <c r="P20"/>
  <c r="L20"/>
  <c r="K20"/>
  <c r="I20"/>
  <c r="H20"/>
  <c r="CK19"/>
  <c r="CJ19"/>
  <c r="BV19"/>
  <c r="BU19"/>
  <c r="E19"/>
  <c r="G19"/>
  <c r="AR19"/>
  <c r="AQ19"/>
  <c r="AB19"/>
  <c r="Y19"/>
  <c r="V19"/>
  <c r="S19"/>
  <c r="P19"/>
  <c r="L19"/>
  <c r="K19"/>
  <c r="I19"/>
  <c r="H19"/>
  <c r="CK18"/>
  <c r="CJ18"/>
  <c r="BV18"/>
  <c r="BU18"/>
  <c r="AR18"/>
  <c r="AS18"/>
  <c r="AQ18"/>
  <c r="AB18"/>
  <c r="Y18"/>
  <c r="V18"/>
  <c r="S18"/>
  <c r="P18"/>
  <c r="L18"/>
  <c r="K18"/>
  <c r="M18"/>
  <c r="I18"/>
  <c r="H18"/>
  <c r="CK17"/>
  <c r="CJ17"/>
  <c r="BV17"/>
  <c r="F17"/>
  <c r="BU17"/>
  <c r="AR17"/>
  <c r="AS17"/>
  <c r="AQ17"/>
  <c r="AB17"/>
  <c r="Y17"/>
  <c r="V17"/>
  <c r="S17"/>
  <c r="P17"/>
  <c r="L17"/>
  <c r="K17"/>
  <c r="M17"/>
  <c r="I17"/>
  <c r="H17"/>
  <c r="CK16"/>
  <c r="CJ16"/>
  <c r="BV16"/>
  <c r="BU16"/>
  <c r="E16"/>
  <c r="AR16"/>
  <c r="AS16"/>
  <c r="AQ16"/>
  <c r="AB16"/>
  <c r="Y16"/>
  <c r="V16"/>
  <c r="S16"/>
  <c r="P16"/>
  <c r="L16"/>
  <c r="K16"/>
  <c r="M16"/>
  <c r="I16"/>
  <c r="H16"/>
  <c r="CK15"/>
  <c r="CJ15"/>
  <c r="BV15"/>
  <c r="BU15"/>
  <c r="AR15"/>
  <c r="AQ15"/>
  <c r="AB15"/>
  <c r="Y15"/>
  <c r="V15"/>
  <c r="S15"/>
  <c r="P15"/>
  <c r="L15"/>
  <c r="M15"/>
  <c r="K15"/>
  <c r="I15"/>
  <c r="H15"/>
  <c r="CK14"/>
  <c r="CJ14"/>
  <c r="BV14"/>
  <c r="BU14"/>
  <c r="AR14"/>
  <c r="AQ14"/>
  <c r="AB14"/>
  <c r="Y14"/>
  <c r="V14"/>
  <c r="S14"/>
  <c r="P14"/>
  <c r="L14"/>
  <c r="M14"/>
  <c r="K14"/>
  <c r="I14"/>
  <c r="H14"/>
  <c r="CK13"/>
  <c r="CJ13"/>
  <c r="BV13"/>
  <c r="F13"/>
  <c r="BU13"/>
  <c r="AR13"/>
  <c r="AS13"/>
  <c r="AQ13"/>
  <c r="AB13"/>
  <c r="Y13"/>
  <c r="V13"/>
  <c r="S13"/>
  <c r="P13"/>
  <c r="L13"/>
  <c r="M13"/>
  <c r="K13"/>
  <c r="I13"/>
  <c r="H13"/>
  <c r="CK12"/>
  <c r="CJ12"/>
  <c r="BV12"/>
  <c r="BU12"/>
  <c r="E12"/>
  <c r="G12"/>
  <c r="AR12"/>
  <c r="AS12"/>
  <c r="AQ12"/>
  <c r="AB12"/>
  <c r="Y12"/>
  <c r="V12"/>
  <c r="S12"/>
  <c r="P12"/>
  <c r="L12"/>
  <c r="K12"/>
  <c r="I12"/>
  <c r="H12"/>
  <c r="CK11"/>
  <c r="CJ11"/>
  <c r="BV11"/>
  <c r="BU11"/>
  <c r="E11"/>
  <c r="AR11"/>
  <c r="AQ11"/>
  <c r="AS11"/>
  <c r="AB11"/>
  <c r="Y11"/>
  <c r="V11"/>
  <c r="S11"/>
  <c r="P11"/>
  <c r="L11"/>
  <c r="K11"/>
  <c r="I11"/>
  <c r="H11"/>
  <c r="CK10"/>
  <c r="CJ10"/>
  <c r="BV10"/>
  <c r="F10"/>
  <c r="AR10"/>
  <c r="AQ10"/>
  <c r="AB10"/>
  <c r="Y10"/>
  <c r="V10"/>
  <c r="S10"/>
  <c r="P10"/>
  <c r="L10"/>
  <c r="K10"/>
  <c r="I10"/>
  <c r="I8"/>
  <c r="L8"/>
  <c r="O8"/>
  <c r="R8"/>
  <c r="U8"/>
  <c r="X8"/>
  <c r="AA8"/>
  <c r="AD8"/>
  <c r="AF8"/>
  <c r="AH8"/>
  <c r="AJ8"/>
  <c r="AL8"/>
  <c r="AN8"/>
  <c r="AP8"/>
  <c r="AR8"/>
  <c r="AU8"/>
  <c r="AW8"/>
  <c r="AY8"/>
  <c r="BA8"/>
  <c r="BC8"/>
  <c r="BE8"/>
  <c r="BG8"/>
  <c r="BI8"/>
  <c r="BK8"/>
  <c r="BM8"/>
  <c r="BO8"/>
  <c r="BQ8"/>
  <c r="BS8"/>
  <c r="BV8"/>
  <c r="BX8"/>
  <c r="BZ8"/>
  <c r="CB8"/>
  <c r="CD8"/>
  <c r="CF8"/>
  <c r="CH8"/>
  <c r="CK8"/>
  <c r="CM8"/>
  <c r="AS63"/>
  <c r="J62"/>
  <c r="AS54"/>
  <c r="M21"/>
  <c r="M57"/>
  <c r="M62"/>
  <c r="E62"/>
  <c r="M64"/>
  <c r="AS19"/>
  <c r="M20"/>
  <c r="M24"/>
  <c r="M30"/>
  <c r="M49"/>
  <c r="M51"/>
  <c r="M56"/>
  <c r="M61"/>
  <c r="M65"/>
  <c r="AS26"/>
  <c r="AS27"/>
  <c r="AS28"/>
  <c r="AS29"/>
  <c r="AS34"/>
  <c r="AS35"/>
  <c r="AS36"/>
  <c r="AS37"/>
  <c r="AS38"/>
  <c r="AS39"/>
  <c r="AS42"/>
  <c r="AS43"/>
  <c r="AS44"/>
  <c r="AS45"/>
  <c r="AS46"/>
  <c r="AS47"/>
  <c r="P66"/>
  <c r="V66"/>
  <c r="AB66"/>
  <c r="J29"/>
  <c r="CL66"/>
  <c r="BU10"/>
  <c r="H10"/>
  <c r="J10"/>
  <c r="J41"/>
  <c r="J33"/>
  <c r="F65"/>
  <c r="F64"/>
  <c r="G64"/>
  <c r="J64"/>
  <c r="E18"/>
  <c r="F19"/>
  <c r="E26"/>
  <c r="F27"/>
  <c r="E34"/>
  <c r="G34"/>
  <c r="F35"/>
  <c r="G35"/>
  <c r="E42"/>
  <c r="F43"/>
  <c r="E50"/>
  <c r="F51"/>
  <c r="E17"/>
  <c r="F18"/>
  <c r="G18"/>
  <c r="E25"/>
  <c r="F26"/>
  <c r="E33"/>
  <c r="F34"/>
  <c r="E41"/>
  <c r="F42"/>
  <c r="E49"/>
  <c r="F50"/>
  <c r="G50"/>
  <c r="F56"/>
  <c r="E59"/>
  <c r="F60"/>
  <c r="E10"/>
  <c r="CK66"/>
  <c r="F16"/>
  <c r="E23"/>
  <c r="F24"/>
  <c r="E31"/>
  <c r="F32"/>
  <c r="G32"/>
  <c r="E39"/>
  <c r="F40"/>
  <c r="E47"/>
  <c r="F48"/>
  <c r="E55"/>
  <c r="F58"/>
  <c r="E14"/>
  <c r="F15"/>
  <c r="F23"/>
  <c r="E30"/>
  <c r="F31"/>
  <c r="E38"/>
  <c r="F39"/>
  <c r="G39"/>
  <c r="E46"/>
  <c r="G46"/>
  <c r="F47"/>
  <c r="G47"/>
  <c r="E54"/>
  <c r="F55"/>
  <c r="E65"/>
  <c r="F38"/>
  <c r="G38"/>
  <c r="E53"/>
  <c r="F54"/>
  <c r="AS14"/>
  <c r="AS55"/>
  <c r="AS65"/>
  <c r="AQ66"/>
  <c r="AS57"/>
  <c r="AS50"/>
  <c r="AS15"/>
  <c r="AS49"/>
  <c r="J45"/>
  <c r="J31"/>
  <c r="J39"/>
  <c r="J55"/>
  <c r="J11"/>
  <c r="J22"/>
  <c r="J65"/>
  <c r="J53"/>
  <c r="M12"/>
  <c r="J21"/>
  <c r="M22"/>
  <c r="M48"/>
  <c r="J17"/>
  <c r="J18"/>
  <c r="J19"/>
  <c r="M53"/>
  <c r="M19"/>
  <c r="J26"/>
  <c r="J12"/>
  <c r="M27"/>
  <c r="M35"/>
  <c r="M43"/>
  <c r="M59"/>
  <c r="J46"/>
  <c r="J28"/>
  <c r="J52"/>
  <c r="BV66"/>
  <c r="J14"/>
  <c r="J24"/>
  <c r="J25"/>
  <c r="J27"/>
  <c r="J34"/>
  <c r="J35"/>
  <c r="J42"/>
  <c r="S66"/>
  <c r="J49"/>
  <c r="J59"/>
  <c r="L66"/>
  <c r="J44"/>
  <c r="J57"/>
  <c r="J13"/>
  <c r="F21"/>
  <c r="G21"/>
  <c r="K66"/>
  <c r="M66"/>
  <c r="F20"/>
  <c r="J50"/>
  <c r="G26"/>
  <c r="M34"/>
  <c r="M42"/>
  <c r="E57"/>
  <c r="G57"/>
  <c r="M60"/>
  <c r="J47"/>
  <c r="E52"/>
  <c r="G52"/>
  <c r="M11"/>
  <c r="J30"/>
  <c r="J37"/>
  <c r="J38"/>
  <c r="E13"/>
  <c r="F14"/>
  <c r="J58"/>
  <c r="E60"/>
  <c r="G60"/>
  <c r="G23"/>
  <c r="F12"/>
  <c r="F11"/>
  <c r="G11"/>
  <c r="J15"/>
  <c r="E22"/>
  <c r="J54"/>
  <c r="E56"/>
  <c r="F61"/>
  <c r="G61"/>
  <c r="J63"/>
  <c r="J23"/>
  <c r="G37"/>
  <c r="J51"/>
  <c r="G54"/>
  <c r="G59"/>
  <c r="G55"/>
  <c r="E15"/>
  <c r="G15"/>
  <c r="J20"/>
  <c r="G27"/>
  <c r="J48"/>
  <c r="G65"/>
  <c r="J56"/>
  <c r="J60"/>
  <c r="G42"/>
  <c r="J16"/>
  <c r="G40"/>
  <c r="G33"/>
  <c r="G36"/>
  <c r="CJ66"/>
  <c r="AR66"/>
  <c r="AS66"/>
  <c r="H66"/>
  <c r="J66"/>
  <c r="I66"/>
  <c r="AS10"/>
  <c r="M10"/>
  <c r="G31"/>
  <c r="G14"/>
  <c r="G56"/>
  <c r="G58"/>
  <c r="G48"/>
  <c r="G16"/>
  <c r="G13"/>
  <c r="G22"/>
  <c r="G41"/>
  <c r="G44"/>
  <c r="G45"/>
  <c r="G53"/>
  <c r="G62"/>
  <c r="G63"/>
  <c r="G51"/>
  <c r="G43"/>
  <c r="G17"/>
  <c r="G25"/>
  <c r="G30"/>
  <c r="G49"/>
  <c r="G10"/>
  <c r="F66"/>
  <c r="AK66"/>
  <c r="BU20"/>
  <c r="E20"/>
  <c r="G20"/>
  <c r="BU66"/>
  <c r="E66"/>
  <c r="G66"/>
</calcChain>
</file>

<file path=xl/sharedStrings.xml><?xml version="1.0" encoding="utf-8"?>
<sst xmlns="http://schemas.openxmlformats.org/spreadsheetml/2006/main" count="199" uniqueCount="116">
  <si>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</si>
  <si>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</si>
  <si>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</si>
  <si>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</si>
  <si>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</si>
  <si>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</si>
  <si>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</si>
  <si>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</si>
  <si>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</si>
  <si>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</si>
  <si>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</si>
  <si>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</si>
  <si>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</si>
  <si>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</si>
  <si>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</si>
  <si>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</si>
  <si>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</si>
  <si>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</si>
  <si>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</si>
  <si>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</si>
  <si>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</si>
  <si>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</si>
  <si>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</si>
  <si>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</si>
  <si>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</si>
  <si>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</si>
  <si>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</si>
  <si>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</si>
  <si>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</si>
  <si>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</si>
  <si>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</si>
  <si>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</si>
  <si>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</si>
  <si>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</si>
  <si>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</si>
  <si>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</si>
  <si>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</si>
  <si>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</si>
  <si>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</si>
  <si>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</si>
  <si>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</si>
  <si>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</si>
  <si>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</si>
  <si>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</si>
  <si>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</si>
  <si>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t>կատ. %-ը տարեկան ծրագրի նկատմամբ</t>
  </si>
  <si>
    <t>Հաշվետու ժամանակաշրջան</t>
  </si>
  <si>
    <t>Վանաձոր</t>
  </si>
  <si>
    <t>Գուգարք</t>
  </si>
  <si>
    <t>Շահումյան</t>
  </si>
  <si>
    <t>Լեռնապատ</t>
  </si>
  <si>
    <t>Արջուտ</t>
  </si>
  <si>
    <t>Բազում</t>
  </si>
  <si>
    <t>Մարգահովիտ</t>
  </si>
  <si>
    <t>Լերմոնտովո</t>
  </si>
  <si>
    <t>Ֆիոլետովո</t>
  </si>
  <si>
    <t>Դարպաս</t>
  </si>
  <si>
    <t>Ձորագյուղ</t>
  </si>
  <si>
    <t>Ձորագետ</t>
  </si>
  <si>
    <t>Եղեգնուտ</t>
  </si>
  <si>
    <t>Դեբետ</t>
  </si>
  <si>
    <t>Փամբակ</t>
  </si>
  <si>
    <t>Անտառամուտ</t>
  </si>
  <si>
    <t>Վահագնի</t>
  </si>
  <si>
    <t>Վահագնաձոր</t>
  </si>
  <si>
    <t>Ազնվաձոր</t>
  </si>
  <si>
    <t>Անտառաշեն</t>
  </si>
  <si>
    <t>Հալլավար</t>
  </si>
  <si>
    <t>Քարաբերդ</t>
  </si>
  <si>
    <t>Սպիտակ</t>
  </si>
  <si>
    <t>Հարթագյուղ</t>
  </si>
  <si>
    <t>Լուսաղբյուր</t>
  </si>
  <si>
    <t>Լեռնանցք</t>
  </si>
  <si>
    <t>Կաթնաջուր</t>
  </si>
  <si>
    <t>Ծաղկաբեր</t>
  </si>
  <si>
    <t>Մեծ Պարնի</t>
  </si>
  <si>
    <t>Շիրակամուտ</t>
  </si>
  <si>
    <t>Արևաշող</t>
  </si>
  <si>
    <t>Սարամեջ</t>
  </si>
  <si>
    <t>Սարահարթ</t>
  </si>
  <si>
    <t>Գեղասար</t>
  </si>
  <si>
    <t>Նոր Խաչակապ</t>
  </si>
  <si>
    <t>Քարաձոր</t>
  </si>
  <si>
    <t>Սարալանջ</t>
  </si>
  <si>
    <t>Շենավան</t>
  </si>
  <si>
    <t>Գոգարան</t>
  </si>
  <si>
    <t>Լեռնավան</t>
  </si>
  <si>
    <t>Խնկոյան</t>
  </si>
  <si>
    <t>Ջրաշեն</t>
  </si>
  <si>
    <t>Ղուրսալի</t>
  </si>
  <si>
    <t>Տաշիր</t>
  </si>
  <si>
    <t>Մեծավան</t>
  </si>
  <si>
    <t>Սարչապետ</t>
  </si>
  <si>
    <t>Ալավերդի</t>
  </si>
  <si>
    <t>Ախթալա</t>
  </si>
  <si>
    <t>Թումանյան</t>
  </si>
  <si>
    <t>Դսեղ</t>
  </si>
  <si>
    <t>Շնող</t>
  </si>
  <si>
    <t>Չկալով</t>
  </si>
  <si>
    <t>Օձուն</t>
  </si>
  <si>
    <t>Ստեփանավան</t>
  </si>
  <si>
    <t>Գյուլագարակ</t>
  </si>
  <si>
    <t>Լոռի Բերդ</t>
  </si>
  <si>
    <t xml:space="preserve">որից` Սեփական եկամուտներ             (Ընդամենը եկամուտներ առանց պաշտոնական դրամաշնորհների)                                                                                                              </t>
  </si>
  <si>
    <t xml:space="preserve">տող 1341Համայնքի սեփականություն հանդիսացող, այդ թվում` տիրազուրկ, համայնքին որպես սեփականություն անցած ապրանքների վաճառքից մուտքեր
</t>
  </si>
  <si>
    <t xml:space="preserve"> տող 1342Պետության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</si>
  <si>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 xml:space="preserve"> տող 1352Համայնքի վարչական տարածքում ինքնակամ կառուցված շենքերի, շինությունների օրինականացման համար վճարներ </t>
  </si>
  <si>
    <t xml:space="preserve"> տող 1220+1240     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</si>
  <si>
    <t xml:space="preserve"> տող 1260   2.6 Կապիտալ ներքին պաշտոնական դրամաշնորհներ` ստացված կառավարման այլ մակարդակներից</t>
  </si>
  <si>
    <t xml:space="preserve"> տող 1381+տող 1382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</si>
  <si>
    <t>տող 1391+1393   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</si>
  <si>
    <t>տող 1392Վարչական բյուջեի պահուստային ֆոնդից ֆոնդային բյուջե կատարվող հատկացումներից մուտքեր</t>
  </si>
  <si>
    <t>Անշարժ գույքի հարկ</t>
  </si>
  <si>
    <t xml:space="preserve">փաստ                   (դեկտեմբեր ամիս)                                                                           </t>
  </si>
  <si>
    <t xml:space="preserve">1ՀՀ  ԼՈՌՈՒ ՄԱՐԶԻ  ՀԱՄԱՅՆՔՆԵՐԻ   ԲՅՈՒՋԵՏԱՅԻՆ   ԵԿԱՄՈՒՏՆԵՐԻ   ՎԵՐԱԲԵՐՅԱԼ  (աճողական)  2021թ. դեկտեմբերի  «31»-ի դրությամբ                                            </t>
  </si>
  <si>
    <t>Ծանոթություն- Տաշիր համայնքում 3657.3 հազ. դրամ դոտացիայից գումար է ետ տարվել ՊՎԾ ի ակտով:</t>
  </si>
</sst>
</file>

<file path=xl/styles.xml><?xml version="1.0" encoding="utf-8"?>
<styleSheet xmlns="http://schemas.openxmlformats.org/spreadsheetml/2006/main">
  <numFmts count="4">
    <numFmt numFmtId="202" formatCode="0.0"/>
    <numFmt numFmtId="203" formatCode="0.000"/>
    <numFmt numFmtId="213" formatCode="#,##0.0"/>
    <numFmt numFmtId="220" formatCode="#,##0.000"/>
  </numFmts>
  <fonts count="17">
    <font>
      <sz val="12"/>
      <name val="Times Armenian"/>
    </font>
    <font>
      <sz val="10"/>
      <name val="Arial Armenian"/>
      <family val="2"/>
    </font>
    <font>
      <sz val="9"/>
      <name val="Arial Armenian"/>
      <family val="2"/>
    </font>
    <font>
      <sz val="10"/>
      <name val="Arial LatArm"/>
      <family val="2"/>
    </font>
    <font>
      <sz val="10"/>
      <name val="GHEA Grapalat"/>
      <family val="3"/>
      <charset val="204"/>
    </font>
    <font>
      <sz val="11"/>
      <name val="GHEA Grapalat"/>
      <family val="3"/>
      <charset val="204"/>
    </font>
    <font>
      <sz val="10"/>
      <color indexed="8"/>
      <name val="GHEA Grapalat"/>
      <family val="3"/>
      <charset val="204"/>
    </font>
    <font>
      <sz val="10"/>
      <name val="Arial LatArm"/>
      <family val="2"/>
      <charset val="204"/>
    </font>
    <font>
      <sz val="10"/>
      <color indexed="8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  <charset val="204"/>
    </font>
    <font>
      <b/>
      <sz val="10"/>
      <name val="GHEA Grapalat"/>
      <family val="3"/>
      <charset val="204"/>
    </font>
    <font>
      <b/>
      <sz val="10"/>
      <color indexed="8"/>
      <name val="GHEA Grapalat"/>
      <family val="3"/>
    </font>
    <font>
      <b/>
      <sz val="10"/>
      <name val="GHEA Grapalat"/>
      <family val="3"/>
    </font>
    <font>
      <b/>
      <sz val="10"/>
      <color indexed="8"/>
      <name val="GHEA Grapalat"/>
      <family val="3"/>
      <charset val="204"/>
    </font>
    <font>
      <b/>
      <sz val="10"/>
      <name val="Arial LatArm"/>
      <family val="2"/>
      <charset val="204"/>
    </font>
    <font>
      <sz val="10"/>
      <name val="Sylfaen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" fontId="3" fillId="0" borderId="17" applyFill="0" applyProtection="0">
      <alignment horizontal="right" vertical="center"/>
    </xf>
  </cellStyleXfs>
  <cellXfs count="158">
    <xf numFmtId="0" fontId="0" fillId="0" borderId="0" xfId="0"/>
    <xf numFmtId="0" fontId="4" fillId="2" borderId="0" xfId="0" applyFont="1" applyFill="1" applyProtection="1">
      <protection locked="0"/>
    </xf>
    <xf numFmtId="0" fontId="4" fillId="7" borderId="0" xfId="0" applyFont="1" applyFill="1" applyProtection="1"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protection locked="0"/>
    </xf>
    <xf numFmtId="14" fontId="4" fillId="2" borderId="0" xfId="0" applyNumberFormat="1" applyFont="1" applyFill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213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/>
    <xf numFmtId="4" fontId="4" fillId="0" borderId="3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Protection="1"/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/>
    </xf>
    <xf numFmtId="0" fontId="4" fillId="7" borderId="5" xfId="0" applyFont="1" applyFill="1" applyBorder="1" applyAlignment="1" applyProtection="1">
      <alignment horizontal="center" vertical="center"/>
    </xf>
    <xf numFmtId="0" fontId="4" fillId="7" borderId="4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vertical="center"/>
    </xf>
    <xf numFmtId="3" fontId="5" fillId="7" borderId="5" xfId="0" applyNumberFormat="1" applyFont="1" applyFill="1" applyBorder="1" applyAlignment="1" applyProtection="1">
      <alignment horizontal="center" vertical="center" wrapText="1"/>
      <protection locked="0"/>
    </xf>
    <xf numFmtId="213" fontId="5" fillId="7" borderId="5" xfId="0" applyNumberFormat="1" applyFont="1" applyFill="1" applyBorder="1" applyAlignment="1">
      <alignment horizontal="left" vertical="center"/>
    </xf>
    <xf numFmtId="213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202" fontId="4" fillId="2" borderId="5" xfId="0" applyNumberFormat="1" applyFont="1" applyFill="1" applyBorder="1" applyAlignment="1">
      <alignment horizontal="center" vertical="center" wrapText="1"/>
    </xf>
    <xf numFmtId="213" fontId="4" fillId="8" borderId="5" xfId="0" applyNumberFormat="1" applyFont="1" applyFill="1" applyBorder="1" applyAlignment="1" applyProtection="1">
      <alignment horizontal="center" vertical="center" wrapText="1"/>
    </xf>
    <xf numFmtId="213" fontId="4" fillId="2" borderId="5" xfId="0" applyNumberFormat="1" applyFont="1" applyFill="1" applyBorder="1" applyAlignment="1" applyProtection="1">
      <alignment horizontal="center" vertical="center" wrapText="1"/>
    </xf>
    <xf numFmtId="202" fontId="6" fillId="2" borderId="5" xfId="0" applyNumberFormat="1" applyFont="1" applyFill="1" applyBorder="1" applyAlignment="1">
      <alignment horizontal="center" vertical="center"/>
    </xf>
    <xf numFmtId="213" fontId="6" fillId="2" borderId="5" xfId="0" applyNumberFormat="1" applyFont="1" applyFill="1" applyBorder="1" applyAlignment="1">
      <alignment horizontal="center" vertical="center" wrapText="1"/>
    </xf>
    <xf numFmtId="213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202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202" fontId="4" fillId="2" borderId="0" xfId="0" applyNumberFormat="1" applyFont="1" applyFill="1" applyAlignment="1" applyProtection="1">
      <alignment horizontal="center" vertical="center" wrapText="1"/>
      <protection locked="0"/>
    </xf>
    <xf numFmtId="3" fontId="5" fillId="7" borderId="5" xfId="0" applyNumberFormat="1" applyFont="1" applyFill="1" applyBorder="1" applyAlignment="1" applyProtection="1">
      <alignment horizontal="center"/>
      <protection locked="0"/>
    </xf>
    <xf numFmtId="202" fontId="4" fillId="2" borderId="5" xfId="0" applyNumberFormat="1" applyFont="1" applyFill="1" applyBorder="1" applyAlignment="1">
      <alignment horizontal="center" vertical="center"/>
    </xf>
    <xf numFmtId="202" fontId="4" fillId="0" borderId="5" xfId="0" applyNumberFormat="1" applyFont="1" applyFill="1" applyBorder="1" applyAlignment="1">
      <alignment horizontal="center" vertical="center"/>
    </xf>
    <xf numFmtId="213" fontId="4" fillId="7" borderId="5" xfId="0" applyNumberFormat="1" applyFont="1" applyFill="1" applyBorder="1" applyAlignment="1" applyProtection="1">
      <alignment horizontal="center" vertical="center" wrapText="1"/>
      <protection locked="0"/>
    </xf>
    <xf numFmtId="213" fontId="4" fillId="7" borderId="5" xfId="0" applyNumberFormat="1" applyFont="1" applyFill="1" applyBorder="1" applyAlignment="1" applyProtection="1">
      <alignment horizontal="center" vertical="center" wrapText="1"/>
    </xf>
    <xf numFmtId="213" fontId="4" fillId="2" borderId="5" xfId="0" applyNumberFormat="1" applyFont="1" applyFill="1" applyBorder="1" applyAlignment="1">
      <alignment horizontal="center" vertical="center" wrapText="1"/>
    </xf>
    <xf numFmtId="213" fontId="4" fillId="7" borderId="6" xfId="0" applyNumberFormat="1" applyFont="1" applyFill="1" applyBorder="1" applyAlignment="1" applyProtection="1">
      <alignment horizontal="center" vertical="center" wrapText="1"/>
      <protection locked="0"/>
    </xf>
    <xf numFmtId="1" fontId="4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5" xfId="0" applyFont="1" applyFill="1" applyBorder="1" applyAlignment="1">
      <alignment horizontal="center" vertical="center"/>
    </xf>
    <xf numFmtId="202" fontId="4" fillId="2" borderId="0" xfId="0" applyNumberFormat="1" applyFont="1" applyFill="1" applyAlignment="1" applyProtection="1">
      <alignment horizontal="center" vertical="center" wrapText="1"/>
    </xf>
    <xf numFmtId="213" fontId="4" fillId="2" borderId="0" xfId="0" applyNumberFormat="1" applyFont="1" applyFill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213" fontId="4" fillId="7" borderId="0" xfId="0" applyNumberFormat="1" applyFont="1" applyFill="1" applyProtection="1">
      <protection locked="0"/>
    </xf>
    <xf numFmtId="213" fontId="4" fillId="2" borderId="0" xfId="0" applyNumberFormat="1" applyFont="1" applyFill="1" applyBorder="1" applyAlignment="1" applyProtection="1">
      <alignment wrapText="1"/>
      <protection locked="0"/>
    </xf>
    <xf numFmtId="213" fontId="4" fillId="0" borderId="0" xfId="0" applyNumberFormat="1" applyFont="1" applyFill="1" applyProtection="1">
      <protection locked="0"/>
    </xf>
    <xf numFmtId="202" fontId="8" fillId="2" borderId="5" xfId="0" applyNumberFormat="1" applyFont="1" applyFill="1" applyBorder="1" applyAlignment="1">
      <alignment horizontal="center" vertical="center"/>
    </xf>
    <xf numFmtId="213" fontId="9" fillId="2" borderId="5" xfId="0" applyNumberFormat="1" applyFont="1" applyFill="1" applyBorder="1" applyAlignment="1" applyProtection="1">
      <alignment horizontal="center" vertical="center" wrapText="1"/>
    </xf>
    <xf numFmtId="213" fontId="8" fillId="2" borderId="5" xfId="0" applyNumberFormat="1" applyFont="1" applyFill="1" applyBorder="1" applyAlignment="1">
      <alignment horizontal="center" vertical="center" wrapText="1"/>
    </xf>
    <xf numFmtId="213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213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202" fontId="9" fillId="2" borderId="5" xfId="0" applyNumberFormat="1" applyFont="1" applyFill="1" applyBorder="1" applyAlignment="1">
      <alignment horizontal="center" vertical="center"/>
    </xf>
    <xf numFmtId="213" fontId="9" fillId="7" borderId="5" xfId="0" applyNumberFormat="1" applyFont="1" applyFill="1" applyBorder="1" applyAlignment="1" applyProtection="1">
      <alignment horizontal="center" vertical="center" wrapText="1"/>
    </xf>
    <xf numFmtId="213" fontId="9" fillId="2" borderId="5" xfId="0" applyNumberFormat="1" applyFont="1" applyFill="1" applyBorder="1" applyAlignment="1">
      <alignment horizontal="center" vertical="center" wrapText="1"/>
    </xf>
    <xf numFmtId="213" fontId="9" fillId="7" borderId="6" xfId="0" applyNumberFormat="1" applyFont="1" applyFill="1" applyBorder="1" applyAlignment="1" applyProtection="1">
      <alignment horizontal="center" vertical="center" wrapText="1"/>
      <protection locked="0"/>
    </xf>
    <xf numFmtId="213" fontId="9" fillId="7" borderId="5" xfId="0" applyNumberFormat="1" applyFont="1" applyFill="1" applyBorder="1" applyAlignment="1" applyProtection="1">
      <alignment horizontal="center" vertical="center" wrapText="1"/>
      <protection locked="0"/>
    </xf>
    <xf numFmtId="203" fontId="4" fillId="2" borderId="0" xfId="0" applyNumberFormat="1" applyFont="1" applyFill="1" applyAlignment="1" applyProtection="1">
      <alignment horizontal="center" vertical="center" wrapText="1"/>
      <protection locked="0"/>
    </xf>
    <xf numFmtId="220" fontId="4" fillId="2" borderId="5" xfId="0" applyNumberFormat="1" applyFont="1" applyFill="1" applyBorder="1" applyAlignment="1" applyProtection="1">
      <alignment horizontal="center" vertical="center" wrapText="1"/>
    </xf>
    <xf numFmtId="3" fontId="10" fillId="7" borderId="5" xfId="0" applyNumberFormat="1" applyFont="1" applyFill="1" applyBorder="1" applyAlignment="1" applyProtection="1">
      <alignment horizontal="center" vertical="center" wrapText="1"/>
      <protection locked="0"/>
    </xf>
    <xf numFmtId="213" fontId="10" fillId="7" borderId="5" xfId="0" applyNumberFormat="1" applyFont="1" applyFill="1" applyBorder="1" applyAlignment="1">
      <alignment horizontal="left" vertical="center"/>
    </xf>
    <xf numFmtId="213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202" fontId="11" fillId="2" borderId="5" xfId="0" applyNumberFormat="1" applyFont="1" applyFill="1" applyBorder="1" applyAlignment="1">
      <alignment horizontal="center" vertical="center"/>
    </xf>
    <xf numFmtId="213" fontId="11" fillId="8" borderId="5" xfId="0" applyNumberFormat="1" applyFont="1" applyFill="1" applyBorder="1" applyAlignment="1" applyProtection="1">
      <alignment horizontal="center" vertical="center" wrapText="1"/>
    </xf>
    <xf numFmtId="213" fontId="11" fillId="2" borderId="5" xfId="0" applyNumberFormat="1" applyFont="1" applyFill="1" applyBorder="1" applyAlignment="1" applyProtection="1">
      <alignment horizontal="center" vertical="center" wrapText="1"/>
    </xf>
    <xf numFmtId="202" fontId="12" fillId="2" borderId="5" xfId="0" applyNumberFormat="1" applyFont="1" applyFill="1" applyBorder="1" applyAlignment="1">
      <alignment horizontal="center" vertical="center"/>
    </xf>
    <xf numFmtId="213" fontId="13" fillId="2" borderId="5" xfId="0" applyNumberFormat="1" applyFont="1" applyFill="1" applyBorder="1" applyAlignment="1" applyProtection="1">
      <alignment horizontal="center" vertical="center" wrapText="1"/>
    </xf>
    <xf numFmtId="213" fontId="12" fillId="2" borderId="5" xfId="0" applyNumberFormat="1" applyFont="1" applyFill="1" applyBorder="1" applyAlignment="1">
      <alignment horizontal="center" vertical="center" wrapText="1"/>
    </xf>
    <xf numFmtId="213" fontId="14" fillId="2" borderId="5" xfId="0" applyNumberFormat="1" applyFont="1" applyFill="1" applyBorder="1" applyAlignment="1">
      <alignment horizontal="center" vertical="center" wrapText="1"/>
    </xf>
    <xf numFmtId="213" fontId="13" fillId="2" borderId="5" xfId="0" applyNumberFormat="1" applyFont="1" applyFill="1" applyBorder="1" applyAlignment="1" applyProtection="1">
      <alignment horizontal="center" vertical="center" wrapText="1"/>
      <protection locked="0"/>
    </xf>
    <xf numFmtId="213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213" fontId="13" fillId="2" borderId="6" xfId="0" applyNumberFormat="1" applyFont="1" applyFill="1" applyBorder="1" applyAlignment="1" applyProtection="1">
      <alignment horizontal="center" vertical="center" wrapText="1"/>
      <protection locked="0"/>
    </xf>
    <xf numFmtId="202" fontId="14" fillId="2" borderId="5" xfId="0" applyNumberFormat="1" applyFont="1" applyFill="1" applyBorder="1" applyAlignment="1">
      <alignment horizontal="center" vertical="center"/>
    </xf>
    <xf numFmtId="4" fontId="15" fillId="0" borderId="1" xfId="0" applyNumberFormat="1" applyFont="1" applyBorder="1" applyAlignment="1" applyProtection="1">
      <alignment horizontal="right" vertical="center"/>
      <protection locked="0"/>
    </xf>
    <xf numFmtId="202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202" fontId="11" fillId="2" borderId="0" xfId="0" applyNumberFormat="1" applyFont="1" applyFill="1" applyAlignment="1" applyProtection="1">
      <alignment horizontal="center" vertical="center" wrapText="1"/>
      <protection locked="0"/>
    </xf>
    <xf numFmtId="202" fontId="16" fillId="0" borderId="5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 applyProtection="1">
      <alignment horizontal="center" vertical="center" wrapText="1"/>
    </xf>
    <xf numFmtId="4" fontId="4" fillId="3" borderId="4" xfId="0" applyNumberFormat="1" applyFont="1" applyFill="1" applyBorder="1" applyAlignment="1" applyProtection="1">
      <alignment horizontal="center" vertical="center" wrapText="1"/>
    </xf>
    <xf numFmtId="4" fontId="4" fillId="3" borderId="8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4" fontId="4" fillId="0" borderId="15" xfId="0" applyNumberFormat="1" applyFont="1" applyFill="1" applyBorder="1" applyAlignment="1" applyProtection="1">
      <alignment horizontal="center" vertical="center" wrapText="1"/>
    </xf>
    <xf numFmtId="4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4" fontId="4" fillId="2" borderId="13" xfId="0" applyNumberFormat="1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2" borderId="16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4" fontId="4" fillId="0" borderId="16" xfId="0" applyNumberFormat="1" applyFont="1" applyBorder="1" applyAlignment="1" applyProtection="1">
      <alignment horizontal="center" vertical="center" wrapText="1"/>
    </xf>
    <xf numFmtId="4" fontId="4" fillId="0" borderId="6" xfId="0" applyNumberFormat="1" applyFont="1" applyBorder="1" applyAlignment="1" applyProtection="1">
      <alignment horizontal="center" vertical="center" wrapText="1"/>
    </xf>
    <xf numFmtId="4" fontId="4" fillId="0" borderId="15" xfId="0" applyNumberFormat="1" applyFont="1" applyBorder="1" applyAlignment="1" applyProtection="1">
      <alignment horizontal="center" vertical="center" wrapText="1"/>
    </xf>
    <xf numFmtId="4" fontId="4" fillId="0" borderId="13" xfId="0" applyNumberFormat="1" applyFont="1" applyBorder="1" applyAlignment="1" applyProtection="1">
      <alignment horizontal="center" vertical="center" wrapText="1"/>
    </xf>
    <xf numFmtId="4" fontId="4" fillId="0" borderId="2" xfId="0" applyNumberFormat="1" applyFont="1" applyBorder="1" applyAlignment="1" applyProtection="1">
      <alignment horizontal="center" vertical="center" wrapText="1"/>
    </xf>
    <xf numFmtId="0" fontId="4" fillId="6" borderId="16" xfId="0" applyFont="1" applyFill="1" applyBorder="1" applyAlignment="1" applyProtection="1">
      <alignment horizontal="center" vertical="center" wrapText="1"/>
    </xf>
    <xf numFmtId="0" fontId="4" fillId="6" borderId="15" xfId="0" applyFont="1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4" fillId="7" borderId="9" xfId="0" applyFont="1" applyFill="1" applyBorder="1" applyAlignment="1" applyProtection="1">
      <alignment horizontal="center" vertical="center" wrapText="1"/>
    </xf>
    <xf numFmtId="0" fontId="4" fillId="7" borderId="3" xfId="0" applyFont="1" applyFill="1" applyBorder="1" applyAlignment="1" applyProtection="1">
      <alignment horizontal="center" vertical="center" wrapText="1"/>
    </xf>
    <xf numFmtId="0" fontId="4" fillId="7" borderId="11" xfId="0" applyFont="1" applyFill="1" applyBorder="1" applyAlignment="1" applyProtection="1">
      <alignment horizontal="center" vertical="center" wrapText="1"/>
    </xf>
    <xf numFmtId="0" fontId="4" fillId="7" borderId="12" xfId="0" applyFont="1" applyFill="1" applyBorder="1" applyAlignment="1" applyProtection="1">
      <alignment horizontal="center" vertical="center" wrapText="1"/>
    </xf>
    <xf numFmtId="0" fontId="4" fillId="7" borderId="13" xfId="0" applyFont="1" applyFill="1" applyBorder="1" applyAlignment="1" applyProtection="1">
      <alignment horizontal="center" vertical="center" wrapText="1"/>
    </xf>
    <xf numFmtId="0" fontId="4" fillId="7" borderId="14" xfId="0" applyFont="1" applyFill="1" applyBorder="1" applyAlignment="1" applyProtection="1">
      <alignment horizontal="center" vertical="center" wrapText="1"/>
    </xf>
    <xf numFmtId="4" fontId="4" fillId="0" borderId="11" xfId="0" applyNumberFormat="1" applyFont="1" applyBorder="1" applyAlignment="1" applyProtection="1">
      <alignment horizontal="center" vertical="center" wrapText="1"/>
    </xf>
    <xf numFmtId="4" fontId="4" fillId="0" borderId="0" xfId="0" applyNumberFormat="1" applyFont="1" applyBorder="1" applyAlignment="1" applyProtection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</xf>
    <xf numFmtId="4" fontId="4" fillId="0" borderId="5" xfId="0" applyNumberFormat="1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4" fontId="4" fillId="0" borderId="9" xfId="0" applyNumberFormat="1" applyFont="1" applyBorder="1" applyAlignment="1" applyProtection="1">
      <alignment horizontal="center" vertical="center" wrapText="1"/>
    </xf>
    <xf numFmtId="4" fontId="4" fillId="0" borderId="10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4" fontId="4" fillId="9" borderId="9" xfId="0" applyNumberFormat="1" applyFont="1" applyFill="1" applyBorder="1" applyAlignment="1" applyProtection="1">
      <alignment horizontal="center" vertical="center" wrapText="1"/>
    </xf>
    <xf numFmtId="4" fontId="4" fillId="9" borderId="10" xfId="0" applyNumberFormat="1" applyFont="1" applyFill="1" applyBorder="1" applyAlignment="1" applyProtection="1">
      <alignment horizontal="center" vertical="center" wrapText="1"/>
    </xf>
    <xf numFmtId="4" fontId="4" fillId="5" borderId="3" xfId="0" applyNumberFormat="1" applyFont="1" applyFill="1" applyBorder="1" applyAlignment="1" applyProtection="1">
      <alignment horizontal="center" vertical="center" wrapText="1"/>
    </xf>
    <xf numFmtId="4" fontId="4" fillId="4" borderId="9" xfId="0" applyNumberFormat="1" applyFont="1" applyFill="1" applyBorder="1" applyAlignment="1" applyProtection="1">
      <alignment horizontal="center" vertical="center" wrapText="1"/>
    </xf>
    <xf numFmtId="4" fontId="4" fillId="4" borderId="3" xfId="0" applyNumberFormat="1" applyFont="1" applyFill="1" applyBorder="1" applyAlignment="1" applyProtection="1">
      <alignment horizontal="center" vertical="center" wrapText="1"/>
    </xf>
    <xf numFmtId="4" fontId="4" fillId="4" borderId="11" xfId="0" applyNumberFormat="1" applyFont="1" applyFill="1" applyBorder="1" applyAlignment="1" applyProtection="1">
      <alignment horizontal="center" vertical="center" wrapText="1"/>
    </xf>
    <xf numFmtId="4" fontId="4" fillId="4" borderId="12" xfId="0" applyNumberFormat="1" applyFont="1" applyFill="1" applyBorder="1" applyAlignment="1" applyProtection="1">
      <alignment horizontal="center" vertical="center" wrapText="1"/>
    </xf>
    <xf numFmtId="4" fontId="4" fillId="4" borderId="13" xfId="0" applyNumberFormat="1" applyFont="1" applyFill="1" applyBorder="1" applyAlignment="1" applyProtection="1">
      <alignment horizontal="center" vertical="center" wrapText="1"/>
    </xf>
    <xf numFmtId="4" fontId="4" fillId="4" borderId="14" xfId="0" applyNumberFormat="1" applyFont="1" applyFill="1" applyBorder="1" applyAlignment="1" applyProtection="1">
      <alignment horizontal="center" vertical="center" wrapText="1"/>
    </xf>
    <xf numFmtId="4" fontId="4" fillId="5" borderId="15" xfId="0" applyNumberFormat="1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6" xfId="0" applyNumberFormat="1" applyFont="1" applyFill="1" applyBorder="1" applyAlignment="1" applyProtection="1">
      <alignment horizontal="center" vertical="center" wrapText="1"/>
    </xf>
    <xf numFmtId="0" fontId="4" fillId="4" borderId="15" xfId="0" applyNumberFormat="1" applyFont="1" applyFill="1" applyBorder="1" applyAlignment="1" applyProtection="1">
      <alignment horizontal="center" vertical="center" wrapText="1"/>
    </xf>
    <xf numFmtId="0" fontId="4" fillId="4" borderId="6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7" borderId="4" xfId="0" applyFont="1" applyFill="1" applyBorder="1" applyAlignment="1" applyProtection="1">
      <alignment horizontal="center" vertical="center" wrapText="1"/>
    </xf>
    <xf numFmtId="0" fontId="4" fillId="7" borderId="7" xfId="0" applyFont="1" applyFill="1" applyBorder="1" applyAlignment="1" applyProtection="1">
      <alignment horizontal="center" vertical="center" wrapText="1"/>
    </xf>
    <xf numFmtId="0" fontId="4" fillId="7" borderId="8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textRotation="90" wrapText="1"/>
    </xf>
    <xf numFmtId="0" fontId="4" fillId="2" borderId="7" xfId="0" applyFont="1" applyFill="1" applyBorder="1" applyAlignment="1" applyProtection="1">
      <alignment horizontal="center" vertical="center" textRotation="90" wrapText="1"/>
    </xf>
    <xf numFmtId="0" fontId="4" fillId="2" borderId="8" xfId="0" applyFont="1" applyFill="1" applyBorder="1" applyAlignment="1" applyProtection="1">
      <alignment horizontal="center" vertical="center" textRotation="90" wrapText="1"/>
    </xf>
    <xf numFmtId="4" fontId="4" fillId="4" borderId="10" xfId="0" applyNumberFormat="1" applyFont="1" applyFill="1" applyBorder="1" applyAlignment="1" applyProtection="1">
      <alignment horizontal="center" vertical="center" wrapText="1"/>
    </xf>
    <xf numFmtId="4" fontId="4" fillId="4" borderId="0" xfId="0" applyNumberFormat="1" applyFont="1" applyFill="1" applyBorder="1" applyAlignment="1" applyProtection="1">
      <alignment horizontal="center" vertical="center" wrapText="1"/>
    </xf>
    <xf numFmtId="4" fontId="4" fillId="4" borderId="2" xfId="0" applyNumberFormat="1" applyFont="1" applyFill="1" applyBorder="1" applyAlignment="1" applyProtection="1">
      <alignment horizontal="center" vertical="center" wrapText="1"/>
    </xf>
    <xf numFmtId="0" fontId="4" fillId="4" borderId="9" xfId="0" applyNumberFormat="1" applyFont="1" applyFill="1" applyBorder="1" applyAlignment="1" applyProtection="1">
      <alignment horizontal="center" vertical="center" wrapText="1"/>
    </xf>
    <xf numFmtId="0" fontId="4" fillId="4" borderId="10" xfId="0" applyNumberFormat="1" applyFont="1" applyFill="1" applyBorder="1" applyAlignment="1" applyProtection="1">
      <alignment horizontal="center" vertical="center" wrapText="1"/>
    </xf>
    <xf numFmtId="0" fontId="4" fillId="4" borderId="3" xfId="0" applyNumberFormat="1" applyFont="1" applyFill="1" applyBorder="1" applyAlignment="1" applyProtection="1">
      <alignment horizontal="center" vertical="center" wrapText="1"/>
    </xf>
    <xf numFmtId="0" fontId="4" fillId="4" borderId="11" xfId="0" applyNumberFormat="1" applyFont="1" applyFill="1" applyBorder="1" applyAlignment="1" applyProtection="1">
      <alignment horizontal="center" vertical="center" wrapText="1"/>
    </xf>
    <xf numFmtId="0" fontId="4" fillId="4" borderId="0" xfId="0" applyNumberFormat="1" applyFont="1" applyFill="1" applyBorder="1" applyAlignment="1" applyProtection="1">
      <alignment horizontal="center" vertical="center" wrapText="1"/>
    </xf>
    <xf numFmtId="0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13" xfId="0" applyNumberFormat="1" applyFont="1" applyFill="1" applyBorder="1" applyAlignment="1" applyProtection="1">
      <alignment horizontal="center" vertical="center" wrapText="1"/>
    </xf>
    <xf numFmtId="0" fontId="4" fillId="4" borderId="2" xfId="0" applyNumberFormat="1" applyFont="1" applyFill="1" applyBorder="1" applyAlignment="1" applyProtection="1">
      <alignment horizontal="center" vertical="center" wrapText="1"/>
    </xf>
    <xf numFmtId="0" fontId="4" fillId="4" borderId="14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rgt_arm14_Money_90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70"/>
  <sheetViews>
    <sheetView tabSelected="1" workbookViewId="0">
      <pane xSplit="9180" ySplit="6270" topLeftCell="CI56" activePane="bottomLeft"/>
      <selection activeCell="C10" sqref="C10:D65"/>
      <selection pane="topRight" activeCell="CN1" sqref="CN1:CN65536"/>
      <selection pane="bottomLeft" activeCell="C70" sqref="C70"/>
      <selection pane="bottomRight" activeCell="CM68" sqref="CM68"/>
    </sheetView>
  </sheetViews>
  <sheetFormatPr defaultColWidth="7.25" defaultRowHeight="13.5"/>
  <cols>
    <col min="1" max="1" width="4.375" style="1" customWidth="1"/>
    <col min="2" max="2" width="14" style="2" customWidth="1"/>
    <col min="3" max="3" width="11.75" style="1" customWidth="1"/>
    <col min="4" max="4" width="9.25" style="1" customWidth="1"/>
    <col min="5" max="5" width="14.75" style="1" customWidth="1"/>
    <col min="6" max="6" width="13.25" style="1" customWidth="1"/>
    <col min="7" max="7" width="10.875" style="1" customWidth="1"/>
    <col min="8" max="8" width="11.75" style="1" customWidth="1"/>
    <col min="9" max="9" width="12.375" style="1" customWidth="1"/>
    <col min="10" max="10" width="10.875" style="1" customWidth="1"/>
    <col min="11" max="11" width="12" style="1" customWidth="1"/>
    <col min="12" max="12" width="12.625" style="1" customWidth="1"/>
    <col min="13" max="90" width="10.875" style="1" customWidth="1"/>
    <col min="91" max="91" width="12.5" style="1" customWidth="1"/>
    <col min="92" max="92" width="7.625" style="1" bestFit="1" customWidth="1"/>
    <col min="93" max="93" width="11.875" style="1" customWidth="1"/>
    <col min="94" max="94" width="10.25" style="1" customWidth="1"/>
    <col min="95" max="95" width="8.875" style="1" bestFit="1" customWidth="1"/>
    <col min="96" max="96" width="9.875" style="1" customWidth="1"/>
    <col min="97" max="16384" width="7.25" style="1"/>
  </cols>
  <sheetData>
    <row r="1" spans="1:91" ht="19.5" customHeight="1">
      <c r="C1" s="137" t="s">
        <v>11</v>
      </c>
      <c r="D1" s="137"/>
      <c r="E1" s="137"/>
      <c r="F1" s="137"/>
      <c r="G1" s="137"/>
      <c r="H1" s="137"/>
      <c r="I1" s="137"/>
      <c r="J1" s="137"/>
      <c r="K1" s="4"/>
      <c r="L1" s="4"/>
      <c r="M1" s="4"/>
      <c r="N1" s="4"/>
      <c r="O1" s="4"/>
      <c r="P1" s="3"/>
      <c r="Q1" s="3"/>
      <c r="R1" s="3"/>
      <c r="S1" s="3"/>
      <c r="T1" s="3"/>
      <c r="U1" s="3"/>
      <c r="V1" s="3"/>
      <c r="W1" s="4"/>
      <c r="X1" s="4"/>
      <c r="Y1" s="4"/>
      <c r="Z1" s="4"/>
      <c r="AA1" s="4"/>
      <c r="AB1" s="4"/>
      <c r="AC1" s="4"/>
      <c r="AD1" s="4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</row>
    <row r="2" spans="1:91" ht="24.75" customHeight="1">
      <c r="C2" s="138" t="s">
        <v>114</v>
      </c>
      <c r="D2" s="138"/>
      <c r="E2" s="138"/>
      <c r="F2" s="138"/>
      <c r="G2" s="138"/>
      <c r="H2" s="138"/>
      <c r="I2" s="138"/>
      <c r="J2" s="138"/>
      <c r="L2" s="6"/>
      <c r="N2" s="139"/>
      <c r="O2" s="139"/>
      <c r="P2" s="8"/>
      <c r="R2" s="7"/>
      <c r="S2" s="8"/>
      <c r="T2" s="8"/>
      <c r="U2" s="7"/>
      <c r="V2" s="8"/>
      <c r="W2" s="8"/>
      <c r="X2" s="8"/>
      <c r="Y2" s="8"/>
      <c r="Z2" s="8"/>
      <c r="AA2" s="8"/>
      <c r="AB2" s="8"/>
      <c r="AC2" s="8"/>
      <c r="AD2" s="8"/>
    </row>
    <row r="3" spans="1:91" ht="18" customHeight="1">
      <c r="C3" s="9"/>
      <c r="D3" s="9"/>
      <c r="E3" s="10"/>
      <c r="F3" s="9"/>
      <c r="G3" s="9"/>
      <c r="H3" s="9"/>
      <c r="I3" s="138" t="s">
        <v>12</v>
      </c>
      <c r="J3" s="138"/>
      <c r="K3" s="138"/>
      <c r="L3" s="6"/>
      <c r="N3" s="8"/>
      <c r="O3" s="8"/>
      <c r="P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91" s="11" customFormat="1" ht="18" customHeight="1">
      <c r="A4" s="140" t="s">
        <v>6</v>
      </c>
      <c r="B4" s="140" t="s">
        <v>10</v>
      </c>
      <c r="C4" s="143" t="s">
        <v>4</v>
      </c>
      <c r="D4" s="143" t="s">
        <v>5</v>
      </c>
      <c r="E4" s="121" t="s">
        <v>13</v>
      </c>
      <c r="F4" s="146"/>
      <c r="G4" s="122"/>
      <c r="H4" s="149" t="s">
        <v>103</v>
      </c>
      <c r="I4" s="150"/>
      <c r="J4" s="151"/>
      <c r="K4" s="118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20"/>
      <c r="BT4" s="76" t="s">
        <v>14</v>
      </c>
      <c r="BU4" s="121" t="s">
        <v>15</v>
      </c>
      <c r="BV4" s="122"/>
      <c r="BW4" s="127" t="s">
        <v>3</v>
      </c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76" t="s">
        <v>16</v>
      </c>
      <c r="CJ4" s="128" t="s">
        <v>17</v>
      </c>
      <c r="CK4" s="129"/>
      <c r="CL4" s="100" t="s">
        <v>112</v>
      </c>
      <c r="CM4" s="101"/>
    </row>
    <row r="5" spans="1:91" s="11" customFormat="1" ht="13.5" customHeight="1">
      <c r="A5" s="141"/>
      <c r="B5" s="141"/>
      <c r="C5" s="144"/>
      <c r="D5" s="144"/>
      <c r="E5" s="123"/>
      <c r="F5" s="147"/>
      <c r="G5" s="124"/>
      <c r="H5" s="152"/>
      <c r="I5" s="153"/>
      <c r="J5" s="154"/>
      <c r="K5" s="106" t="s">
        <v>7</v>
      </c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8"/>
      <c r="AE5" s="109" t="s">
        <v>2</v>
      </c>
      <c r="AF5" s="109"/>
      <c r="AG5" s="109"/>
      <c r="AH5" s="109"/>
      <c r="AI5" s="109"/>
      <c r="AJ5" s="109"/>
      <c r="AK5" s="109"/>
      <c r="AL5" s="109"/>
      <c r="AM5" s="109"/>
      <c r="AN5" s="109"/>
      <c r="AO5" s="82" t="s">
        <v>8</v>
      </c>
      <c r="AP5" s="110"/>
      <c r="AQ5" s="113" t="s">
        <v>18</v>
      </c>
      <c r="AR5" s="114"/>
      <c r="AS5" s="114"/>
      <c r="AT5" s="114"/>
      <c r="AU5" s="114"/>
      <c r="AV5" s="114"/>
      <c r="AW5" s="114"/>
      <c r="AX5" s="114"/>
      <c r="AY5" s="114"/>
      <c r="AZ5" s="114"/>
      <c r="BA5" s="115"/>
      <c r="BB5" s="87" t="s">
        <v>0</v>
      </c>
      <c r="BC5" s="88"/>
      <c r="BD5" s="88"/>
      <c r="BE5" s="88"/>
      <c r="BF5" s="88"/>
      <c r="BG5" s="116"/>
      <c r="BH5" s="113" t="s">
        <v>1</v>
      </c>
      <c r="BI5" s="114"/>
      <c r="BJ5" s="114"/>
      <c r="BK5" s="114"/>
      <c r="BL5" s="114"/>
      <c r="BM5" s="114"/>
      <c r="BN5" s="109" t="s">
        <v>19</v>
      </c>
      <c r="BO5" s="109"/>
      <c r="BP5" s="82" t="s">
        <v>20</v>
      </c>
      <c r="BQ5" s="83"/>
      <c r="BR5" s="82" t="s">
        <v>21</v>
      </c>
      <c r="BS5" s="83"/>
      <c r="BT5" s="76"/>
      <c r="BU5" s="123"/>
      <c r="BV5" s="124"/>
      <c r="BW5" s="93"/>
      <c r="BX5" s="109"/>
      <c r="BY5" s="109"/>
      <c r="BZ5" s="109"/>
      <c r="CA5" s="82" t="s">
        <v>22</v>
      </c>
      <c r="CB5" s="83"/>
      <c r="CC5" s="92"/>
      <c r="CD5" s="94"/>
      <c r="CE5" s="94"/>
      <c r="CF5" s="94"/>
      <c r="CG5" s="94"/>
      <c r="CH5" s="94"/>
      <c r="CI5" s="76"/>
      <c r="CJ5" s="130"/>
      <c r="CK5" s="131"/>
      <c r="CL5" s="102"/>
      <c r="CM5" s="103"/>
    </row>
    <row r="6" spans="1:91" s="11" customFormat="1" ht="55.5" customHeight="1">
      <c r="A6" s="141"/>
      <c r="B6" s="141"/>
      <c r="C6" s="144"/>
      <c r="D6" s="144"/>
      <c r="E6" s="125"/>
      <c r="F6" s="148"/>
      <c r="G6" s="126"/>
      <c r="H6" s="155"/>
      <c r="I6" s="156"/>
      <c r="J6" s="157"/>
      <c r="K6" s="134" t="s">
        <v>23</v>
      </c>
      <c r="L6" s="135"/>
      <c r="M6" s="136"/>
      <c r="N6" s="89" t="s">
        <v>24</v>
      </c>
      <c r="O6" s="90"/>
      <c r="P6" s="91"/>
      <c r="Q6" s="89" t="s">
        <v>25</v>
      </c>
      <c r="R6" s="90"/>
      <c r="S6" s="91"/>
      <c r="T6" s="89" t="s">
        <v>26</v>
      </c>
      <c r="U6" s="90"/>
      <c r="V6" s="91"/>
      <c r="W6" s="89" t="s">
        <v>27</v>
      </c>
      <c r="X6" s="90"/>
      <c r="Y6" s="91"/>
      <c r="Z6" s="89" t="s">
        <v>28</v>
      </c>
      <c r="AA6" s="90"/>
      <c r="AB6" s="91"/>
      <c r="AC6" s="79" t="s">
        <v>29</v>
      </c>
      <c r="AD6" s="79"/>
      <c r="AE6" s="89" t="s">
        <v>30</v>
      </c>
      <c r="AF6" s="90"/>
      <c r="AG6" s="89" t="s">
        <v>31</v>
      </c>
      <c r="AH6" s="91"/>
      <c r="AI6" s="92" t="s">
        <v>32</v>
      </c>
      <c r="AJ6" s="93"/>
      <c r="AK6" s="92" t="s">
        <v>33</v>
      </c>
      <c r="AL6" s="94"/>
      <c r="AM6" s="95" t="s">
        <v>34</v>
      </c>
      <c r="AN6" s="96"/>
      <c r="AO6" s="111"/>
      <c r="AP6" s="112"/>
      <c r="AQ6" s="97" t="s">
        <v>35</v>
      </c>
      <c r="AR6" s="98"/>
      <c r="AS6" s="99"/>
      <c r="AT6" s="86" t="s">
        <v>36</v>
      </c>
      <c r="AU6" s="86"/>
      <c r="AV6" s="86" t="s">
        <v>37</v>
      </c>
      <c r="AW6" s="86"/>
      <c r="AX6" s="86" t="s">
        <v>38</v>
      </c>
      <c r="AY6" s="86"/>
      <c r="AZ6" s="86" t="s">
        <v>39</v>
      </c>
      <c r="BA6" s="86"/>
      <c r="BB6" s="86" t="s">
        <v>104</v>
      </c>
      <c r="BC6" s="86"/>
      <c r="BD6" s="87" t="s">
        <v>105</v>
      </c>
      <c r="BE6" s="88"/>
      <c r="BF6" s="86" t="s">
        <v>40</v>
      </c>
      <c r="BG6" s="86"/>
      <c r="BH6" s="87" t="s">
        <v>41</v>
      </c>
      <c r="BI6" s="88"/>
      <c r="BJ6" s="86" t="s">
        <v>42</v>
      </c>
      <c r="BK6" s="86"/>
      <c r="BL6" s="87" t="s">
        <v>106</v>
      </c>
      <c r="BM6" s="88"/>
      <c r="BN6" s="109"/>
      <c r="BO6" s="109"/>
      <c r="BP6" s="111"/>
      <c r="BQ6" s="117"/>
      <c r="BR6" s="111"/>
      <c r="BS6" s="117"/>
      <c r="BT6" s="76"/>
      <c r="BU6" s="125"/>
      <c r="BV6" s="126"/>
      <c r="BW6" s="82" t="s">
        <v>107</v>
      </c>
      <c r="BX6" s="83"/>
      <c r="BY6" s="82" t="s">
        <v>108</v>
      </c>
      <c r="BZ6" s="83"/>
      <c r="CA6" s="111"/>
      <c r="CB6" s="117"/>
      <c r="CC6" s="82" t="s">
        <v>109</v>
      </c>
      <c r="CD6" s="83"/>
      <c r="CE6" s="82" t="s">
        <v>110</v>
      </c>
      <c r="CF6" s="83"/>
      <c r="CG6" s="84" t="s">
        <v>111</v>
      </c>
      <c r="CH6" s="85"/>
      <c r="CI6" s="76"/>
      <c r="CJ6" s="132"/>
      <c r="CK6" s="133"/>
      <c r="CL6" s="104"/>
      <c r="CM6" s="105"/>
    </row>
    <row r="7" spans="1:91" s="13" customFormat="1" ht="39" customHeight="1">
      <c r="A7" s="141"/>
      <c r="B7" s="141"/>
      <c r="C7" s="144"/>
      <c r="D7" s="144"/>
      <c r="E7" s="77" t="s">
        <v>43</v>
      </c>
      <c r="F7" s="80" t="s">
        <v>46</v>
      </c>
      <c r="G7" s="81"/>
      <c r="H7" s="77" t="s">
        <v>43</v>
      </c>
      <c r="I7" s="80" t="s">
        <v>46</v>
      </c>
      <c r="J7" s="81"/>
      <c r="K7" s="77" t="s">
        <v>43</v>
      </c>
      <c r="L7" s="80" t="s">
        <v>46</v>
      </c>
      <c r="M7" s="81"/>
      <c r="N7" s="77" t="s">
        <v>43</v>
      </c>
      <c r="O7" s="80" t="s">
        <v>46</v>
      </c>
      <c r="P7" s="81"/>
      <c r="Q7" s="77" t="s">
        <v>43</v>
      </c>
      <c r="R7" s="80" t="s">
        <v>46</v>
      </c>
      <c r="S7" s="81"/>
      <c r="T7" s="77" t="s">
        <v>43</v>
      </c>
      <c r="U7" s="80" t="s">
        <v>46</v>
      </c>
      <c r="V7" s="81"/>
      <c r="W7" s="77" t="s">
        <v>43</v>
      </c>
      <c r="X7" s="80" t="s">
        <v>46</v>
      </c>
      <c r="Y7" s="81"/>
      <c r="Z7" s="77" t="s">
        <v>43</v>
      </c>
      <c r="AA7" s="80" t="s">
        <v>46</v>
      </c>
      <c r="AB7" s="81"/>
      <c r="AC7" s="77" t="s">
        <v>43</v>
      </c>
      <c r="AD7" s="12" t="s">
        <v>46</v>
      </c>
      <c r="AE7" s="77" t="s">
        <v>43</v>
      </c>
      <c r="AF7" s="12" t="s">
        <v>46</v>
      </c>
      <c r="AG7" s="77" t="s">
        <v>43</v>
      </c>
      <c r="AH7" s="12" t="s">
        <v>46</v>
      </c>
      <c r="AI7" s="77" t="s">
        <v>43</v>
      </c>
      <c r="AJ7" s="12" t="s">
        <v>46</v>
      </c>
      <c r="AK7" s="77" t="s">
        <v>43</v>
      </c>
      <c r="AL7" s="12" t="s">
        <v>46</v>
      </c>
      <c r="AM7" s="77" t="s">
        <v>43</v>
      </c>
      <c r="AN7" s="12" t="s">
        <v>46</v>
      </c>
      <c r="AO7" s="77" t="s">
        <v>43</v>
      </c>
      <c r="AP7" s="12" t="s">
        <v>46</v>
      </c>
      <c r="AQ7" s="77" t="s">
        <v>43</v>
      </c>
      <c r="AR7" s="80" t="s">
        <v>46</v>
      </c>
      <c r="AS7" s="81"/>
      <c r="AT7" s="77" t="s">
        <v>43</v>
      </c>
      <c r="AU7" s="12" t="s">
        <v>46</v>
      </c>
      <c r="AV7" s="77" t="s">
        <v>43</v>
      </c>
      <c r="AW7" s="12" t="s">
        <v>46</v>
      </c>
      <c r="AX7" s="77" t="s">
        <v>43</v>
      </c>
      <c r="AY7" s="12" t="s">
        <v>46</v>
      </c>
      <c r="AZ7" s="77" t="s">
        <v>43</v>
      </c>
      <c r="BA7" s="12" t="s">
        <v>46</v>
      </c>
      <c r="BB7" s="77" t="s">
        <v>43</v>
      </c>
      <c r="BC7" s="12" t="s">
        <v>46</v>
      </c>
      <c r="BD7" s="77" t="s">
        <v>43</v>
      </c>
      <c r="BE7" s="12" t="s">
        <v>46</v>
      </c>
      <c r="BF7" s="77" t="s">
        <v>43</v>
      </c>
      <c r="BG7" s="12" t="s">
        <v>46</v>
      </c>
      <c r="BH7" s="77" t="s">
        <v>43</v>
      </c>
      <c r="BI7" s="12" t="s">
        <v>46</v>
      </c>
      <c r="BJ7" s="77" t="s">
        <v>43</v>
      </c>
      <c r="BK7" s="12" t="s">
        <v>46</v>
      </c>
      <c r="BL7" s="77" t="s">
        <v>43</v>
      </c>
      <c r="BM7" s="12" t="s">
        <v>46</v>
      </c>
      <c r="BN7" s="77" t="s">
        <v>43</v>
      </c>
      <c r="BO7" s="12" t="s">
        <v>46</v>
      </c>
      <c r="BP7" s="77" t="s">
        <v>43</v>
      </c>
      <c r="BQ7" s="12" t="s">
        <v>46</v>
      </c>
      <c r="BR7" s="77" t="s">
        <v>43</v>
      </c>
      <c r="BS7" s="12" t="s">
        <v>46</v>
      </c>
      <c r="BT7" s="79" t="s">
        <v>9</v>
      </c>
      <c r="BU7" s="77" t="s">
        <v>43</v>
      </c>
      <c r="BV7" s="12" t="s">
        <v>46</v>
      </c>
      <c r="BW7" s="77" t="s">
        <v>43</v>
      </c>
      <c r="BX7" s="12" t="s">
        <v>46</v>
      </c>
      <c r="BY7" s="77" t="s">
        <v>43</v>
      </c>
      <c r="BZ7" s="12" t="s">
        <v>46</v>
      </c>
      <c r="CA7" s="77" t="s">
        <v>43</v>
      </c>
      <c r="CB7" s="12" t="s">
        <v>46</v>
      </c>
      <c r="CC7" s="77" t="s">
        <v>43</v>
      </c>
      <c r="CD7" s="12" t="s">
        <v>46</v>
      </c>
      <c r="CE7" s="77" t="s">
        <v>43</v>
      </c>
      <c r="CF7" s="12" t="s">
        <v>46</v>
      </c>
      <c r="CG7" s="77" t="s">
        <v>43</v>
      </c>
      <c r="CH7" s="12" t="s">
        <v>46</v>
      </c>
      <c r="CI7" s="76" t="s">
        <v>9</v>
      </c>
      <c r="CJ7" s="77" t="s">
        <v>43</v>
      </c>
      <c r="CK7" s="12" t="s">
        <v>46</v>
      </c>
      <c r="CL7" s="77" t="s">
        <v>43</v>
      </c>
      <c r="CM7" s="12" t="s">
        <v>46</v>
      </c>
    </row>
    <row r="8" spans="1:91" s="13" customFormat="1" ht="94.5" customHeight="1">
      <c r="A8" s="142"/>
      <c r="B8" s="142"/>
      <c r="C8" s="145"/>
      <c r="D8" s="145"/>
      <c r="E8" s="78"/>
      <c r="F8" s="14" t="s">
        <v>113</v>
      </c>
      <c r="G8" s="14" t="s">
        <v>45</v>
      </c>
      <c r="H8" s="78"/>
      <c r="I8" s="14" t="str">
        <f>F8</f>
        <v xml:space="preserve">փաստ                   (դեկտեմբեր ամիս)                                                                           </v>
      </c>
      <c r="J8" s="14" t="s">
        <v>45</v>
      </c>
      <c r="K8" s="78"/>
      <c r="L8" s="14" t="str">
        <f>I8</f>
        <v xml:space="preserve">փաստ                   (դեկտեմբեր ամիս)                                                                           </v>
      </c>
      <c r="M8" s="14" t="s">
        <v>45</v>
      </c>
      <c r="N8" s="78"/>
      <c r="O8" s="14" t="str">
        <f>L8</f>
        <v xml:space="preserve">փաստ                   (դեկտեմբեր ամիս)                                                                           </v>
      </c>
      <c r="P8" s="14" t="s">
        <v>45</v>
      </c>
      <c r="Q8" s="78"/>
      <c r="R8" s="14" t="str">
        <f>O8</f>
        <v xml:space="preserve">փաստ                   (դեկտեմբեր ամիս)                                                                           </v>
      </c>
      <c r="S8" s="14" t="s">
        <v>45</v>
      </c>
      <c r="T8" s="78"/>
      <c r="U8" s="14" t="str">
        <f>R8</f>
        <v xml:space="preserve">փաստ                   (դեկտեմբեր ամիս)                                                                           </v>
      </c>
      <c r="V8" s="14" t="s">
        <v>45</v>
      </c>
      <c r="W8" s="78"/>
      <c r="X8" s="14" t="str">
        <f>U8</f>
        <v xml:space="preserve">փաստ                   (դեկտեմբեր ամիս)                                                                           </v>
      </c>
      <c r="Y8" s="14" t="s">
        <v>45</v>
      </c>
      <c r="Z8" s="78"/>
      <c r="AA8" s="14" t="str">
        <f>X8</f>
        <v xml:space="preserve">փաստ                   (դեկտեմբեր ամիս)                                                                           </v>
      </c>
      <c r="AB8" s="14" t="s">
        <v>45</v>
      </c>
      <c r="AC8" s="78"/>
      <c r="AD8" s="14" t="str">
        <f>AA8</f>
        <v xml:space="preserve">փաստ                   (դեկտեմբեր ամիս)                                                                           </v>
      </c>
      <c r="AE8" s="78"/>
      <c r="AF8" s="14" t="str">
        <f>AD8</f>
        <v xml:space="preserve">փաստ                   (դեկտեմբեր ամիս)                                                                           </v>
      </c>
      <c r="AG8" s="78"/>
      <c r="AH8" s="14" t="str">
        <f>AF8</f>
        <v xml:space="preserve">փաստ                   (դեկտեմբեր ամիս)                                                                           </v>
      </c>
      <c r="AI8" s="78"/>
      <c r="AJ8" s="14" t="str">
        <f>AH8</f>
        <v xml:space="preserve">փաստ                   (դեկտեմբեր ամիս)                                                                           </v>
      </c>
      <c r="AK8" s="78"/>
      <c r="AL8" s="14" t="str">
        <f>AJ8</f>
        <v xml:space="preserve">փաստ                   (դեկտեմբեր ամիս)                                                                           </v>
      </c>
      <c r="AM8" s="78"/>
      <c r="AN8" s="14" t="str">
        <f>AL8</f>
        <v xml:space="preserve">փաստ                   (դեկտեմբեր ամիս)                                                                           </v>
      </c>
      <c r="AO8" s="78"/>
      <c r="AP8" s="14" t="str">
        <f>AN8</f>
        <v xml:space="preserve">փաստ                   (դեկտեմբեր ամիս)                                                                           </v>
      </c>
      <c r="AQ8" s="78"/>
      <c r="AR8" s="14" t="str">
        <f>AP8</f>
        <v xml:space="preserve">փաստ                   (դեկտեմբեր ամիս)                                                                           </v>
      </c>
      <c r="AS8" s="14" t="s">
        <v>45</v>
      </c>
      <c r="AT8" s="78"/>
      <c r="AU8" s="14" t="str">
        <f>AR8</f>
        <v xml:space="preserve">փաստ                   (դեկտեմբեր ամիս)                                                                           </v>
      </c>
      <c r="AV8" s="78"/>
      <c r="AW8" s="14" t="str">
        <f>AU8</f>
        <v xml:space="preserve">փաստ                   (դեկտեմբեր ամիս)                                                                           </v>
      </c>
      <c r="AX8" s="78"/>
      <c r="AY8" s="14" t="str">
        <f>AW8</f>
        <v xml:space="preserve">փաստ                   (դեկտեմբեր ամիս)                                                                           </v>
      </c>
      <c r="AZ8" s="78"/>
      <c r="BA8" s="14" t="str">
        <f>AY8</f>
        <v xml:space="preserve">փաստ                   (դեկտեմբեր ամիս)                                                                           </v>
      </c>
      <c r="BB8" s="78"/>
      <c r="BC8" s="14" t="str">
        <f>BA8</f>
        <v xml:space="preserve">փաստ                   (դեկտեմբեր ամիս)                                                                           </v>
      </c>
      <c r="BD8" s="78"/>
      <c r="BE8" s="14" t="str">
        <f>BC8</f>
        <v xml:space="preserve">փաստ                   (դեկտեմբեր ամիս)                                                                           </v>
      </c>
      <c r="BF8" s="78"/>
      <c r="BG8" s="14" t="str">
        <f>BE8</f>
        <v xml:space="preserve">փաստ                   (դեկտեմբեր ամիս)                                                                           </v>
      </c>
      <c r="BH8" s="78"/>
      <c r="BI8" s="14" t="str">
        <f>BG8</f>
        <v xml:space="preserve">փաստ                   (դեկտեմբեր ամիս)                                                                           </v>
      </c>
      <c r="BJ8" s="78"/>
      <c r="BK8" s="14" t="str">
        <f>BI8</f>
        <v xml:space="preserve">փաստ                   (դեկտեմբեր ամիս)                                                                           </v>
      </c>
      <c r="BL8" s="78"/>
      <c r="BM8" s="14" t="str">
        <f>BK8</f>
        <v xml:space="preserve">փաստ                   (դեկտեմբեր ամիս)                                                                           </v>
      </c>
      <c r="BN8" s="78"/>
      <c r="BO8" s="14" t="str">
        <f>BM8</f>
        <v xml:space="preserve">փաստ                   (դեկտեմբեր ամիս)                                                                           </v>
      </c>
      <c r="BP8" s="78"/>
      <c r="BQ8" s="14" t="str">
        <f>BO8</f>
        <v xml:space="preserve">փաստ                   (դեկտեմբեր ամիս)                                                                           </v>
      </c>
      <c r="BR8" s="78"/>
      <c r="BS8" s="14" t="str">
        <f>BQ8</f>
        <v xml:space="preserve">փաստ                   (դեկտեմբեր ամիս)                                                                           </v>
      </c>
      <c r="BT8" s="79"/>
      <c r="BU8" s="78"/>
      <c r="BV8" s="14" t="str">
        <f>BS8</f>
        <v xml:space="preserve">փաստ                   (դեկտեմբեր ամիս)                                                                           </v>
      </c>
      <c r="BW8" s="78"/>
      <c r="BX8" s="14" t="str">
        <f>BV8</f>
        <v xml:space="preserve">փաստ                   (դեկտեմբեր ամիս)                                                                           </v>
      </c>
      <c r="BY8" s="78"/>
      <c r="BZ8" s="14" t="str">
        <f>BX8</f>
        <v xml:space="preserve">փաստ                   (դեկտեմբեր ամիս)                                                                           </v>
      </c>
      <c r="CA8" s="78"/>
      <c r="CB8" s="14" t="str">
        <f>BZ8</f>
        <v xml:space="preserve">փաստ                   (դեկտեմբեր ամիս)                                                                           </v>
      </c>
      <c r="CC8" s="78"/>
      <c r="CD8" s="14" t="str">
        <f>CB8</f>
        <v xml:space="preserve">փաստ                   (դեկտեմբեր ամիս)                                                                           </v>
      </c>
      <c r="CE8" s="78"/>
      <c r="CF8" s="14" t="str">
        <f>CD8</f>
        <v xml:space="preserve">փաստ                   (դեկտեմբեր ամիս)                                                                           </v>
      </c>
      <c r="CG8" s="78"/>
      <c r="CH8" s="14" t="str">
        <f>CF8</f>
        <v xml:space="preserve">փաստ                   (դեկտեմբեր ամիս)                                                                           </v>
      </c>
      <c r="CI8" s="76"/>
      <c r="CJ8" s="78"/>
      <c r="CK8" s="14" t="str">
        <f>CH8</f>
        <v xml:space="preserve">փաստ                   (դեկտեմբեր ամիս)                                                                           </v>
      </c>
      <c r="CL8" s="78"/>
      <c r="CM8" s="14" t="str">
        <f>CK8</f>
        <v xml:space="preserve">փաստ                   (դեկտեմբեր ամիս)                                                                           </v>
      </c>
    </row>
    <row r="9" spans="1:91" s="18" customFormat="1" ht="13.5" customHeight="1">
      <c r="A9" s="15"/>
      <c r="B9" s="16">
        <v>1</v>
      </c>
      <c r="C9" s="17">
        <v>2</v>
      </c>
      <c r="D9" s="16">
        <v>3</v>
      </c>
      <c r="E9" s="17">
        <v>4</v>
      </c>
      <c r="F9" s="16">
        <v>5</v>
      </c>
      <c r="G9" s="17">
        <v>6</v>
      </c>
      <c r="H9" s="16">
        <v>7</v>
      </c>
      <c r="I9" s="17">
        <v>8</v>
      </c>
      <c r="J9" s="16">
        <v>9</v>
      </c>
      <c r="K9" s="17">
        <v>10</v>
      </c>
      <c r="L9" s="16">
        <v>11</v>
      </c>
      <c r="M9" s="17">
        <v>12</v>
      </c>
      <c r="N9" s="16">
        <v>13</v>
      </c>
      <c r="O9" s="17">
        <v>14</v>
      </c>
      <c r="P9" s="16">
        <v>15</v>
      </c>
      <c r="Q9" s="17">
        <v>16</v>
      </c>
      <c r="R9" s="16">
        <v>17</v>
      </c>
      <c r="S9" s="17">
        <v>18</v>
      </c>
      <c r="T9" s="16">
        <v>19</v>
      </c>
      <c r="U9" s="17">
        <v>20</v>
      </c>
      <c r="V9" s="16">
        <v>21</v>
      </c>
      <c r="W9" s="17">
        <v>22</v>
      </c>
      <c r="X9" s="16">
        <v>23</v>
      </c>
      <c r="Y9" s="17">
        <v>24</v>
      </c>
      <c r="Z9" s="16">
        <v>25</v>
      </c>
      <c r="AA9" s="17">
        <v>26</v>
      </c>
      <c r="AB9" s="16">
        <v>27</v>
      </c>
      <c r="AC9" s="17">
        <v>28</v>
      </c>
      <c r="AD9" s="16">
        <v>29</v>
      </c>
      <c r="AE9" s="17">
        <v>30</v>
      </c>
      <c r="AF9" s="16">
        <v>31</v>
      </c>
      <c r="AG9" s="17">
        <v>32</v>
      </c>
      <c r="AH9" s="16">
        <v>33</v>
      </c>
      <c r="AI9" s="17">
        <v>34</v>
      </c>
      <c r="AJ9" s="16">
        <v>35</v>
      </c>
      <c r="AK9" s="17">
        <v>36</v>
      </c>
      <c r="AL9" s="16">
        <v>37</v>
      </c>
      <c r="AM9" s="17">
        <v>38</v>
      </c>
      <c r="AN9" s="16">
        <v>39</v>
      </c>
      <c r="AO9" s="17">
        <v>40</v>
      </c>
      <c r="AP9" s="16">
        <v>41</v>
      </c>
      <c r="AQ9" s="17">
        <v>42</v>
      </c>
      <c r="AR9" s="16">
        <v>43</v>
      </c>
      <c r="AS9" s="17">
        <v>44</v>
      </c>
      <c r="AT9" s="16">
        <v>45</v>
      </c>
      <c r="AU9" s="17">
        <v>46</v>
      </c>
      <c r="AV9" s="16">
        <v>47</v>
      </c>
      <c r="AW9" s="17">
        <v>48</v>
      </c>
      <c r="AX9" s="16">
        <v>49</v>
      </c>
      <c r="AY9" s="17">
        <v>50</v>
      </c>
      <c r="AZ9" s="16">
        <v>51</v>
      </c>
      <c r="BA9" s="17">
        <v>52</v>
      </c>
      <c r="BB9" s="16">
        <v>53</v>
      </c>
      <c r="BC9" s="17">
        <v>54</v>
      </c>
      <c r="BD9" s="16">
        <v>55</v>
      </c>
      <c r="BE9" s="17">
        <v>56</v>
      </c>
      <c r="BF9" s="16">
        <v>57</v>
      </c>
      <c r="BG9" s="17">
        <v>58</v>
      </c>
      <c r="BH9" s="16">
        <v>59</v>
      </c>
      <c r="BI9" s="17">
        <v>60</v>
      </c>
      <c r="BJ9" s="16">
        <v>61</v>
      </c>
      <c r="BK9" s="17">
        <v>62</v>
      </c>
      <c r="BL9" s="16">
        <v>63</v>
      </c>
      <c r="BM9" s="17">
        <v>64</v>
      </c>
      <c r="BN9" s="16">
        <v>65</v>
      </c>
      <c r="BO9" s="17">
        <v>66</v>
      </c>
      <c r="BP9" s="16">
        <v>67</v>
      </c>
      <c r="BQ9" s="17">
        <v>68</v>
      </c>
      <c r="BR9" s="16">
        <v>69</v>
      </c>
      <c r="BS9" s="17">
        <v>70</v>
      </c>
      <c r="BT9" s="16">
        <v>71</v>
      </c>
      <c r="BU9" s="17">
        <v>72</v>
      </c>
      <c r="BV9" s="16">
        <v>73</v>
      </c>
      <c r="BW9" s="17">
        <v>74</v>
      </c>
      <c r="BX9" s="16">
        <v>75</v>
      </c>
      <c r="BY9" s="17">
        <v>76</v>
      </c>
      <c r="BZ9" s="16">
        <v>77</v>
      </c>
      <c r="CA9" s="17">
        <v>78</v>
      </c>
      <c r="CB9" s="16">
        <v>79</v>
      </c>
      <c r="CC9" s="17">
        <v>80</v>
      </c>
      <c r="CD9" s="16">
        <v>81</v>
      </c>
      <c r="CE9" s="17">
        <v>82</v>
      </c>
      <c r="CF9" s="16">
        <v>83</v>
      </c>
      <c r="CG9" s="17">
        <v>84</v>
      </c>
      <c r="CH9" s="16">
        <v>85</v>
      </c>
      <c r="CI9" s="17">
        <v>86</v>
      </c>
      <c r="CJ9" s="16">
        <v>87</v>
      </c>
      <c r="CK9" s="17">
        <v>88</v>
      </c>
      <c r="CL9" s="16">
        <v>89</v>
      </c>
      <c r="CM9" s="17">
        <v>90</v>
      </c>
    </row>
    <row r="10" spans="1:91" s="30" customFormat="1" ht="20.25" customHeight="1">
      <c r="A10" s="19">
        <v>1</v>
      </c>
      <c r="B10" s="20" t="s">
        <v>47</v>
      </c>
      <c r="C10" s="21">
        <v>618040.4</v>
      </c>
      <c r="D10" s="22">
        <v>23382.3</v>
      </c>
      <c r="E10" s="23">
        <f t="shared" ref="E10:E41" si="0">BU10+CJ10-CG10</f>
        <v>3738267.0349999992</v>
      </c>
      <c r="F10" s="24">
        <f t="shared" ref="F10:F41" si="1">BV10+CK10-CH10</f>
        <v>3218883.4497999996</v>
      </c>
      <c r="G10" s="24">
        <f t="shared" ref="G10:G41" si="2">F10/E10*100</f>
        <v>86.106300584275957</v>
      </c>
      <c r="H10" s="24">
        <f t="shared" ref="H10:H41" si="3">N10+Q10+T10+W10+Z10+AC10+AO10+AT10+AV10+AX10+AZ10+BB10+BF10+BH10+BL10+BN10+BR10+CL10</f>
        <v>1079319.1000000001</v>
      </c>
      <c r="I10" s="24">
        <f t="shared" ref="I10:I41" si="4">O10+R10+U10+X10+AA10+AD10+AP10+AU10+AW10+AY10+BA10+BC10+BG10+BI10+BM10+BO10+BS10+CM10</f>
        <v>1128497.2446999999</v>
      </c>
      <c r="J10" s="24">
        <f t="shared" ref="J10:J41" si="5">I10/H10*100</f>
        <v>104.55640456098662</v>
      </c>
      <c r="K10" s="24">
        <f t="shared" ref="K10:K41" si="6">N10+T10</f>
        <v>424189.6</v>
      </c>
      <c r="L10" s="24">
        <f t="shared" ref="L10:L41" si="7">O10+U10</f>
        <v>537687.49459999998</v>
      </c>
      <c r="M10" s="21">
        <f t="shared" ref="M10:M41" si="8">L10/K10*100</f>
        <v>126.75640671058414</v>
      </c>
      <c r="N10" s="46">
        <v>15000</v>
      </c>
      <c r="O10" s="47">
        <v>43233.516600000003</v>
      </c>
      <c r="P10" s="21">
        <f t="shared" ref="P10:P41" si="9">O10/N10*100</f>
        <v>288.22344400000003</v>
      </c>
      <c r="Q10" s="46">
        <v>7000</v>
      </c>
      <c r="R10" s="47">
        <v>15031.6554</v>
      </c>
      <c r="S10" s="21">
        <f t="shared" ref="S10:S41" si="10">R10/Q10*100</f>
        <v>214.73793428571426</v>
      </c>
      <c r="T10" s="46">
        <v>409189.6</v>
      </c>
      <c r="U10" s="47">
        <v>494453.978</v>
      </c>
      <c r="V10" s="21">
        <f t="shared" ref="V10:V41" si="11">U10/T10*100</f>
        <v>120.8373766097672</v>
      </c>
      <c r="W10" s="46">
        <v>69648</v>
      </c>
      <c r="X10" s="47">
        <v>59933.298000000003</v>
      </c>
      <c r="Y10" s="21">
        <f t="shared" ref="Y10:Y41" si="12">X10/W10*100</f>
        <v>86.051714334941423</v>
      </c>
      <c r="Z10" s="48">
        <v>32000</v>
      </c>
      <c r="AA10" s="47">
        <v>44806.9</v>
      </c>
      <c r="AB10" s="21">
        <f t="shared" ref="AB10:AB41" si="13">AA10/Z10*100</f>
        <v>140.02156249999999</v>
      </c>
      <c r="AC10" s="26">
        <v>0</v>
      </c>
      <c r="AD10" s="21"/>
      <c r="AE10" s="21"/>
      <c r="AF10" s="21"/>
      <c r="AG10" s="49">
        <v>2014448.4</v>
      </c>
      <c r="AH10" s="49">
        <v>2014448.4</v>
      </c>
      <c r="AI10" s="27"/>
      <c r="AJ10" s="27"/>
      <c r="AK10" s="50">
        <v>18160.8</v>
      </c>
      <c r="AL10" s="50">
        <v>14935.8</v>
      </c>
      <c r="AM10" s="21"/>
      <c r="AN10" s="21"/>
      <c r="AO10" s="21"/>
      <c r="AP10" s="21"/>
      <c r="AQ10" s="24">
        <f t="shared" ref="AQ10:AQ41" si="14">AT10+AV10+AX10+AZ10</f>
        <v>45050</v>
      </c>
      <c r="AR10" s="24">
        <f t="shared" ref="AR10:AR41" si="15">AU10+AW10+AY10+BA10</f>
        <v>44432.612999999998</v>
      </c>
      <c r="AS10" s="21">
        <f t="shared" ref="AS10:AS41" si="16">AR10/AQ10*100</f>
        <v>98.629551609322974</v>
      </c>
      <c r="AT10" s="25">
        <v>35395</v>
      </c>
      <c r="AU10" s="24">
        <v>32401.546999999999</v>
      </c>
      <c r="AV10" s="21">
        <v>0</v>
      </c>
      <c r="AW10" s="24">
        <v>0</v>
      </c>
      <c r="AX10" s="21">
        <v>0</v>
      </c>
      <c r="AY10" s="21">
        <v>0</v>
      </c>
      <c r="AZ10" s="25">
        <v>9655</v>
      </c>
      <c r="BA10" s="21">
        <v>12031.066000000001</v>
      </c>
      <c r="BB10" s="21">
        <v>0</v>
      </c>
      <c r="BC10" s="21">
        <v>0</v>
      </c>
      <c r="BD10" s="28">
        <v>25694.235000000001</v>
      </c>
      <c r="BE10" s="28">
        <v>25432.162</v>
      </c>
      <c r="BF10" s="28">
        <v>0</v>
      </c>
      <c r="BG10" s="28">
        <v>0</v>
      </c>
      <c r="BH10" s="28">
        <v>374542.5</v>
      </c>
      <c r="BI10" s="28">
        <v>319616.99410000001</v>
      </c>
      <c r="BJ10" s="28">
        <v>199000</v>
      </c>
      <c r="BK10" s="28">
        <v>171136.6011</v>
      </c>
      <c r="BL10" s="28">
        <v>0</v>
      </c>
      <c r="BM10" s="28">
        <v>0</v>
      </c>
      <c r="BN10" s="28">
        <v>2000</v>
      </c>
      <c r="BO10" s="28">
        <v>2318</v>
      </c>
      <c r="BP10" s="28">
        <v>0</v>
      </c>
      <c r="BQ10" s="28">
        <v>0</v>
      </c>
      <c r="BR10" s="28">
        <v>12000</v>
      </c>
      <c r="BS10" s="28">
        <v>19739.77</v>
      </c>
      <c r="BT10" s="28">
        <v>0</v>
      </c>
      <c r="BU10" s="24">
        <f t="shared" ref="BU10:BU41" si="17">N10+Q10+T10+W10+Z10+AC10+AE10+AG10+AI10+AK10+AM10+AO10+AT10+AV10+AX10+AZ10+BB10+BD10+BF10+BH10+BL10+BN10+BP10+BR10+CL10</f>
        <v>3137622.5349999997</v>
      </c>
      <c r="BV10" s="24">
        <f t="shared" ref="BV10:BV41" si="18">O10+R10+U10+X10+AA10+AD10+AF10+AH10+AJ10+AL10+AN10+AP10+AU10+AW10+AY10+BA10+BC10+BE10+BG10+BI10+BM10+BO10+BQ10+BS10+CM10</f>
        <v>3183313.6066999994</v>
      </c>
      <c r="BW10" s="21">
        <v>0</v>
      </c>
      <c r="BX10" s="21">
        <v>0</v>
      </c>
      <c r="BY10" s="21">
        <v>557492</v>
      </c>
      <c r="BZ10" s="21">
        <v>35569.843000000001</v>
      </c>
      <c r="CA10" s="21">
        <v>0</v>
      </c>
      <c r="CB10" s="21">
        <v>0</v>
      </c>
      <c r="CC10" s="21">
        <v>43152.5</v>
      </c>
      <c r="CD10" s="21">
        <v>1E-4</v>
      </c>
      <c r="CE10" s="21">
        <v>0</v>
      </c>
      <c r="CF10" s="21">
        <v>0</v>
      </c>
      <c r="CG10" s="21">
        <v>195417.7</v>
      </c>
      <c r="CH10" s="21">
        <v>0</v>
      </c>
      <c r="CI10" s="21">
        <v>0</v>
      </c>
      <c r="CJ10" s="24">
        <f t="shared" ref="CJ10:CJ41" si="19">BW10+BY10+CA10+CC10+CE10+CG10</f>
        <v>796062.2</v>
      </c>
      <c r="CK10" s="24">
        <f t="shared" ref="CK10:CK41" si="20">BX10+BZ10+CB10+CD10+CF10+CH10+CI10</f>
        <v>35569.843099999998</v>
      </c>
      <c r="CL10" s="24">
        <v>112889.00000000012</v>
      </c>
      <c r="CM10" s="29">
        <v>84930.519599999883</v>
      </c>
    </row>
    <row r="11" spans="1:91" s="30" customFormat="1" ht="20.25" customHeight="1">
      <c r="A11" s="31">
        <v>2</v>
      </c>
      <c r="B11" s="20" t="s">
        <v>48</v>
      </c>
      <c r="C11" s="21">
        <v>25108.276000000005</v>
      </c>
      <c r="D11" s="32">
        <v>0</v>
      </c>
      <c r="E11" s="23">
        <f t="shared" si="0"/>
        <v>230428.43</v>
      </c>
      <c r="F11" s="24">
        <f t="shared" si="1"/>
        <v>213403.948</v>
      </c>
      <c r="G11" s="24">
        <f t="shared" si="2"/>
        <v>92.611813568317075</v>
      </c>
      <c r="H11" s="24">
        <f t="shared" si="3"/>
        <v>40787.599999999999</v>
      </c>
      <c r="I11" s="24">
        <f t="shared" si="4"/>
        <v>35846.847999999998</v>
      </c>
      <c r="J11" s="24">
        <f t="shared" si="5"/>
        <v>87.886632211750623</v>
      </c>
      <c r="K11" s="24">
        <f t="shared" si="6"/>
        <v>28921.8</v>
      </c>
      <c r="L11" s="24">
        <f t="shared" si="7"/>
        <v>25361.326999999997</v>
      </c>
      <c r="M11" s="21">
        <f t="shared" si="8"/>
        <v>87.689310485516117</v>
      </c>
      <c r="N11" s="46">
        <v>0</v>
      </c>
      <c r="O11" s="47">
        <v>1179.2280000000001</v>
      </c>
      <c r="P11" s="21" t="e">
        <f t="shared" si="9"/>
        <v>#DIV/0!</v>
      </c>
      <c r="Q11" s="46">
        <v>454.8</v>
      </c>
      <c r="R11" s="47">
        <v>1983.1849999999999</v>
      </c>
      <c r="S11" s="21">
        <f t="shared" si="10"/>
        <v>436.056508355321</v>
      </c>
      <c r="T11" s="46">
        <v>28921.8</v>
      </c>
      <c r="U11" s="47">
        <v>24182.098999999998</v>
      </c>
      <c r="V11" s="21">
        <f t="shared" si="11"/>
        <v>83.612012392036448</v>
      </c>
      <c r="W11" s="46">
        <v>300</v>
      </c>
      <c r="X11" s="47">
        <v>395</v>
      </c>
      <c r="Y11" s="21">
        <f t="shared" si="12"/>
        <v>131.66666666666666</v>
      </c>
      <c r="Z11" s="48">
        <v>0</v>
      </c>
      <c r="AA11" s="47">
        <v>0</v>
      </c>
      <c r="AB11" s="21" t="e">
        <f t="shared" si="13"/>
        <v>#DIV/0!</v>
      </c>
      <c r="AC11" s="26">
        <v>0</v>
      </c>
      <c r="AD11" s="21"/>
      <c r="AE11" s="21"/>
      <c r="AF11" s="21"/>
      <c r="AG11" s="49">
        <v>173275.1</v>
      </c>
      <c r="AH11" s="49">
        <v>173275.1</v>
      </c>
      <c r="AI11" s="27"/>
      <c r="AJ11" s="27"/>
      <c r="AK11" s="50">
        <v>0</v>
      </c>
      <c r="AL11" s="50">
        <v>0</v>
      </c>
      <c r="AM11" s="21"/>
      <c r="AN11" s="21"/>
      <c r="AO11" s="21"/>
      <c r="AP11" s="21"/>
      <c r="AQ11" s="24">
        <f t="shared" si="14"/>
        <v>2024</v>
      </c>
      <c r="AR11" s="24">
        <f t="shared" si="15"/>
        <v>3609.498</v>
      </c>
      <c r="AS11" s="21">
        <f t="shared" si="16"/>
        <v>178.33488142292489</v>
      </c>
      <c r="AT11" s="25">
        <v>1424</v>
      </c>
      <c r="AU11" s="24">
        <v>2622.4</v>
      </c>
      <c r="AV11" s="21">
        <v>0</v>
      </c>
      <c r="AW11" s="24">
        <v>0</v>
      </c>
      <c r="AX11" s="21">
        <v>0</v>
      </c>
      <c r="AY11" s="21">
        <v>0</v>
      </c>
      <c r="AZ11" s="25">
        <v>600</v>
      </c>
      <c r="BA11" s="21">
        <v>987.09799999999996</v>
      </c>
      <c r="BB11" s="21">
        <v>0</v>
      </c>
      <c r="BC11" s="21">
        <v>0</v>
      </c>
      <c r="BD11" s="28">
        <v>0</v>
      </c>
      <c r="BE11" s="28">
        <v>0</v>
      </c>
      <c r="BF11" s="28">
        <v>0</v>
      </c>
      <c r="BG11" s="28">
        <v>0</v>
      </c>
      <c r="BH11" s="28">
        <v>2500</v>
      </c>
      <c r="BI11" s="28">
        <v>2972.77</v>
      </c>
      <c r="BJ11" s="28">
        <v>2000</v>
      </c>
      <c r="BK11" s="28">
        <v>1747.77</v>
      </c>
      <c r="BL11" s="28">
        <v>0</v>
      </c>
      <c r="BM11" s="28">
        <v>0</v>
      </c>
      <c r="BN11" s="28">
        <v>0</v>
      </c>
      <c r="BO11" s="28">
        <v>0</v>
      </c>
      <c r="BP11" s="28">
        <v>0</v>
      </c>
      <c r="BQ11" s="28">
        <v>0</v>
      </c>
      <c r="BR11" s="28">
        <v>0</v>
      </c>
      <c r="BS11" s="28">
        <v>0</v>
      </c>
      <c r="BT11" s="28">
        <v>0</v>
      </c>
      <c r="BU11" s="24">
        <f t="shared" si="17"/>
        <v>214062.7</v>
      </c>
      <c r="BV11" s="24">
        <f t="shared" si="18"/>
        <v>209121.94799999997</v>
      </c>
      <c r="BW11" s="21">
        <v>0</v>
      </c>
      <c r="BX11" s="21">
        <v>0</v>
      </c>
      <c r="BY11" s="21">
        <v>16365.73</v>
      </c>
      <c r="BZ11" s="21">
        <v>4282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1">
        <v>0</v>
      </c>
      <c r="CG11" s="21">
        <v>54967.5</v>
      </c>
      <c r="CH11" s="21">
        <v>52003.751700000001</v>
      </c>
      <c r="CI11" s="21">
        <v>0</v>
      </c>
      <c r="CJ11" s="24">
        <f t="shared" si="19"/>
        <v>71333.23</v>
      </c>
      <c r="CK11" s="24">
        <f t="shared" si="20"/>
        <v>56285.751700000001</v>
      </c>
      <c r="CL11" s="24">
        <v>6587</v>
      </c>
      <c r="CM11" s="29">
        <v>1525.0679999999993</v>
      </c>
    </row>
    <row r="12" spans="1:91" s="30" customFormat="1" ht="20.25" customHeight="1">
      <c r="A12" s="19">
        <v>3</v>
      </c>
      <c r="B12" s="20" t="s">
        <v>49</v>
      </c>
      <c r="C12" s="21">
        <v>29966.610999999997</v>
      </c>
      <c r="D12" s="32">
        <v>0</v>
      </c>
      <c r="E12" s="23">
        <f t="shared" si="0"/>
        <v>102598.9</v>
      </c>
      <c r="F12" s="24">
        <f t="shared" si="1"/>
        <v>96301.988000000012</v>
      </c>
      <c r="G12" s="24">
        <f t="shared" si="2"/>
        <v>93.862593068736615</v>
      </c>
      <c r="H12" s="24">
        <f t="shared" si="3"/>
        <v>21955.4</v>
      </c>
      <c r="I12" s="24">
        <f t="shared" si="4"/>
        <v>15658.487999999999</v>
      </c>
      <c r="J12" s="24">
        <f t="shared" si="5"/>
        <v>71.319529591808845</v>
      </c>
      <c r="K12" s="24">
        <f t="shared" si="6"/>
        <v>8848.9</v>
      </c>
      <c r="L12" s="24">
        <f t="shared" si="7"/>
        <v>8300.6689999999999</v>
      </c>
      <c r="M12" s="21">
        <f t="shared" si="8"/>
        <v>93.80452937653267</v>
      </c>
      <c r="N12" s="46">
        <v>450</v>
      </c>
      <c r="O12" s="47">
        <v>637.25</v>
      </c>
      <c r="P12" s="21">
        <f t="shared" si="9"/>
        <v>141.61111111111111</v>
      </c>
      <c r="Q12" s="46">
        <v>527</v>
      </c>
      <c r="R12" s="47">
        <v>1141.9670000000001</v>
      </c>
      <c r="S12" s="21">
        <f t="shared" si="10"/>
        <v>216.69203036053131</v>
      </c>
      <c r="T12" s="46">
        <v>8398.9</v>
      </c>
      <c r="U12" s="47">
        <v>7663.4189999999999</v>
      </c>
      <c r="V12" s="21">
        <f t="shared" si="11"/>
        <v>91.24312707616474</v>
      </c>
      <c r="W12" s="46">
        <v>239</v>
      </c>
      <c r="X12" s="47">
        <v>315</v>
      </c>
      <c r="Y12" s="21">
        <f t="shared" si="12"/>
        <v>131.79916317991632</v>
      </c>
      <c r="Z12" s="48">
        <v>0</v>
      </c>
      <c r="AA12" s="47">
        <v>0</v>
      </c>
      <c r="AB12" s="21" t="e">
        <f t="shared" si="13"/>
        <v>#DIV/0!</v>
      </c>
      <c r="AC12" s="26">
        <v>0</v>
      </c>
      <c r="AD12" s="21"/>
      <c r="AE12" s="21"/>
      <c r="AF12" s="21"/>
      <c r="AG12" s="49">
        <v>71071</v>
      </c>
      <c r="AH12" s="49">
        <v>71071</v>
      </c>
      <c r="AI12" s="27"/>
      <c r="AJ12" s="27"/>
      <c r="AK12" s="50">
        <v>0</v>
      </c>
      <c r="AL12" s="50">
        <v>0</v>
      </c>
      <c r="AM12" s="21"/>
      <c r="AN12" s="21"/>
      <c r="AO12" s="21"/>
      <c r="AP12" s="21"/>
      <c r="AQ12" s="24">
        <f t="shared" si="14"/>
        <v>1522</v>
      </c>
      <c r="AR12" s="24">
        <f t="shared" si="15"/>
        <v>1214.925</v>
      </c>
      <c r="AS12" s="21">
        <f t="shared" si="16"/>
        <v>79.824244415243101</v>
      </c>
      <c r="AT12" s="25">
        <v>1522</v>
      </c>
      <c r="AU12" s="24">
        <v>1214.925</v>
      </c>
      <c r="AV12" s="21">
        <v>0</v>
      </c>
      <c r="AW12" s="24">
        <v>0</v>
      </c>
      <c r="AX12" s="21">
        <v>0</v>
      </c>
      <c r="AY12" s="21">
        <v>0</v>
      </c>
      <c r="AZ12" s="25">
        <v>0</v>
      </c>
      <c r="BA12" s="21">
        <v>0</v>
      </c>
      <c r="BB12" s="21">
        <v>0</v>
      </c>
      <c r="BC12" s="21">
        <v>0</v>
      </c>
      <c r="BD12" s="28">
        <v>0</v>
      </c>
      <c r="BE12" s="28">
        <v>0</v>
      </c>
      <c r="BF12" s="28">
        <v>0</v>
      </c>
      <c r="BG12" s="28">
        <v>0</v>
      </c>
      <c r="BH12" s="28">
        <v>1900</v>
      </c>
      <c r="BI12" s="28">
        <v>1321.66</v>
      </c>
      <c r="BJ12" s="28">
        <v>800</v>
      </c>
      <c r="BK12" s="28">
        <v>379.65</v>
      </c>
      <c r="BL12" s="28">
        <v>0</v>
      </c>
      <c r="BM12" s="28">
        <v>266.15199999999999</v>
      </c>
      <c r="BN12" s="28">
        <v>0</v>
      </c>
      <c r="BO12" s="28">
        <v>0</v>
      </c>
      <c r="BP12" s="28">
        <v>0</v>
      </c>
      <c r="BQ12" s="28">
        <v>0</v>
      </c>
      <c r="BR12" s="28">
        <v>400</v>
      </c>
      <c r="BS12" s="28">
        <v>1202.8</v>
      </c>
      <c r="BT12" s="28">
        <v>0</v>
      </c>
      <c r="BU12" s="24">
        <f t="shared" si="17"/>
        <v>93026.4</v>
      </c>
      <c r="BV12" s="24">
        <f t="shared" si="18"/>
        <v>86729.488000000012</v>
      </c>
      <c r="BW12" s="21">
        <v>0</v>
      </c>
      <c r="BX12" s="21">
        <v>0</v>
      </c>
      <c r="BY12" s="21">
        <v>9572.5</v>
      </c>
      <c r="BZ12" s="21">
        <v>9572.5</v>
      </c>
      <c r="CA12" s="21">
        <v>0</v>
      </c>
      <c r="CB12" s="21">
        <v>0</v>
      </c>
      <c r="CC12" s="21">
        <v>0</v>
      </c>
      <c r="CD12" s="21">
        <v>0</v>
      </c>
      <c r="CE12" s="21">
        <v>0</v>
      </c>
      <c r="CF12" s="21">
        <v>0</v>
      </c>
      <c r="CG12" s="21">
        <v>10038.4</v>
      </c>
      <c r="CH12" s="21">
        <v>10038.4</v>
      </c>
      <c r="CI12" s="21">
        <v>0</v>
      </c>
      <c r="CJ12" s="24">
        <f t="shared" si="19"/>
        <v>19610.900000000001</v>
      </c>
      <c r="CK12" s="24">
        <f t="shared" si="20"/>
        <v>19610.900000000001</v>
      </c>
      <c r="CL12" s="24">
        <v>8518.5000000000018</v>
      </c>
      <c r="CM12" s="29">
        <v>1895.3150000000005</v>
      </c>
    </row>
    <row r="13" spans="1:91" s="30" customFormat="1" ht="20.25" customHeight="1">
      <c r="A13" s="31">
        <v>4</v>
      </c>
      <c r="B13" s="20" t="s">
        <v>50</v>
      </c>
      <c r="C13" s="21">
        <v>22959</v>
      </c>
      <c r="D13" s="32">
        <v>0</v>
      </c>
      <c r="E13" s="23">
        <f t="shared" si="0"/>
        <v>93547.4</v>
      </c>
      <c r="F13" s="24">
        <f t="shared" si="1"/>
        <v>90780.815200000012</v>
      </c>
      <c r="G13" s="24">
        <f t="shared" si="2"/>
        <v>97.04258504244909</v>
      </c>
      <c r="H13" s="24">
        <f t="shared" si="3"/>
        <v>15411.8</v>
      </c>
      <c r="I13" s="24">
        <f t="shared" si="4"/>
        <v>14145.216</v>
      </c>
      <c r="J13" s="24">
        <f t="shared" si="5"/>
        <v>91.781725690704533</v>
      </c>
      <c r="K13" s="24">
        <f t="shared" si="6"/>
        <v>5952.9</v>
      </c>
      <c r="L13" s="24">
        <f t="shared" si="7"/>
        <v>5146.6189999999997</v>
      </c>
      <c r="M13" s="21">
        <f t="shared" si="8"/>
        <v>86.455660266424772</v>
      </c>
      <c r="N13" s="46">
        <v>0</v>
      </c>
      <c r="O13" s="47">
        <v>0.11600000000000001</v>
      </c>
      <c r="P13" s="21" t="e">
        <f t="shared" si="9"/>
        <v>#DIV/0!</v>
      </c>
      <c r="Q13" s="46">
        <v>969.2</v>
      </c>
      <c r="R13" s="47">
        <v>1294.6099999999999</v>
      </c>
      <c r="S13" s="21">
        <f t="shared" si="10"/>
        <v>133.5751134956665</v>
      </c>
      <c r="T13" s="46">
        <v>5952.9</v>
      </c>
      <c r="U13" s="47">
        <v>5146.5029999999997</v>
      </c>
      <c r="V13" s="21">
        <f t="shared" si="11"/>
        <v>86.453711636345304</v>
      </c>
      <c r="W13" s="46">
        <v>318</v>
      </c>
      <c r="X13" s="47">
        <v>378</v>
      </c>
      <c r="Y13" s="21">
        <f t="shared" si="12"/>
        <v>118.86792452830188</v>
      </c>
      <c r="Z13" s="48">
        <v>0</v>
      </c>
      <c r="AA13" s="47">
        <v>0</v>
      </c>
      <c r="AB13" s="21" t="e">
        <f t="shared" si="13"/>
        <v>#DIV/0!</v>
      </c>
      <c r="AC13" s="26">
        <v>0</v>
      </c>
      <c r="AD13" s="21"/>
      <c r="AE13" s="21"/>
      <c r="AF13" s="21"/>
      <c r="AG13" s="49">
        <v>54519.6</v>
      </c>
      <c r="AH13" s="49">
        <v>54519.6</v>
      </c>
      <c r="AI13" s="27"/>
      <c r="AJ13" s="27"/>
      <c r="AK13" s="50">
        <v>1500</v>
      </c>
      <c r="AL13" s="50">
        <v>0</v>
      </c>
      <c r="AM13" s="21"/>
      <c r="AN13" s="21"/>
      <c r="AO13" s="21"/>
      <c r="AP13" s="21"/>
      <c r="AQ13" s="24">
        <f t="shared" si="14"/>
        <v>2914.6</v>
      </c>
      <c r="AR13" s="24">
        <f t="shared" si="15"/>
        <v>3451.8500000000004</v>
      </c>
      <c r="AS13" s="21">
        <f t="shared" si="16"/>
        <v>118.43306114046526</v>
      </c>
      <c r="AT13" s="25">
        <v>2014.6</v>
      </c>
      <c r="AU13" s="24">
        <v>1778.65</v>
      </c>
      <c r="AV13" s="21">
        <v>0</v>
      </c>
      <c r="AW13" s="24">
        <v>0</v>
      </c>
      <c r="AX13" s="21">
        <v>0</v>
      </c>
      <c r="AY13" s="21">
        <v>0</v>
      </c>
      <c r="AZ13" s="25">
        <v>900</v>
      </c>
      <c r="BA13" s="21">
        <v>1673.2</v>
      </c>
      <c r="BB13" s="21">
        <v>0</v>
      </c>
      <c r="BC13" s="21">
        <v>0</v>
      </c>
      <c r="BD13" s="28">
        <v>0</v>
      </c>
      <c r="BE13" s="28">
        <v>0</v>
      </c>
      <c r="BF13" s="28">
        <v>0</v>
      </c>
      <c r="BG13" s="28">
        <v>2.31</v>
      </c>
      <c r="BH13" s="28">
        <v>2140</v>
      </c>
      <c r="BI13" s="28">
        <v>1810.82</v>
      </c>
      <c r="BJ13" s="28">
        <v>1440</v>
      </c>
      <c r="BK13" s="28">
        <v>1175.52</v>
      </c>
      <c r="BL13" s="28">
        <v>300</v>
      </c>
      <c r="BM13" s="28">
        <v>171.74799999999999</v>
      </c>
      <c r="BN13" s="28">
        <v>0</v>
      </c>
      <c r="BO13" s="28">
        <v>0</v>
      </c>
      <c r="BP13" s="28">
        <v>0</v>
      </c>
      <c r="BQ13" s="28">
        <v>0</v>
      </c>
      <c r="BR13" s="28">
        <v>0</v>
      </c>
      <c r="BS13" s="28">
        <v>150</v>
      </c>
      <c r="BT13" s="28">
        <v>0</v>
      </c>
      <c r="BU13" s="24">
        <f t="shared" si="17"/>
        <v>71431.399999999994</v>
      </c>
      <c r="BV13" s="24">
        <f t="shared" si="18"/>
        <v>68664.816000000006</v>
      </c>
      <c r="BW13" s="21">
        <v>0</v>
      </c>
      <c r="BX13" s="21">
        <v>0</v>
      </c>
      <c r="BY13" s="21">
        <v>22116</v>
      </c>
      <c r="BZ13" s="21">
        <v>22115.999199999998</v>
      </c>
      <c r="CA13" s="21">
        <v>0</v>
      </c>
      <c r="CB13" s="21">
        <v>0</v>
      </c>
      <c r="CC13" s="21">
        <v>0</v>
      </c>
      <c r="CD13" s="21">
        <v>0</v>
      </c>
      <c r="CE13" s="21">
        <v>0</v>
      </c>
      <c r="CF13" s="21">
        <v>0</v>
      </c>
      <c r="CG13" s="21">
        <v>0</v>
      </c>
      <c r="CH13" s="21">
        <v>0</v>
      </c>
      <c r="CI13" s="21">
        <v>0</v>
      </c>
      <c r="CJ13" s="24">
        <f t="shared" si="19"/>
        <v>22116</v>
      </c>
      <c r="CK13" s="24">
        <f t="shared" si="20"/>
        <v>22115.999199999998</v>
      </c>
      <c r="CL13" s="24">
        <v>2817.1000000000004</v>
      </c>
      <c r="CM13" s="29">
        <v>1739.2590000000018</v>
      </c>
    </row>
    <row r="14" spans="1:91" s="30" customFormat="1" ht="20.25" customHeight="1">
      <c r="A14" s="19">
        <v>5</v>
      </c>
      <c r="B14" s="20" t="s">
        <v>51</v>
      </c>
      <c r="C14" s="21">
        <v>16495.415000000001</v>
      </c>
      <c r="D14" s="32">
        <v>0</v>
      </c>
      <c r="E14" s="23">
        <f t="shared" si="0"/>
        <v>87152.2</v>
      </c>
      <c r="F14" s="24">
        <f t="shared" si="1"/>
        <v>64331.717400000001</v>
      </c>
      <c r="G14" s="24">
        <f t="shared" si="2"/>
        <v>73.815368286744345</v>
      </c>
      <c r="H14" s="24">
        <f t="shared" si="3"/>
        <v>14585.9</v>
      </c>
      <c r="I14" s="24">
        <f t="shared" si="4"/>
        <v>6635.8374000000003</v>
      </c>
      <c r="J14" s="24">
        <f t="shared" si="5"/>
        <v>45.494877930055743</v>
      </c>
      <c r="K14" s="24">
        <f t="shared" si="6"/>
        <v>7863</v>
      </c>
      <c r="L14" s="24">
        <f t="shared" si="7"/>
        <v>2370.9490000000001</v>
      </c>
      <c r="M14" s="21">
        <f t="shared" si="8"/>
        <v>30.153236678112684</v>
      </c>
      <c r="N14" s="46">
        <v>0</v>
      </c>
      <c r="O14" s="47">
        <v>0.13700000000000001</v>
      </c>
      <c r="P14" s="21" t="e">
        <f t="shared" si="9"/>
        <v>#DIV/0!</v>
      </c>
      <c r="Q14" s="46">
        <v>535</v>
      </c>
      <c r="R14" s="47">
        <v>871.30799999999999</v>
      </c>
      <c r="S14" s="21">
        <f t="shared" si="10"/>
        <v>162.86130841121496</v>
      </c>
      <c r="T14" s="46">
        <v>7863</v>
      </c>
      <c r="U14" s="47">
        <v>2370.8119999999999</v>
      </c>
      <c r="V14" s="21">
        <f t="shared" si="11"/>
        <v>30.151494340582474</v>
      </c>
      <c r="W14" s="46">
        <v>478</v>
      </c>
      <c r="X14" s="47">
        <v>427</v>
      </c>
      <c r="Y14" s="21">
        <f t="shared" si="12"/>
        <v>89.3305439330544</v>
      </c>
      <c r="Z14" s="48">
        <v>0</v>
      </c>
      <c r="AA14" s="47">
        <v>0</v>
      </c>
      <c r="AB14" s="21" t="e">
        <f t="shared" si="13"/>
        <v>#DIV/0!</v>
      </c>
      <c r="AC14" s="26">
        <v>0</v>
      </c>
      <c r="AD14" s="21"/>
      <c r="AE14" s="21"/>
      <c r="AF14" s="21"/>
      <c r="AG14" s="49">
        <v>31567.5</v>
      </c>
      <c r="AH14" s="49">
        <v>31567.5</v>
      </c>
      <c r="AI14" s="27"/>
      <c r="AJ14" s="27"/>
      <c r="AK14" s="50">
        <v>0</v>
      </c>
      <c r="AL14" s="50">
        <v>0</v>
      </c>
      <c r="AM14" s="21"/>
      <c r="AN14" s="21"/>
      <c r="AO14" s="21"/>
      <c r="AP14" s="21"/>
      <c r="AQ14" s="24">
        <f t="shared" si="14"/>
        <v>2086.5</v>
      </c>
      <c r="AR14" s="24">
        <f t="shared" si="15"/>
        <v>1702.1</v>
      </c>
      <c r="AS14" s="21">
        <f t="shared" si="16"/>
        <v>81.576803259046244</v>
      </c>
      <c r="AT14" s="25">
        <v>2086.5</v>
      </c>
      <c r="AU14" s="24">
        <v>1702.1</v>
      </c>
      <c r="AV14" s="21">
        <v>0</v>
      </c>
      <c r="AW14" s="24">
        <v>0</v>
      </c>
      <c r="AX14" s="21">
        <v>0</v>
      </c>
      <c r="AY14" s="21">
        <v>0</v>
      </c>
      <c r="AZ14" s="25">
        <v>0</v>
      </c>
      <c r="BA14" s="21">
        <v>0</v>
      </c>
      <c r="BB14" s="21">
        <v>0</v>
      </c>
      <c r="BC14" s="21">
        <v>0</v>
      </c>
      <c r="BD14" s="28">
        <v>0</v>
      </c>
      <c r="BE14" s="28">
        <v>0</v>
      </c>
      <c r="BF14" s="28">
        <v>0</v>
      </c>
      <c r="BG14" s="28">
        <v>0</v>
      </c>
      <c r="BH14" s="28">
        <v>1040</v>
      </c>
      <c r="BI14" s="28">
        <v>108.807</v>
      </c>
      <c r="BJ14" s="28">
        <v>160</v>
      </c>
      <c r="BK14" s="28">
        <v>5.8</v>
      </c>
      <c r="BL14" s="28">
        <v>0</v>
      </c>
      <c r="BM14" s="28">
        <v>219.46</v>
      </c>
      <c r="BN14" s="28">
        <v>0</v>
      </c>
      <c r="BO14" s="28">
        <v>0</v>
      </c>
      <c r="BP14" s="28">
        <v>0</v>
      </c>
      <c r="BQ14" s="28">
        <v>0</v>
      </c>
      <c r="BR14" s="28">
        <v>0</v>
      </c>
      <c r="BS14" s="28">
        <v>272.60000000000002</v>
      </c>
      <c r="BT14" s="28">
        <v>0</v>
      </c>
      <c r="BU14" s="24">
        <f t="shared" si="17"/>
        <v>46153.4</v>
      </c>
      <c r="BV14" s="24">
        <f t="shared" si="18"/>
        <v>38203.337399999997</v>
      </c>
      <c r="BW14" s="21">
        <v>0</v>
      </c>
      <c r="BX14" s="21">
        <v>0</v>
      </c>
      <c r="BY14" s="21">
        <v>40998.800000000003</v>
      </c>
      <c r="BZ14" s="21">
        <v>26083.38</v>
      </c>
      <c r="CA14" s="21">
        <v>0</v>
      </c>
      <c r="CB14" s="21">
        <v>0</v>
      </c>
      <c r="CC14" s="21">
        <v>0</v>
      </c>
      <c r="CD14" s="21">
        <v>45</v>
      </c>
      <c r="CE14" s="21">
        <v>0</v>
      </c>
      <c r="CF14" s="21">
        <v>0</v>
      </c>
      <c r="CG14" s="21">
        <v>8716.8080000000009</v>
      </c>
      <c r="CH14" s="21">
        <v>3987.15</v>
      </c>
      <c r="CI14" s="21">
        <v>0</v>
      </c>
      <c r="CJ14" s="24">
        <f t="shared" si="19"/>
        <v>49715.608000000007</v>
      </c>
      <c r="CK14" s="24">
        <f t="shared" si="20"/>
        <v>30115.530000000002</v>
      </c>
      <c r="CL14" s="24">
        <v>2583.3999999999996</v>
      </c>
      <c r="CM14" s="29">
        <v>663.61340000000018</v>
      </c>
    </row>
    <row r="15" spans="1:91" s="30" customFormat="1" ht="20.25" customHeight="1">
      <c r="A15" s="31">
        <v>6</v>
      </c>
      <c r="B15" s="20" t="s">
        <v>52</v>
      </c>
      <c r="C15" s="21">
        <v>29661.68</v>
      </c>
      <c r="D15" s="32">
        <v>0</v>
      </c>
      <c r="E15" s="23">
        <f t="shared" si="0"/>
        <v>62541.072999999997</v>
      </c>
      <c r="F15" s="24">
        <f t="shared" si="1"/>
        <v>45794.92549999999</v>
      </c>
      <c r="G15" s="24">
        <f t="shared" si="2"/>
        <v>73.223760487767763</v>
      </c>
      <c r="H15" s="24">
        <f t="shared" si="3"/>
        <v>12328.2</v>
      </c>
      <c r="I15" s="24">
        <f t="shared" si="4"/>
        <v>9584.2284999999993</v>
      </c>
      <c r="J15" s="24">
        <f t="shared" si="5"/>
        <v>77.742318424425292</v>
      </c>
      <c r="K15" s="24">
        <f t="shared" si="6"/>
        <v>7956.3</v>
      </c>
      <c r="L15" s="24">
        <f t="shared" si="7"/>
        <v>6394.652</v>
      </c>
      <c r="M15" s="21">
        <f t="shared" si="8"/>
        <v>80.372183049910134</v>
      </c>
      <c r="N15" s="46">
        <v>78</v>
      </c>
      <c r="O15" s="47">
        <v>101.895</v>
      </c>
      <c r="P15" s="21">
        <f t="shared" si="9"/>
        <v>130.63461538461539</v>
      </c>
      <c r="Q15" s="46">
        <v>64.400000000000006</v>
      </c>
      <c r="R15" s="47">
        <v>255.80850000000001</v>
      </c>
      <c r="S15" s="21">
        <f t="shared" si="10"/>
        <v>397.21816770186331</v>
      </c>
      <c r="T15" s="46">
        <v>7878.3</v>
      </c>
      <c r="U15" s="47">
        <v>6292.7569999999996</v>
      </c>
      <c r="V15" s="21">
        <f t="shared" si="11"/>
        <v>79.874554155084212</v>
      </c>
      <c r="W15" s="46">
        <v>218.4</v>
      </c>
      <c r="X15" s="47">
        <v>164.9</v>
      </c>
      <c r="Y15" s="21">
        <f t="shared" si="12"/>
        <v>75.503663003663007</v>
      </c>
      <c r="Z15" s="48">
        <v>0</v>
      </c>
      <c r="AA15" s="47">
        <v>0</v>
      </c>
      <c r="AB15" s="21" t="e">
        <f t="shared" si="13"/>
        <v>#DIV/0!</v>
      </c>
      <c r="AC15" s="26">
        <v>0</v>
      </c>
      <c r="AD15" s="21"/>
      <c r="AE15" s="21"/>
      <c r="AF15" s="21"/>
      <c r="AG15" s="49">
        <v>36387</v>
      </c>
      <c r="AH15" s="49">
        <v>36387</v>
      </c>
      <c r="AI15" s="27"/>
      <c r="AJ15" s="27"/>
      <c r="AK15" s="50">
        <v>0</v>
      </c>
      <c r="AL15" s="50">
        <v>0</v>
      </c>
      <c r="AM15" s="21"/>
      <c r="AN15" s="21"/>
      <c r="AO15" s="21"/>
      <c r="AP15" s="21"/>
      <c r="AQ15" s="24">
        <f t="shared" si="14"/>
        <v>887.9</v>
      </c>
      <c r="AR15" s="24">
        <f t="shared" si="15"/>
        <v>684.06</v>
      </c>
      <c r="AS15" s="21">
        <f t="shared" si="16"/>
        <v>77.042459736456806</v>
      </c>
      <c r="AT15" s="25">
        <v>887.9</v>
      </c>
      <c r="AU15" s="24">
        <v>684.06</v>
      </c>
      <c r="AV15" s="21">
        <v>0</v>
      </c>
      <c r="AW15" s="24">
        <v>0</v>
      </c>
      <c r="AX15" s="21">
        <v>0</v>
      </c>
      <c r="AY15" s="21">
        <v>0</v>
      </c>
      <c r="AZ15" s="25">
        <v>0</v>
      </c>
      <c r="BA15" s="21">
        <v>0</v>
      </c>
      <c r="BB15" s="21">
        <v>0</v>
      </c>
      <c r="BC15" s="21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1667</v>
      </c>
      <c r="BI15" s="28">
        <v>1433.5</v>
      </c>
      <c r="BJ15" s="28">
        <v>667</v>
      </c>
      <c r="BK15" s="28">
        <v>437.2</v>
      </c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14.6</v>
      </c>
      <c r="BT15" s="28">
        <v>0</v>
      </c>
      <c r="BU15" s="24">
        <f t="shared" si="17"/>
        <v>48715.199999999997</v>
      </c>
      <c r="BV15" s="24">
        <f t="shared" si="18"/>
        <v>45971.22849999999</v>
      </c>
      <c r="BW15" s="21">
        <v>0</v>
      </c>
      <c r="BX15" s="21">
        <v>0</v>
      </c>
      <c r="BY15" s="21">
        <v>13825.873</v>
      </c>
      <c r="BZ15" s="21">
        <v>-176.303</v>
      </c>
      <c r="CA15" s="21">
        <v>0</v>
      </c>
      <c r="CB15" s="21">
        <v>0</v>
      </c>
      <c r="CC15" s="21">
        <v>0</v>
      </c>
      <c r="CD15" s="21">
        <v>0</v>
      </c>
      <c r="CE15" s="21">
        <v>0</v>
      </c>
      <c r="CF15" s="21">
        <v>0</v>
      </c>
      <c r="CG15" s="21">
        <v>0</v>
      </c>
      <c r="CH15" s="21">
        <v>0</v>
      </c>
      <c r="CI15" s="21">
        <v>0</v>
      </c>
      <c r="CJ15" s="24">
        <f t="shared" si="19"/>
        <v>13825.873</v>
      </c>
      <c r="CK15" s="24">
        <f t="shared" si="20"/>
        <v>-176.303</v>
      </c>
      <c r="CL15" s="24">
        <v>1534.2000000000007</v>
      </c>
      <c r="CM15" s="29">
        <v>636.70800000000054</v>
      </c>
    </row>
    <row r="16" spans="1:91" s="30" customFormat="1" ht="20.25" customHeight="1">
      <c r="A16" s="19">
        <v>7</v>
      </c>
      <c r="B16" s="20" t="s">
        <v>53</v>
      </c>
      <c r="C16" s="21">
        <v>65765.786999999997</v>
      </c>
      <c r="D16" s="32">
        <v>0</v>
      </c>
      <c r="E16" s="23">
        <f t="shared" si="0"/>
        <v>161497.79999999999</v>
      </c>
      <c r="F16" s="24">
        <f t="shared" si="1"/>
        <v>139476.0557</v>
      </c>
      <c r="G16" s="24">
        <f t="shared" si="2"/>
        <v>86.364059262726798</v>
      </c>
      <c r="H16" s="24">
        <f t="shared" si="3"/>
        <v>32376</v>
      </c>
      <c r="I16" s="24">
        <f t="shared" si="4"/>
        <v>35527.315699999999</v>
      </c>
      <c r="J16" s="24">
        <f t="shared" si="5"/>
        <v>109.73349301952062</v>
      </c>
      <c r="K16" s="24">
        <f t="shared" si="6"/>
        <v>14659.4</v>
      </c>
      <c r="L16" s="24">
        <f t="shared" si="7"/>
        <v>10702.107</v>
      </c>
      <c r="M16" s="21">
        <f t="shared" si="8"/>
        <v>73.005082063385956</v>
      </c>
      <c r="N16" s="46">
        <v>0</v>
      </c>
      <c r="O16" s="47">
        <v>1.254</v>
      </c>
      <c r="P16" s="21" t="e">
        <f t="shared" si="9"/>
        <v>#DIV/0!</v>
      </c>
      <c r="Q16" s="46">
        <v>856.6</v>
      </c>
      <c r="R16" s="47">
        <v>1377.441</v>
      </c>
      <c r="S16" s="21">
        <f t="shared" si="10"/>
        <v>160.80329208498716</v>
      </c>
      <c r="T16" s="46">
        <v>14659.4</v>
      </c>
      <c r="U16" s="47">
        <v>10700.852999999999</v>
      </c>
      <c r="V16" s="21">
        <f t="shared" si="11"/>
        <v>72.996527825149727</v>
      </c>
      <c r="W16" s="46">
        <v>544</v>
      </c>
      <c r="X16" s="47">
        <v>591</v>
      </c>
      <c r="Y16" s="21">
        <f t="shared" si="12"/>
        <v>108.63970588235294</v>
      </c>
      <c r="Z16" s="48">
        <v>0</v>
      </c>
      <c r="AA16" s="47">
        <v>0</v>
      </c>
      <c r="AB16" s="21" t="e">
        <f t="shared" si="13"/>
        <v>#DIV/0!</v>
      </c>
      <c r="AC16" s="26">
        <v>0</v>
      </c>
      <c r="AD16" s="21"/>
      <c r="AE16" s="21"/>
      <c r="AF16" s="21"/>
      <c r="AG16" s="49">
        <v>104107.8</v>
      </c>
      <c r="AH16" s="49">
        <v>104107.8</v>
      </c>
      <c r="AI16" s="27"/>
      <c r="AJ16" s="27"/>
      <c r="AK16" s="50">
        <v>0</v>
      </c>
      <c r="AL16" s="50">
        <v>0</v>
      </c>
      <c r="AM16" s="21"/>
      <c r="AN16" s="21"/>
      <c r="AO16" s="21"/>
      <c r="AP16" s="21"/>
      <c r="AQ16" s="24">
        <f t="shared" si="14"/>
        <v>2611</v>
      </c>
      <c r="AR16" s="24">
        <f t="shared" si="15"/>
        <v>2113.25</v>
      </c>
      <c r="AS16" s="21">
        <f t="shared" si="16"/>
        <v>80.936422826503247</v>
      </c>
      <c r="AT16" s="25">
        <v>2111</v>
      </c>
      <c r="AU16" s="24">
        <v>1431.35</v>
      </c>
      <c r="AV16" s="21">
        <v>0</v>
      </c>
      <c r="AW16" s="24">
        <v>0</v>
      </c>
      <c r="AX16" s="21">
        <v>0</v>
      </c>
      <c r="AY16" s="21">
        <v>0</v>
      </c>
      <c r="AZ16" s="25">
        <v>500</v>
      </c>
      <c r="BA16" s="21">
        <v>681.9</v>
      </c>
      <c r="BB16" s="21">
        <v>0</v>
      </c>
      <c r="BC16" s="21">
        <v>0</v>
      </c>
      <c r="BD16" s="28">
        <v>0</v>
      </c>
      <c r="BE16" s="28">
        <v>0</v>
      </c>
      <c r="BF16" s="28">
        <v>0</v>
      </c>
      <c r="BG16" s="28">
        <v>0</v>
      </c>
      <c r="BH16" s="28">
        <v>3300</v>
      </c>
      <c r="BI16" s="28">
        <v>2944.886</v>
      </c>
      <c r="BJ16" s="28">
        <v>1400</v>
      </c>
      <c r="BK16" s="28">
        <v>796.1</v>
      </c>
      <c r="BL16" s="28">
        <v>0</v>
      </c>
      <c r="BM16" s="28">
        <v>0</v>
      </c>
      <c r="BN16" s="28">
        <v>0</v>
      </c>
      <c r="BO16" s="28">
        <v>0</v>
      </c>
      <c r="BP16" s="28">
        <v>0</v>
      </c>
      <c r="BQ16" s="28">
        <v>0</v>
      </c>
      <c r="BR16" s="28">
        <v>800</v>
      </c>
      <c r="BS16" s="28">
        <v>1067.4357</v>
      </c>
      <c r="BT16" s="28">
        <v>0</v>
      </c>
      <c r="BU16" s="24">
        <f t="shared" si="17"/>
        <v>136483.79999999999</v>
      </c>
      <c r="BV16" s="24">
        <f t="shared" si="18"/>
        <v>139635.11569999999</v>
      </c>
      <c r="BW16" s="21">
        <v>0</v>
      </c>
      <c r="BX16" s="21">
        <v>0</v>
      </c>
      <c r="BY16" s="21">
        <v>25014</v>
      </c>
      <c r="BZ16" s="21">
        <v>-159.06</v>
      </c>
      <c r="CA16" s="21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33">
        <v>0</v>
      </c>
      <c r="CH16" s="21">
        <v>0</v>
      </c>
      <c r="CI16" s="21">
        <v>0</v>
      </c>
      <c r="CJ16" s="24">
        <f t="shared" si="19"/>
        <v>25014</v>
      </c>
      <c r="CK16" s="24">
        <f t="shared" si="20"/>
        <v>-159.06</v>
      </c>
      <c r="CL16" s="24">
        <v>9605</v>
      </c>
      <c r="CM16" s="29">
        <v>16731.196000000004</v>
      </c>
    </row>
    <row r="17" spans="1:93" s="30" customFormat="1" ht="20.25" customHeight="1">
      <c r="A17" s="31">
        <v>8</v>
      </c>
      <c r="B17" s="20" t="s">
        <v>54</v>
      </c>
      <c r="C17" s="21">
        <v>14426.8</v>
      </c>
      <c r="D17" s="32">
        <v>0</v>
      </c>
      <c r="E17" s="23">
        <f t="shared" si="0"/>
        <v>38884.199999999997</v>
      </c>
      <c r="F17" s="57">
        <f t="shared" si="1"/>
        <v>38098.207799999996</v>
      </c>
      <c r="G17" s="24">
        <f t="shared" si="2"/>
        <v>97.978633480951132</v>
      </c>
      <c r="H17" s="24">
        <f t="shared" si="3"/>
        <v>11826.2</v>
      </c>
      <c r="I17" s="24">
        <f t="shared" si="4"/>
        <v>11040.2078</v>
      </c>
      <c r="J17" s="24">
        <f t="shared" si="5"/>
        <v>93.353805956266584</v>
      </c>
      <c r="K17" s="24">
        <f t="shared" si="6"/>
        <v>2505.1999999999998</v>
      </c>
      <c r="L17" s="24">
        <f t="shared" si="7"/>
        <v>2386.9369999999999</v>
      </c>
      <c r="M17" s="21">
        <f t="shared" si="8"/>
        <v>95.279299057959449</v>
      </c>
      <c r="N17" s="46">
        <v>13</v>
      </c>
      <c r="O17" s="47">
        <v>0.29299999999999998</v>
      </c>
      <c r="P17" s="21">
        <f t="shared" si="9"/>
        <v>2.2538461538461538</v>
      </c>
      <c r="Q17" s="46">
        <v>883.3</v>
      </c>
      <c r="R17" s="47">
        <v>886.38199999999995</v>
      </c>
      <c r="S17" s="21">
        <f t="shared" si="10"/>
        <v>100.34891882712556</v>
      </c>
      <c r="T17" s="46">
        <v>2492.1999999999998</v>
      </c>
      <c r="U17" s="47">
        <v>2386.6439999999998</v>
      </c>
      <c r="V17" s="21">
        <f t="shared" si="11"/>
        <v>95.764545381590565</v>
      </c>
      <c r="W17" s="46">
        <v>258</v>
      </c>
      <c r="X17" s="47">
        <v>248</v>
      </c>
      <c r="Y17" s="21">
        <f t="shared" si="12"/>
        <v>96.124031007751938</v>
      </c>
      <c r="Z17" s="48">
        <v>0</v>
      </c>
      <c r="AA17" s="47">
        <v>0</v>
      </c>
      <c r="AB17" s="21" t="e">
        <f t="shared" si="13"/>
        <v>#DIV/0!</v>
      </c>
      <c r="AC17" s="26">
        <v>0</v>
      </c>
      <c r="AD17" s="21"/>
      <c r="AE17" s="21"/>
      <c r="AF17" s="21"/>
      <c r="AG17" s="49">
        <v>27058</v>
      </c>
      <c r="AH17" s="49">
        <v>27058</v>
      </c>
      <c r="AI17" s="27"/>
      <c r="AJ17" s="27"/>
      <c r="AK17" s="50">
        <v>0</v>
      </c>
      <c r="AL17" s="50">
        <v>0</v>
      </c>
      <c r="AM17" s="21"/>
      <c r="AN17" s="21"/>
      <c r="AO17" s="21"/>
      <c r="AP17" s="21"/>
      <c r="AQ17" s="24">
        <f t="shared" si="14"/>
        <v>3306.1</v>
      </c>
      <c r="AR17" s="24">
        <f t="shared" si="15"/>
        <v>3136.4068000000002</v>
      </c>
      <c r="AS17" s="21">
        <f t="shared" si="16"/>
        <v>94.867269592571319</v>
      </c>
      <c r="AT17" s="75">
        <v>3306.1</v>
      </c>
      <c r="AU17" s="24">
        <v>3136.4068000000002</v>
      </c>
      <c r="AV17" s="21">
        <v>0</v>
      </c>
      <c r="AW17" s="24">
        <v>0</v>
      </c>
      <c r="AX17" s="21">
        <v>0</v>
      </c>
      <c r="AY17" s="21">
        <v>0</v>
      </c>
      <c r="AZ17" s="25">
        <v>0</v>
      </c>
      <c r="BA17" s="21">
        <v>0</v>
      </c>
      <c r="BB17" s="21">
        <v>0</v>
      </c>
      <c r="BC17" s="21">
        <v>0</v>
      </c>
      <c r="BD17" s="28">
        <v>0</v>
      </c>
      <c r="BE17" s="28">
        <v>0</v>
      </c>
      <c r="BF17" s="28">
        <v>0</v>
      </c>
      <c r="BG17" s="28">
        <v>0</v>
      </c>
      <c r="BH17" s="28">
        <v>1180</v>
      </c>
      <c r="BI17" s="28">
        <v>1231.7</v>
      </c>
      <c r="BJ17" s="28">
        <v>680</v>
      </c>
      <c r="BK17" s="28">
        <v>693.7</v>
      </c>
      <c r="BL17" s="28">
        <v>0</v>
      </c>
      <c r="BM17" s="28">
        <v>0</v>
      </c>
      <c r="BN17" s="28">
        <v>0</v>
      </c>
      <c r="BO17" s="28">
        <v>0</v>
      </c>
      <c r="BP17" s="28">
        <v>0</v>
      </c>
      <c r="BQ17" s="28">
        <v>0</v>
      </c>
      <c r="BR17" s="28">
        <v>0</v>
      </c>
      <c r="BS17" s="28">
        <v>126</v>
      </c>
      <c r="BT17" s="28">
        <v>0</v>
      </c>
      <c r="BU17" s="24">
        <f t="shared" si="17"/>
        <v>38884.199999999997</v>
      </c>
      <c r="BV17" s="24">
        <f t="shared" si="18"/>
        <v>38098.207799999996</v>
      </c>
      <c r="BW17" s="21">
        <v>0</v>
      </c>
      <c r="BX17" s="21">
        <v>0</v>
      </c>
      <c r="BY17" s="21">
        <v>0</v>
      </c>
      <c r="BZ17" s="21">
        <v>0</v>
      </c>
      <c r="CA17" s="21">
        <v>0</v>
      </c>
      <c r="CB17" s="21">
        <v>0</v>
      </c>
      <c r="CC17" s="21">
        <v>0</v>
      </c>
      <c r="CD17" s="21">
        <v>0</v>
      </c>
      <c r="CE17" s="21">
        <v>0</v>
      </c>
      <c r="CF17" s="21">
        <v>0</v>
      </c>
      <c r="CG17" s="21">
        <v>0</v>
      </c>
      <c r="CH17" s="21">
        <v>0</v>
      </c>
      <c r="CI17" s="21">
        <v>0</v>
      </c>
      <c r="CJ17" s="24">
        <f t="shared" si="19"/>
        <v>0</v>
      </c>
      <c r="CK17" s="24">
        <f t="shared" si="20"/>
        <v>0</v>
      </c>
      <c r="CL17" s="24">
        <v>3693.6</v>
      </c>
      <c r="CM17" s="29">
        <v>3024.7820000000002</v>
      </c>
      <c r="CO17" s="56"/>
    </row>
    <row r="18" spans="1:93" s="30" customFormat="1" ht="20.25" customHeight="1">
      <c r="A18" s="19">
        <v>9</v>
      </c>
      <c r="B18" s="20" t="s">
        <v>55</v>
      </c>
      <c r="C18" s="21">
        <v>27382.843000000001</v>
      </c>
      <c r="D18" s="32">
        <v>0</v>
      </c>
      <c r="E18" s="23">
        <f t="shared" si="0"/>
        <v>39716.199999999997</v>
      </c>
      <c r="F18" s="24">
        <f t="shared" si="1"/>
        <v>38746.214099999997</v>
      </c>
      <c r="G18" s="24">
        <f t="shared" si="2"/>
        <v>97.557707182459552</v>
      </c>
      <c r="H18" s="24">
        <f t="shared" si="3"/>
        <v>11066.4</v>
      </c>
      <c r="I18" s="24">
        <f t="shared" si="4"/>
        <v>10096.4141</v>
      </c>
      <c r="J18" s="24">
        <f t="shared" si="5"/>
        <v>91.234855960384593</v>
      </c>
      <c r="K18" s="24">
        <f t="shared" si="6"/>
        <v>4334.6000000000004</v>
      </c>
      <c r="L18" s="24">
        <f t="shared" si="7"/>
        <v>4340.1420000000007</v>
      </c>
      <c r="M18" s="21">
        <f t="shared" si="8"/>
        <v>100.12785493471139</v>
      </c>
      <c r="N18" s="46">
        <v>0</v>
      </c>
      <c r="O18" s="47">
        <v>0.40400000000000003</v>
      </c>
      <c r="P18" s="21" t="e">
        <f t="shared" si="9"/>
        <v>#DIV/0!</v>
      </c>
      <c r="Q18" s="46">
        <v>459.5</v>
      </c>
      <c r="R18" s="47">
        <v>597.50900000000001</v>
      </c>
      <c r="S18" s="21">
        <f t="shared" si="10"/>
        <v>130.03460282916214</v>
      </c>
      <c r="T18" s="46">
        <v>4334.6000000000004</v>
      </c>
      <c r="U18" s="47">
        <v>4339.7380000000003</v>
      </c>
      <c r="V18" s="21">
        <f t="shared" si="11"/>
        <v>100.11853458219903</v>
      </c>
      <c r="W18" s="46">
        <v>112</v>
      </c>
      <c r="X18" s="47">
        <v>141</v>
      </c>
      <c r="Y18" s="21">
        <f t="shared" si="12"/>
        <v>125.89285714285714</v>
      </c>
      <c r="Z18" s="48">
        <v>0</v>
      </c>
      <c r="AA18" s="47">
        <v>0</v>
      </c>
      <c r="AB18" s="21" t="e">
        <f t="shared" si="13"/>
        <v>#DIV/0!</v>
      </c>
      <c r="AC18" s="26">
        <v>0</v>
      </c>
      <c r="AD18" s="21"/>
      <c r="AE18" s="21"/>
      <c r="AF18" s="21"/>
      <c r="AG18" s="49">
        <v>28649.8</v>
      </c>
      <c r="AH18" s="49">
        <v>28649.8</v>
      </c>
      <c r="AI18" s="27"/>
      <c r="AJ18" s="27"/>
      <c r="AK18" s="50">
        <v>0</v>
      </c>
      <c r="AL18" s="50">
        <v>0</v>
      </c>
      <c r="AM18" s="21"/>
      <c r="AN18" s="21"/>
      <c r="AO18" s="21"/>
      <c r="AP18" s="21"/>
      <c r="AQ18" s="24">
        <f t="shared" si="14"/>
        <v>1681.6</v>
      </c>
      <c r="AR18" s="24">
        <f t="shared" si="15"/>
        <v>1277.8525999999999</v>
      </c>
      <c r="AS18" s="21">
        <f t="shared" si="16"/>
        <v>75.990283063748805</v>
      </c>
      <c r="AT18" s="25">
        <v>1681.6</v>
      </c>
      <c r="AU18" s="24">
        <v>1277.8525999999999</v>
      </c>
      <c r="AV18" s="21">
        <v>0</v>
      </c>
      <c r="AW18" s="24">
        <v>0</v>
      </c>
      <c r="AX18" s="21">
        <v>0</v>
      </c>
      <c r="AY18" s="21">
        <v>0</v>
      </c>
      <c r="AZ18" s="25">
        <v>0</v>
      </c>
      <c r="BA18" s="21">
        <v>0</v>
      </c>
      <c r="BB18" s="21">
        <v>0</v>
      </c>
      <c r="BC18" s="21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600</v>
      </c>
      <c r="BI18" s="28">
        <v>181.2</v>
      </c>
      <c r="BJ18" s="28">
        <v>600</v>
      </c>
      <c r="BK18" s="28">
        <v>181.2</v>
      </c>
      <c r="BL18" s="28">
        <v>0</v>
      </c>
      <c r="BM18" s="28">
        <v>65.174999999999997</v>
      </c>
      <c r="BN18" s="28">
        <v>0</v>
      </c>
      <c r="BO18" s="28">
        <v>0</v>
      </c>
      <c r="BP18" s="28">
        <v>0</v>
      </c>
      <c r="BQ18" s="28">
        <v>0</v>
      </c>
      <c r="BR18" s="28">
        <v>0</v>
      </c>
      <c r="BS18" s="28">
        <v>146.76750000000001</v>
      </c>
      <c r="BT18" s="28">
        <v>0</v>
      </c>
      <c r="BU18" s="24">
        <f t="shared" si="17"/>
        <v>39716.199999999997</v>
      </c>
      <c r="BV18" s="24">
        <f t="shared" si="18"/>
        <v>38746.214099999997</v>
      </c>
      <c r="BW18" s="21">
        <v>0</v>
      </c>
      <c r="BX18" s="21">
        <v>0</v>
      </c>
      <c r="BY18" s="21">
        <v>0</v>
      </c>
      <c r="BZ18" s="21">
        <v>0</v>
      </c>
      <c r="CA18" s="21">
        <v>0</v>
      </c>
      <c r="CB18" s="21">
        <v>0</v>
      </c>
      <c r="CC18" s="21">
        <v>0</v>
      </c>
      <c r="CD18" s="21">
        <v>0</v>
      </c>
      <c r="CE18" s="21">
        <v>0</v>
      </c>
      <c r="CF18" s="21">
        <v>0</v>
      </c>
      <c r="CG18" s="21">
        <v>0</v>
      </c>
      <c r="CH18" s="21">
        <v>0</v>
      </c>
      <c r="CI18" s="21">
        <v>0</v>
      </c>
      <c r="CJ18" s="24">
        <f t="shared" si="19"/>
        <v>0</v>
      </c>
      <c r="CK18" s="24">
        <f t="shared" si="20"/>
        <v>0</v>
      </c>
      <c r="CL18" s="24">
        <v>3878.6999999999989</v>
      </c>
      <c r="CM18" s="29">
        <v>3346.768</v>
      </c>
      <c r="CO18" s="56"/>
    </row>
    <row r="19" spans="1:93" s="30" customFormat="1" ht="20.25" customHeight="1">
      <c r="A19" s="31">
        <v>10</v>
      </c>
      <c r="B19" s="20" t="s">
        <v>56</v>
      </c>
      <c r="C19" s="21">
        <v>14261.281999999999</v>
      </c>
      <c r="D19" s="32">
        <v>0</v>
      </c>
      <c r="E19" s="23">
        <f t="shared" si="0"/>
        <v>94482.799999999988</v>
      </c>
      <c r="F19" s="24">
        <f t="shared" si="1"/>
        <v>92996.097800000018</v>
      </c>
      <c r="G19" s="24">
        <f t="shared" si="2"/>
        <v>98.426483762123922</v>
      </c>
      <c r="H19" s="24">
        <f t="shared" si="3"/>
        <v>16528.599999999999</v>
      </c>
      <c r="I19" s="24">
        <f t="shared" si="4"/>
        <v>15041.897800000001</v>
      </c>
      <c r="J19" s="24">
        <f t="shared" si="5"/>
        <v>91.005274493907535</v>
      </c>
      <c r="K19" s="24">
        <f t="shared" si="6"/>
        <v>9808.2000000000007</v>
      </c>
      <c r="L19" s="24">
        <f t="shared" si="7"/>
        <v>6754.759</v>
      </c>
      <c r="M19" s="21">
        <f t="shared" si="8"/>
        <v>68.868487592014844</v>
      </c>
      <c r="N19" s="46">
        <v>81</v>
      </c>
      <c r="O19" s="47">
        <v>134.84899999999999</v>
      </c>
      <c r="P19" s="21">
        <f t="shared" si="9"/>
        <v>166.48024691358023</v>
      </c>
      <c r="Q19" s="46">
        <v>100.5</v>
      </c>
      <c r="R19" s="47">
        <v>29.755800000000001</v>
      </c>
      <c r="S19" s="21">
        <f t="shared" si="10"/>
        <v>29.607761194029852</v>
      </c>
      <c r="T19" s="46">
        <v>9727.2000000000007</v>
      </c>
      <c r="U19" s="47">
        <v>6619.91</v>
      </c>
      <c r="V19" s="21">
        <f t="shared" si="11"/>
        <v>68.055658360062495</v>
      </c>
      <c r="W19" s="46">
        <v>118.4</v>
      </c>
      <c r="X19" s="47">
        <v>121</v>
      </c>
      <c r="Y19" s="21">
        <f t="shared" si="12"/>
        <v>102.19594594594594</v>
      </c>
      <c r="Z19" s="48">
        <v>0</v>
      </c>
      <c r="AA19" s="47">
        <v>0</v>
      </c>
      <c r="AB19" s="21" t="e">
        <f t="shared" si="13"/>
        <v>#DIV/0!</v>
      </c>
      <c r="AC19" s="26">
        <v>0</v>
      </c>
      <c r="AD19" s="21"/>
      <c r="AE19" s="21"/>
      <c r="AF19" s="21"/>
      <c r="AG19" s="49">
        <v>51166.2</v>
      </c>
      <c r="AH19" s="49">
        <v>51166.2</v>
      </c>
      <c r="AI19" s="27"/>
      <c r="AJ19" s="27"/>
      <c r="AK19" s="50">
        <v>0</v>
      </c>
      <c r="AL19" s="50">
        <v>0</v>
      </c>
      <c r="AM19" s="21"/>
      <c r="AN19" s="21"/>
      <c r="AO19" s="21"/>
      <c r="AP19" s="21"/>
      <c r="AQ19" s="24">
        <f t="shared" si="14"/>
        <v>743.4</v>
      </c>
      <c r="AR19" s="24">
        <f t="shared" si="15"/>
        <v>443.78199999999998</v>
      </c>
      <c r="AS19" s="21">
        <f t="shared" si="16"/>
        <v>59.696260425073987</v>
      </c>
      <c r="AT19" s="25">
        <v>743.4</v>
      </c>
      <c r="AU19" s="24">
        <v>443.78199999999998</v>
      </c>
      <c r="AV19" s="21">
        <v>0</v>
      </c>
      <c r="AW19" s="24">
        <v>0</v>
      </c>
      <c r="AX19" s="21">
        <v>0</v>
      </c>
      <c r="AY19" s="21">
        <v>0</v>
      </c>
      <c r="AZ19" s="25">
        <v>0</v>
      </c>
      <c r="BA19" s="21">
        <v>0</v>
      </c>
      <c r="BB19" s="21">
        <v>0</v>
      </c>
      <c r="BC19" s="21">
        <v>0</v>
      </c>
      <c r="BD19" s="28">
        <v>0</v>
      </c>
      <c r="BE19" s="28">
        <v>0</v>
      </c>
      <c r="BF19" s="28">
        <v>0</v>
      </c>
      <c r="BG19" s="28">
        <v>0</v>
      </c>
      <c r="BH19" s="28">
        <v>2410</v>
      </c>
      <c r="BI19" s="28">
        <v>3922.15</v>
      </c>
      <c r="BJ19" s="28">
        <v>1000</v>
      </c>
      <c r="BK19" s="28">
        <v>1068.26</v>
      </c>
      <c r="BL19" s="28">
        <v>409</v>
      </c>
      <c r="BM19" s="28">
        <v>1702.328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28">
        <v>116.04</v>
      </c>
      <c r="BT19" s="28">
        <v>0</v>
      </c>
      <c r="BU19" s="24">
        <f t="shared" si="17"/>
        <v>67694.799999999988</v>
      </c>
      <c r="BV19" s="24">
        <f t="shared" si="18"/>
        <v>66208.097800000003</v>
      </c>
      <c r="BW19" s="21">
        <v>0</v>
      </c>
      <c r="BX19" s="21">
        <v>0</v>
      </c>
      <c r="BY19" s="21">
        <v>26788</v>
      </c>
      <c r="BZ19" s="21">
        <v>26788</v>
      </c>
      <c r="CA19" s="21">
        <v>0</v>
      </c>
      <c r="CB19" s="21">
        <v>0</v>
      </c>
      <c r="CC19" s="21">
        <v>0</v>
      </c>
      <c r="CD19" s="21">
        <v>0</v>
      </c>
      <c r="CE19" s="21">
        <v>0</v>
      </c>
      <c r="CF19" s="21">
        <v>0</v>
      </c>
      <c r="CG19" s="21">
        <v>5207.3999999999996</v>
      </c>
      <c r="CH19" s="21">
        <v>5207.3999999999996</v>
      </c>
      <c r="CI19" s="21">
        <v>0</v>
      </c>
      <c r="CJ19" s="24">
        <f t="shared" si="19"/>
        <v>31995.4</v>
      </c>
      <c r="CK19" s="24">
        <f t="shared" si="20"/>
        <v>31995.4</v>
      </c>
      <c r="CL19" s="24">
        <v>2939.0999999999985</v>
      </c>
      <c r="CM19" s="29">
        <v>1952.0830000000005</v>
      </c>
    </row>
    <row r="20" spans="1:93" s="30" customFormat="1" ht="20.25" customHeight="1">
      <c r="A20" s="19">
        <v>11</v>
      </c>
      <c r="B20" s="20" t="s">
        <v>57</v>
      </c>
      <c r="C20" s="21">
        <v>217.23299999999995</v>
      </c>
      <c r="D20" s="32">
        <v>183.52740000000085</v>
      </c>
      <c r="E20" s="23">
        <f t="shared" si="0"/>
        <v>9570.4009999999998</v>
      </c>
      <c r="F20" s="24">
        <f t="shared" si="1"/>
        <v>7498.7180999999982</v>
      </c>
      <c r="G20" s="24">
        <f t="shared" si="2"/>
        <v>78.353227832355174</v>
      </c>
      <c r="H20" s="24">
        <f t="shared" si="3"/>
        <v>4617.8010000000004</v>
      </c>
      <c r="I20" s="24">
        <f t="shared" si="4"/>
        <v>2546.1181000000001</v>
      </c>
      <c r="J20" s="24">
        <f t="shared" si="5"/>
        <v>55.137025177135179</v>
      </c>
      <c r="K20" s="24">
        <f t="shared" si="6"/>
        <v>1192.4390000000001</v>
      </c>
      <c r="L20" s="24">
        <f t="shared" si="7"/>
        <v>1032.8879999999999</v>
      </c>
      <c r="M20" s="21">
        <f t="shared" si="8"/>
        <v>86.619776776841405</v>
      </c>
      <c r="N20" s="46">
        <v>0</v>
      </c>
      <c r="O20" s="47">
        <v>0.192</v>
      </c>
      <c r="P20" s="21" t="e">
        <f t="shared" si="9"/>
        <v>#DIV/0!</v>
      </c>
      <c r="Q20" s="46">
        <v>483.01400000000001</v>
      </c>
      <c r="R20" s="47">
        <v>656.52409999999998</v>
      </c>
      <c r="S20" s="21">
        <f t="shared" si="10"/>
        <v>135.92237492080974</v>
      </c>
      <c r="T20" s="46">
        <v>1192.4390000000001</v>
      </c>
      <c r="U20" s="47">
        <v>1032.6959999999999</v>
      </c>
      <c r="V20" s="21">
        <f t="shared" si="11"/>
        <v>86.603675324272345</v>
      </c>
      <c r="W20" s="46">
        <v>38</v>
      </c>
      <c r="X20" s="47">
        <v>36</v>
      </c>
      <c r="Y20" s="21">
        <f t="shared" si="12"/>
        <v>94.73684210526315</v>
      </c>
      <c r="Z20" s="48">
        <v>0</v>
      </c>
      <c r="AA20" s="47">
        <v>0</v>
      </c>
      <c r="AB20" s="21" t="e">
        <f t="shared" si="13"/>
        <v>#DIV/0!</v>
      </c>
      <c r="AC20" s="26">
        <v>0</v>
      </c>
      <c r="AD20" s="21"/>
      <c r="AE20" s="21"/>
      <c r="AF20" s="21"/>
      <c r="AG20" s="49">
        <v>4170.3999999999996</v>
      </c>
      <c r="AH20" s="49">
        <v>4170.3999999999996</v>
      </c>
      <c r="AI20" s="27"/>
      <c r="AJ20" s="27"/>
      <c r="AK20" s="27">
        <v>782.2</v>
      </c>
      <c r="AL20" s="50">
        <v>782.2</v>
      </c>
      <c r="AM20" s="21"/>
      <c r="AN20" s="21"/>
      <c r="AO20" s="21"/>
      <c r="AP20" s="21"/>
      <c r="AQ20" s="24">
        <f t="shared" si="14"/>
        <v>344.548</v>
      </c>
      <c r="AR20" s="24">
        <f t="shared" si="15"/>
        <v>109.313</v>
      </c>
      <c r="AS20" s="21">
        <f t="shared" si="16"/>
        <v>31.726493841206448</v>
      </c>
      <c r="AT20" s="25">
        <v>208.86799999999999</v>
      </c>
      <c r="AU20" s="24">
        <v>109.313</v>
      </c>
      <c r="AV20" s="21">
        <v>0</v>
      </c>
      <c r="AW20" s="24">
        <v>0</v>
      </c>
      <c r="AX20" s="21">
        <v>0</v>
      </c>
      <c r="AY20" s="21">
        <v>0</v>
      </c>
      <c r="AZ20" s="25">
        <v>135.68</v>
      </c>
      <c r="BA20" s="21">
        <v>0</v>
      </c>
      <c r="BB20" s="21">
        <v>0</v>
      </c>
      <c r="BC20" s="21">
        <v>0</v>
      </c>
      <c r="BD20" s="28">
        <v>0</v>
      </c>
      <c r="BE20" s="28">
        <v>0</v>
      </c>
      <c r="BF20" s="28">
        <v>0</v>
      </c>
      <c r="BG20" s="28">
        <v>0</v>
      </c>
      <c r="BH20" s="28">
        <v>428</v>
      </c>
      <c r="BI20" s="28">
        <v>94.98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28">
        <v>0</v>
      </c>
      <c r="BQ20" s="28">
        <v>0</v>
      </c>
      <c r="BR20" s="28">
        <v>0</v>
      </c>
      <c r="BS20" s="28">
        <v>0</v>
      </c>
      <c r="BT20" s="28">
        <v>0</v>
      </c>
      <c r="BU20" s="24">
        <f t="shared" si="17"/>
        <v>9570.4009999999998</v>
      </c>
      <c r="BV20" s="24">
        <f t="shared" si="18"/>
        <v>7498.7180999999982</v>
      </c>
      <c r="BW20" s="21">
        <v>0</v>
      </c>
      <c r="BX20" s="21">
        <v>0</v>
      </c>
      <c r="BY20" s="21">
        <v>0</v>
      </c>
      <c r="BZ20" s="21">
        <v>0</v>
      </c>
      <c r="CA20" s="21"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500</v>
      </c>
      <c r="CH20" s="21">
        <v>252.78800000000001</v>
      </c>
      <c r="CI20" s="21">
        <v>0</v>
      </c>
      <c r="CJ20" s="24">
        <f t="shared" si="19"/>
        <v>500</v>
      </c>
      <c r="CK20" s="24">
        <f t="shared" si="20"/>
        <v>252.78800000000001</v>
      </c>
      <c r="CL20" s="24">
        <v>2131.8000000000006</v>
      </c>
      <c r="CM20" s="29">
        <v>616.41300000000001</v>
      </c>
    </row>
    <row r="21" spans="1:93" s="30" customFormat="1" ht="20.25" customHeight="1">
      <c r="A21" s="31">
        <v>12</v>
      </c>
      <c r="B21" s="20" t="s">
        <v>58</v>
      </c>
      <c r="C21" s="21">
        <v>194.40000000000009</v>
      </c>
      <c r="D21" s="32">
        <v>0</v>
      </c>
      <c r="E21" s="23">
        <f t="shared" si="0"/>
        <v>17261.899999999998</v>
      </c>
      <c r="F21" s="24">
        <f t="shared" si="1"/>
        <v>9134.1980000000021</v>
      </c>
      <c r="G21" s="24">
        <f t="shared" si="2"/>
        <v>52.915368528377549</v>
      </c>
      <c r="H21" s="24">
        <f t="shared" si="3"/>
        <v>10329.799999999999</v>
      </c>
      <c r="I21" s="24">
        <f t="shared" si="4"/>
        <v>1702.098</v>
      </c>
      <c r="J21" s="24">
        <f t="shared" si="5"/>
        <v>16.477550388197255</v>
      </c>
      <c r="K21" s="24">
        <f t="shared" si="6"/>
        <v>9081</v>
      </c>
      <c r="L21" s="24">
        <f t="shared" si="7"/>
        <v>595.76099999999997</v>
      </c>
      <c r="M21" s="21">
        <f t="shared" si="8"/>
        <v>6.5605219689461505</v>
      </c>
      <c r="N21" s="46">
        <v>0</v>
      </c>
      <c r="O21" s="47">
        <v>0.16400000000000001</v>
      </c>
      <c r="P21" s="21" t="e">
        <f t="shared" si="9"/>
        <v>#DIV/0!</v>
      </c>
      <c r="Q21" s="46">
        <v>2</v>
      </c>
      <c r="R21" s="47">
        <v>1.24</v>
      </c>
      <c r="S21" s="21">
        <f t="shared" si="10"/>
        <v>62</v>
      </c>
      <c r="T21" s="46">
        <v>9081</v>
      </c>
      <c r="U21" s="47">
        <v>595.59699999999998</v>
      </c>
      <c r="V21" s="21">
        <f t="shared" si="11"/>
        <v>6.5587160004404801</v>
      </c>
      <c r="W21" s="46">
        <v>990</v>
      </c>
      <c r="X21" s="47">
        <v>814.33299999999997</v>
      </c>
      <c r="Y21" s="21">
        <f t="shared" si="12"/>
        <v>82.25585858585859</v>
      </c>
      <c r="Z21" s="48">
        <v>0</v>
      </c>
      <c r="AA21" s="47">
        <v>0</v>
      </c>
      <c r="AB21" s="21" t="e">
        <f t="shared" si="13"/>
        <v>#DIV/0!</v>
      </c>
      <c r="AC21" s="26">
        <v>0</v>
      </c>
      <c r="AD21" s="21"/>
      <c r="AE21" s="21"/>
      <c r="AF21" s="21"/>
      <c r="AG21" s="49">
        <v>5532.1</v>
      </c>
      <c r="AH21" s="49">
        <v>5532.1</v>
      </c>
      <c r="AI21" s="27"/>
      <c r="AJ21" s="27"/>
      <c r="AK21" s="50">
        <v>0</v>
      </c>
      <c r="AL21" s="50">
        <v>0</v>
      </c>
      <c r="AM21" s="21"/>
      <c r="AN21" s="21"/>
      <c r="AO21" s="21"/>
      <c r="AP21" s="21"/>
      <c r="AQ21" s="24">
        <f t="shared" si="14"/>
        <v>11.5</v>
      </c>
      <c r="AR21" s="24">
        <f t="shared" si="15"/>
        <v>11.5</v>
      </c>
      <c r="AS21" s="21">
        <f t="shared" si="16"/>
        <v>100</v>
      </c>
      <c r="AT21" s="25">
        <v>11.5</v>
      </c>
      <c r="AU21" s="24">
        <v>11.5</v>
      </c>
      <c r="AV21" s="21">
        <v>0</v>
      </c>
      <c r="AW21" s="24">
        <v>0</v>
      </c>
      <c r="AX21" s="21">
        <v>0</v>
      </c>
      <c r="AY21" s="21">
        <v>0</v>
      </c>
      <c r="AZ21" s="25">
        <v>0</v>
      </c>
      <c r="BA21" s="21">
        <v>0</v>
      </c>
      <c r="BB21" s="21">
        <v>0</v>
      </c>
      <c r="BC21" s="21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0</v>
      </c>
      <c r="BL21" s="28">
        <v>0</v>
      </c>
      <c r="BM21" s="28">
        <v>43.643999999999998</v>
      </c>
      <c r="BN21" s="28">
        <v>0</v>
      </c>
      <c r="BO21" s="28">
        <v>0</v>
      </c>
      <c r="BP21" s="28">
        <v>1400</v>
      </c>
      <c r="BQ21" s="28">
        <v>1900</v>
      </c>
      <c r="BR21" s="28">
        <v>0</v>
      </c>
      <c r="BS21" s="28">
        <v>0</v>
      </c>
      <c r="BT21" s="28">
        <v>0</v>
      </c>
      <c r="BU21" s="24">
        <f t="shared" si="17"/>
        <v>17261.899999999998</v>
      </c>
      <c r="BV21" s="24">
        <f t="shared" si="18"/>
        <v>9134.1980000000021</v>
      </c>
      <c r="BW21" s="21">
        <v>0</v>
      </c>
      <c r="BX21" s="21">
        <v>0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914.9</v>
      </c>
      <c r="CH21" s="21">
        <v>714.6</v>
      </c>
      <c r="CI21" s="21">
        <v>0</v>
      </c>
      <c r="CJ21" s="24">
        <f t="shared" si="19"/>
        <v>914.9</v>
      </c>
      <c r="CK21" s="24">
        <f t="shared" si="20"/>
        <v>714.6</v>
      </c>
      <c r="CL21" s="24">
        <v>245.29999999999927</v>
      </c>
      <c r="CM21" s="29">
        <v>235.62000000000012</v>
      </c>
    </row>
    <row r="22" spans="1:93" s="30" customFormat="1" ht="20.25" customHeight="1">
      <c r="A22" s="19">
        <v>13</v>
      </c>
      <c r="B22" s="20" t="s">
        <v>59</v>
      </c>
      <c r="C22" s="21">
        <v>5511.66</v>
      </c>
      <c r="D22" s="32">
        <v>0</v>
      </c>
      <c r="E22" s="23">
        <f t="shared" si="0"/>
        <v>28562.000000000004</v>
      </c>
      <c r="F22" s="24">
        <f t="shared" si="1"/>
        <v>28559.582000000002</v>
      </c>
      <c r="G22" s="24">
        <f t="shared" si="2"/>
        <v>99.991534206288065</v>
      </c>
      <c r="H22" s="24">
        <f t="shared" si="3"/>
        <v>5337.1</v>
      </c>
      <c r="I22" s="24">
        <f t="shared" si="4"/>
        <v>5349.3320000000003</v>
      </c>
      <c r="J22" s="24">
        <f t="shared" si="5"/>
        <v>100.22918813587904</v>
      </c>
      <c r="K22" s="24">
        <f t="shared" si="6"/>
        <v>3099.2</v>
      </c>
      <c r="L22" s="24">
        <f t="shared" si="7"/>
        <v>3012.3510000000001</v>
      </c>
      <c r="M22" s="21">
        <f t="shared" si="8"/>
        <v>97.197696179659275</v>
      </c>
      <c r="N22" s="46">
        <v>0</v>
      </c>
      <c r="O22" s="47">
        <v>5.0999999999999997E-2</v>
      </c>
      <c r="P22" s="21" t="e">
        <f t="shared" si="9"/>
        <v>#DIV/0!</v>
      </c>
      <c r="Q22" s="46">
        <v>264.2</v>
      </c>
      <c r="R22" s="47">
        <v>736.3</v>
      </c>
      <c r="S22" s="21">
        <f t="shared" si="10"/>
        <v>278.69038607115823</v>
      </c>
      <c r="T22" s="46">
        <v>3099.2</v>
      </c>
      <c r="U22" s="47">
        <v>3012.3</v>
      </c>
      <c r="V22" s="21">
        <f t="shared" si="11"/>
        <v>97.196050593701614</v>
      </c>
      <c r="W22" s="46">
        <v>34</v>
      </c>
      <c r="X22" s="47">
        <v>34.5</v>
      </c>
      <c r="Y22" s="21">
        <f t="shared" si="12"/>
        <v>101.47058823529412</v>
      </c>
      <c r="Z22" s="48">
        <v>0</v>
      </c>
      <c r="AA22" s="47">
        <v>0</v>
      </c>
      <c r="AB22" s="21" t="e">
        <f t="shared" si="13"/>
        <v>#DIV/0!</v>
      </c>
      <c r="AC22" s="26">
        <v>0</v>
      </c>
      <c r="AD22" s="21"/>
      <c r="AE22" s="21"/>
      <c r="AF22" s="21"/>
      <c r="AG22" s="49">
        <v>22086.9</v>
      </c>
      <c r="AH22" s="49">
        <v>22086.9</v>
      </c>
      <c r="AI22" s="27"/>
      <c r="AJ22" s="27"/>
      <c r="AK22" s="50">
        <v>0</v>
      </c>
      <c r="AL22" s="50">
        <v>0</v>
      </c>
      <c r="AM22" s="21"/>
      <c r="AN22" s="21"/>
      <c r="AO22" s="21"/>
      <c r="AP22" s="21"/>
      <c r="AQ22" s="24">
        <f t="shared" si="14"/>
        <v>505.3</v>
      </c>
      <c r="AR22" s="24">
        <f t="shared" si="15"/>
        <v>500.7</v>
      </c>
      <c r="AS22" s="21">
        <f t="shared" si="16"/>
        <v>99.089649713041752</v>
      </c>
      <c r="AT22" s="25">
        <v>505.3</v>
      </c>
      <c r="AU22" s="24">
        <v>500.7</v>
      </c>
      <c r="AV22" s="21">
        <v>0</v>
      </c>
      <c r="AW22" s="24">
        <v>0</v>
      </c>
      <c r="AX22" s="21">
        <v>0</v>
      </c>
      <c r="AY22" s="21">
        <v>0</v>
      </c>
      <c r="AZ22" s="25">
        <v>0</v>
      </c>
      <c r="BA22" s="21">
        <v>0</v>
      </c>
      <c r="BB22" s="21">
        <v>0</v>
      </c>
      <c r="BC22" s="21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300</v>
      </c>
      <c r="BI22" s="28">
        <v>321.5</v>
      </c>
      <c r="BJ22" s="28">
        <v>100</v>
      </c>
      <c r="BK22" s="28">
        <v>48</v>
      </c>
      <c r="BL22" s="28">
        <v>0</v>
      </c>
      <c r="BM22" s="28">
        <v>29.1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24">
        <f t="shared" si="17"/>
        <v>27424.000000000004</v>
      </c>
      <c r="BV22" s="24">
        <f t="shared" si="18"/>
        <v>27436.232000000004</v>
      </c>
      <c r="BW22" s="21">
        <v>0</v>
      </c>
      <c r="BX22" s="21">
        <v>0</v>
      </c>
      <c r="BY22" s="21">
        <v>0</v>
      </c>
      <c r="BZ22" s="21">
        <v>-14.65</v>
      </c>
      <c r="CA22" s="21">
        <v>0</v>
      </c>
      <c r="CB22" s="21">
        <v>0</v>
      </c>
      <c r="CC22" s="21">
        <v>1138</v>
      </c>
      <c r="CD22" s="21">
        <v>1138</v>
      </c>
      <c r="CE22" s="21">
        <v>0</v>
      </c>
      <c r="CF22" s="21">
        <v>0</v>
      </c>
      <c r="CG22" s="21">
        <v>0</v>
      </c>
      <c r="CH22" s="21">
        <v>0</v>
      </c>
      <c r="CI22" s="21">
        <v>0</v>
      </c>
      <c r="CJ22" s="24">
        <f t="shared" si="19"/>
        <v>1138</v>
      </c>
      <c r="CK22" s="24">
        <f t="shared" si="20"/>
        <v>1123.3499999999999</v>
      </c>
      <c r="CL22" s="24">
        <v>1134.4000000000005</v>
      </c>
      <c r="CM22" s="29">
        <v>714.8809999999994</v>
      </c>
    </row>
    <row r="23" spans="1:93" s="30" customFormat="1" ht="20.25" customHeight="1">
      <c r="A23" s="31">
        <v>14</v>
      </c>
      <c r="B23" s="20" t="s">
        <v>60</v>
      </c>
      <c r="C23" s="21">
        <v>11885.55</v>
      </c>
      <c r="D23" s="32">
        <v>0</v>
      </c>
      <c r="E23" s="23">
        <f t="shared" si="0"/>
        <v>39552</v>
      </c>
      <c r="F23" s="24">
        <f t="shared" si="1"/>
        <v>27844.489000000001</v>
      </c>
      <c r="G23" s="24">
        <f t="shared" si="2"/>
        <v>70.399699130258909</v>
      </c>
      <c r="H23" s="24">
        <f t="shared" si="3"/>
        <v>6767.6</v>
      </c>
      <c r="I23" s="24">
        <f t="shared" si="4"/>
        <v>5981.85</v>
      </c>
      <c r="J23" s="24">
        <f t="shared" si="5"/>
        <v>88.389532478278852</v>
      </c>
      <c r="K23" s="24">
        <f t="shared" si="6"/>
        <v>1812.5</v>
      </c>
      <c r="L23" s="24">
        <f t="shared" si="7"/>
        <v>1603.4660000000001</v>
      </c>
      <c r="M23" s="21">
        <f t="shared" si="8"/>
        <v>88.467089655172416</v>
      </c>
      <c r="N23" s="46">
        <v>0</v>
      </c>
      <c r="O23" s="47">
        <v>34.045999999999999</v>
      </c>
      <c r="P23" s="21" t="e">
        <f t="shared" si="9"/>
        <v>#DIV/0!</v>
      </c>
      <c r="Q23" s="46">
        <v>400</v>
      </c>
      <c r="R23" s="47">
        <v>1110.76</v>
      </c>
      <c r="S23" s="21">
        <f t="shared" si="10"/>
        <v>277.69</v>
      </c>
      <c r="T23" s="46">
        <v>1812.5</v>
      </c>
      <c r="U23" s="47">
        <v>1569.42</v>
      </c>
      <c r="V23" s="21">
        <f t="shared" si="11"/>
        <v>86.588689655172416</v>
      </c>
      <c r="W23" s="46">
        <v>144</v>
      </c>
      <c r="X23" s="47">
        <v>284</v>
      </c>
      <c r="Y23" s="21">
        <f t="shared" si="12"/>
        <v>197.22222222222223</v>
      </c>
      <c r="Z23" s="48">
        <v>0</v>
      </c>
      <c r="AA23" s="47">
        <v>0</v>
      </c>
      <c r="AB23" s="21" t="e">
        <f t="shared" si="13"/>
        <v>#DIV/0!</v>
      </c>
      <c r="AC23" s="26">
        <v>0</v>
      </c>
      <c r="AD23" s="21"/>
      <c r="AE23" s="21"/>
      <c r="AF23" s="21"/>
      <c r="AG23" s="49">
        <v>22134.400000000001</v>
      </c>
      <c r="AH23" s="49">
        <v>22134.400000000001</v>
      </c>
      <c r="AI23" s="27"/>
      <c r="AJ23" s="27"/>
      <c r="AK23" s="50">
        <v>0</v>
      </c>
      <c r="AL23" s="50">
        <v>0</v>
      </c>
      <c r="AM23" s="21"/>
      <c r="AN23" s="21"/>
      <c r="AO23" s="21"/>
      <c r="AP23" s="21"/>
      <c r="AQ23" s="24">
        <f t="shared" si="14"/>
        <v>574.6</v>
      </c>
      <c r="AR23" s="24">
        <f t="shared" si="15"/>
        <v>91.622</v>
      </c>
      <c r="AS23" s="21">
        <f t="shared" si="16"/>
        <v>15.945353289244689</v>
      </c>
      <c r="AT23" s="25">
        <v>574.6</v>
      </c>
      <c r="AU23" s="24">
        <v>91.622</v>
      </c>
      <c r="AV23" s="21">
        <v>0</v>
      </c>
      <c r="AW23" s="24">
        <v>0</v>
      </c>
      <c r="AX23" s="21">
        <v>0</v>
      </c>
      <c r="AY23" s="21">
        <v>0</v>
      </c>
      <c r="AZ23" s="25">
        <v>0</v>
      </c>
      <c r="BA23" s="21">
        <v>0</v>
      </c>
      <c r="BB23" s="21">
        <v>0</v>
      </c>
      <c r="BC23" s="21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890</v>
      </c>
      <c r="BI23" s="28">
        <v>1158.24</v>
      </c>
      <c r="BJ23" s="28">
        <v>490</v>
      </c>
      <c r="BK23" s="28">
        <v>30.3</v>
      </c>
      <c r="BL23" s="28">
        <v>0</v>
      </c>
      <c r="BM23" s="28">
        <v>1281.0730000000001</v>
      </c>
      <c r="BN23" s="28">
        <v>0</v>
      </c>
      <c r="BO23" s="28">
        <v>77.921999999999997</v>
      </c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24">
        <f t="shared" si="17"/>
        <v>28902</v>
      </c>
      <c r="BV23" s="24">
        <f t="shared" si="18"/>
        <v>28116.25</v>
      </c>
      <c r="BW23" s="21">
        <v>0</v>
      </c>
      <c r="BX23" s="21">
        <v>0</v>
      </c>
      <c r="BY23" s="21">
        <v>0</v>
      </c>
      <c r="BZ23" s="21">
        <v>-271.76100000000002</v>
      </c>
      <c r="CA23" s="21">
        <v>0</v>
      </c>
      <c r="CB23" s="21">
        <v>0</v>
      </c>
      <c r="CC23" s="21">
        <v>10650</v>
      </c>
      <c r="CD23" s="21">
        <v>0</v>
      </c>
      <c r="CE23" s="21">
        <v>0</v>
      </c>
      <c r="CF23" s="21">
        <v>0</v>
      </c>
      <c r="CG23" s="21">
        <v>1246.7</v>
      </c>
      <c r="CH23" s="21">
        <v>0</v>
      </c>
      <c r="CI23" s="21">
        <v>0</v>
      </c>
      <c r="CJ23" s="24">
        <f t="shared" si="19"/>
        <v>11896.7</v>
      </c>
      <c r="CK23" s="24">
        <f t="shared" si="20"/>
        <v>-271.76100000000002</v>
      </c>
      <c r="CL23" s="24">
        <v>2946.5000000000005</v>
      </c>
      <c r="CM23" s="29">
        <v>374.76700000000073</v>
      </c>
    </row>
    <row r="24" spans="1:93" s="30" customFormat="1" ht="20.25" customHeight="1">
      <c r="A24" s="19">
        <v>15</v>
      </c>
      <c r="B24" s="20" t="s">
        <v>61</v>
      </c>
      <c r="C24" s="21">
        <v>1375.7303999999999</v>
      </c>
      <c r="D24" s="32">
        <v>0</v>
      </c>
      <c r="E24" s="23">
        <f t="shared" si="0"/>
        <v>12241.190999999999</v>
      </c>
      <c r="F24" s="24">
        <f t="shared" si="1"/>
        <v>11676.941999999999</v>
      </c>
      <c r="G24" s="24">
        <f t="shared" si="2"/>
        <v>95.39057106453123</v>
      </c>
      <c r="H24" s="24">
        <f t="shared" si="3"/>
        <v>2826.3910000000001</v>
      </c>
      <c r="I24" s="24">
        <f t="shared" si="4"/>
        <v>2262.1419999999998</v>
      </c>
      <c r="J24" s="24">
        <f t="shared" si="5"/>
        <v>80.036413928575328</v>
      </c>
      <c r="K24" s="24">
        <f t="shared" si="6"/>
        <v>1848.1130000000001</v>
      </c>
      <c r="L24" s="24">
        <f t="shared" si="7"/>
        <v>1383.0260000000001</v>
      </c>
      <c r="M24" s="21">
        <f t="shared" si="8"/>
        <v>74.83449334537444</v>
      </c>
      <c r="N24" s="46">
        <v>1</v>
      </c>
      <c r="O24" s="47">
        <v>0.69299999999999995</v>
      </c>
      <c r="P24" s="21">
        <f t="shared" si="9"/>
        <v>69.3</v>
      </c>
      <c r="Q24" s="46">
        <v>45</v>
      </c>
      <c r="R24" s="47">
        <v>45.08</v>
      </c>
      <c r="S24" s="21">
        <f t="shared" si="10"/>
        <v>100.17777777777776</v>
      </c>
      <c r="T24" s="46">
        <v>1847.1130000000001</v>
      </c>
      <c r="U24" s="47">
        <v>1382.3330000000001</v>
      </c>
      <c r="V24" s="21">
        <f t="shared" si="11"/>
        <v>74.83748963923702</v>
      </c>
      <c r="W24" s="46">
        <v>252</v>
      </c>
      <c r="X24" s="47">
        <v>252</v>
      </c>
      <c r="Y24" s="21">
        <f t="shared" si="12"/>
        <v>100</v>
      </c>
      <c r="Z24" s="48">
        <v>0</v>
      </c>
      <c r="AA24" s="47">
        <v>0</v>
      </c>
      <c r="AB24" s="21" t="e">
        <f t="shared" si="13"/>
        <v>#DIV/0!</v>
      </c>
      <c r="AC24" s="26">
        <v>0</v>
      </c>
      <c r="AD24" s="21"/>
      <c r="AE24" s="21"/>
      <c r="AF24" s="21"/>
      <c r="AG24" s="49">
        <v>9414.7999999999993</v>
      </c>
      <c r="AH24" s="49">
        <v>9414.7999999999993</v>
      </c>
      <c r="AI24" s="27"/>
      <c r="AJ24" s="27"/>
      <c r="AK24" s="50">
        <v>0</v>
      </c>
      <c r="AL24" s="50">
        <v>0</v>
      </c>
      <c r="AM24" s="21"/>
      <c r="AN24" s="21"/>
      <c r="AO24" s="21"/>
      <c r="AP24" s="21"/>
      <c r="AQ24" s="24">
        <f t="shared" si="14"/>
        <v>187.9</v>
      </c>
      <c r="AR24" s="24">
        <f t="shared" si="15"/>
        <v>184.19</v>
      </c>
      <c r="AS24" s="21">
        <f t="shared" si="16"/>
        <v>98.025545502927088</v>
      </c>
      <c r="AT24" s="25">
        <v>187.9</v>
      </c>
      <c r="AU24" s="24">
        <v>184.19</v>
      </c>
      <c r="AV24" s="21">
        <v>0</v>
      </c>
      <c r="AW24" s="24">
        <v>0</v>
      </c>
      <c r="AX24" s="21">
        <v>0</v>
      </c>
      <c r="AY24" s="21">
        <v>0</v>
      </c>
      <c r="AZ24" s="25">
        <v>0</v>
      </c>
      <c r="BA24" s="21">
        <v>0</v>
      </c>
      <c r="BB24" s="21">
        <v>0</v>
      </c>
      <c r="BC24" s="21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160</v>
      </c>
      <c r="BI24" s="28">
        <v>90.85</v>
      </c>
      <c r="BJ24" s="28">
        <v>160</v>
      </c>
      <c r="BK24" s="28">
        <v>55.85</v>
      </c>
      <c r="BL24" s="28">
        <v>0</v>
      </c>
      <c r="BM24" s="28">
        <v>12.72</v>
      </c>
      <c r="BN24" s="28">
        <v>0</v>
      </c>
      <c r="BO24" s="28">
        <v>0</v>
      </c>
      <c r="BP24" s="28">
        <v>0</v>
      </c>
      <c r="BQ24" s="28">
        <v>0</v>
      </c>
      <c r="BR24" s="28">
        <v>0</v>
      </c>
      <c r="BS24" s="28">
        <v>130</v>
      </c>
      <c r="BT24" s="28">
        <v>0</v>
      </c>
      <c r="BU24" s="24">
        <f t="shared" si="17"/>
        <v>12241.190999999999</v>
      </c>
      <c r="BV24" s="24">
        <f t="shared" si="18"/>
        <v>11676.941999999999</v>
      </c>
      <c r="BW24" s="21">
        <v>0</v>
      </c>
      <c r="BX24" s="21">
        <v>0</v>
      </c>
      <c r="BY24" s="21">
        <v>0</v>
      </c>
      <c r="BZ24" s="21">
        <v>0</v>
      </c>
      <c r="CA24" s="21">
        <v>0</v>
      </c>
      <c r="CB24" s="21">
        <v>0</v>
      </c>
      <c r="CC24" s="21">
        <v>0</v>
      </c>
      <c r="CD24" s="21">
        <v>0</v>
      </c>
      <c r="CE24" s="21">
        <v>0</v>
      </c>
      <c r="CF24" s="21">
        <v>0</v>
      </c>
      <c r="CG24" s="21">
        <v>560</v>
      </c>
      <c r="CH24" s="21">
        <v>560</v>
      </c>
      <c r="CI24" s="21">
        <v>0</v>
      </c>
      <c r="CJ24" s="24">
        <f t="shared" si="19"/>
        <v>560</v>
      </c>
      <c r="CK24" s="24">
        <f t="shared" si="20"/>
        <v>560</v>
      </c>
      <c r="CL24" s="24">
        <v>333.3779999999997</v>
      </c>
      <c r="CM24" s="29">
        <v>164.27599999999984</v>
      </c>
    </row>
    <row r="25" spans="1:93" s="30" customFormat="1" ht="20.25" customHeight="1">
      <c r="A25" s="31">
        <v>16</v>
      </c>
      <c r="B25" s="20" t="s">
        <v>62</v>
      </c>
      <c r="C25" s="21">
        <v>1417.0181</v>
      </c>
      <c r="D25" s="32">
        <v>75.959999999999127</v>
      </c>
      <c r="E25" s="23">
        <f t="shared" si="0"/>
        <v>10243.07</v>
      </c>
      <c r="F25" s="24">
        <f t="shared" si="1"/>
        <v>9852.3788999999997</v>
      </c>
      <c r="G25" s="24">
        <f t="shared" si="2"/>
        <v>96.185800741379296</v>
      </c>
      <c r="H25" s="24">
        <f t="shared" si="3"/>
        <v>2769.07</v>
      </c>
      <c r="I25" s="24">
        <f t="shared" si="4"/>
        <v>2378.3789000000002</v>
      </c>
      <c r="J25" s="24">
        <f t="shared" si="5"/>
        <v>85.890891165626002</v>
      </c>
      <c r="K25" s="24">
        <f t="shared" si="6"/>
        <v>835.3</v>
      </c>
      <c r="L25" s="24">
        <f t="shared" si="7"/>
        <v>717.02</v>
      </c>
      <c r="M25" s="21">
        <f t="shared" si="8"/>
        <v>85.839818029450498</v>
      </c>
      <c r="N25" s="46">
        <v>1.3</v>
      </c>
      <c r="O25" s="47">
        <v>6.0999999999999999E-2</v>
      </c>
      <c r="P25" s="21">
        <f t="shared" si="9"/>
        <v>4.6923076923076925</v>
      </c>
      <c r="Q25" s="46">
        <v>560</v>
      </c>
      <c r="R25" s="47">
        <v>605.79300000000001</v>
      </c>
      <c r="S25" s="21">
        <f t="shared" si="10"/>
        <v>108.17732142857143</v>
      </c>
      <c r="T25" s="46">
        <v>834</v>
      </c>
      <c r="U25" s="47">
        <v>716.95899999999995</v>
      </c>
      <c r="V25" s="21">
        <f t="shared" si="11"/>
        <v>85.966306954436448</v>
      </c>
      <c r="W25" s="46">
        <v>24</v>
      </c>
      <c r="X25" s="47">
        <v>0</v>
      </c>
      <c r="Y25" s="21">
        <f t="shared" si="12"/>
        <v>0</v>
      </c>
      <c r="Z25" s="48">
        <v>0</v>
      </c>
      <c r="AA25" s="47">
        <v>0</v>
      </c>
      <c r="AB25" s="21" t="e">
        <f t="shared" si="13"/>
        <v>#DIV/0!</v>
      </c>
      <c r="AC25" s="26">
        <v>0</v>
      </c>
      <c r="AD25" s="21"/>
      <c r="AE25" s="21"/>
      <c r="AF25" s="21"/>
      <c r="AG25" s="49">
        <v>7474</v>
      </c>
      <c r="AH25" s="49">
        <v>7474</v>
      </c>
      <c r="AI25" s="27"/>
      <c r="AJ25" s="27"/>
      <c r="AK25" s="50">
        <v>0</v>
      </c>
      <c r="AL25" s="50">
        <v>0</v>
      </c>
      <c r="AM25" s="21"/>
      <c r="AN25" s="21"/>
      <c r="AO25" s="21"/>
      <c r="AP25" s="21"/>
      <c r="AQ25" s="24">
        <f t="shared" si="14"/>
        <v>622.20000000000005</v>
      </c>
      <c r="AR25" s="24">
        <f t="shared" si="15"/>
        <v>715.3</v>
      </c>
      <c r="AS25" s="21">
        <f t="shared" si="16"/>
        <v>114.96303439408548</v>
      </c>
      <c r="AT25" s="25">
        <v>572.20000000000005</v>
      </c>
      <c r="AU25" s="24">
        <v>649.29999999999995</v>
      </c>
      <c r="AV25" s="21">
        <v>0</v>
      </c>
      <c r="AW25" s="24">
        <v>0</v>
      </c>
      <c r="AX25" s="21">
        <v>0</v>
      </c>
      <c r="AY25" s="21">
        <v>0</v>
      </c>
      <c r="AZ25" s="25">
        <v>50</v>
      </c>
      <c r="BA25" s="21">
        <v>66</v>
      </c>
      <c r="BB25" s="21">
        <v>0</v>
      </c>
      <c r="BC25" s="21">
        <v>0</v>
      </c>
      <c r="BD25" s="28">
        <v>0</v>
      </c>
      <c r="BE25" s="28">
        <v>0</v>
      </c>
      <c r="BF25" s="28">
        <v>0</v>
      </c>
      <c r="BG25" s="28">
        <v>0</v>
      </c>
      <c r="BH25" s="28">
        <v>10</v>
      </c>
      <c r="BI25" s="28">
        <v>0</v>
      </c>
      <c r="BJ25" s="28">
        <v>10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28">
        <v>0</v>
      </c>
      <c r="BQ25" s="28">
        <v>0</v>
      </c>
      <c r="BR25" s="28">
        <v>0</v>
      </c>
      <c r="BS25" s="28">
        <v>39.206899999999997</v>
      </c>
      <c r="BT25" s="28">
        <v>0</v>
      </c>
      <c r="BU25" s="24">
        <f t="shared" si="17"/>
        <v>10243.07</v>
      </c>
      <c r="BV25" s="24">
        <f t="shared" si="18"/>
        <v>9852.3788999999997</v>
      </c>
      <c r="BW25" s="21">
        <v>0</v>
      </c>
      <c r="BX25" s="21">
        <v>0</v>
      </c>
      <c r="BY25" s="21">
        <v>0</v>
      </c>
      <c r="BZ25" s="21">
        <v>0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582</v>
      </c>
      <c r="CH25" s="21">
        <v>312</v>
      </c>
      <c r="CI25" s="21">
        <v>0</v>
      </c>
      <c r="CJ25" s="24">
        <f t="shared" si="19"/>
        <v>582</v>
      </c>
      <c r="CK25" s="24">
        <f t="shared" si="20"/>
        <v>312</v>
      </c>
      <c r="CL25" s="24">
        <v>717.57000000000016</v>
      </c>
      <c r="CM25" s="29">
        <v>301.0590000000002</v>
      </c>
    </row>
    <row r="26" spans="1:93" s="30" customFormat="1" ht="20.25" customHeight="1">
      <c r="A26" s="19">
        <v>17</v>
      </c>
      <c r="B26" s="20" t="s">
        <v>63</v>
      </c>
      <c r="C26" s="21">
        <v>6930.7520000000004</v>
      </c>
      <c r="D26" s="32">
        <v>0</v>
      </c>
      <c r="E26" s="23">
        <f t="shared" si="0"/>
        <v>33764</v>
      </c>
      <c r="F26" s="24">
        <f t="shared" si="1"/>
        <v>32523.83</v>
      </c>
      <c r="G26" s="24">
        <f t="shared" si="2"/>
        <v>96.326945859495325</v>
      </c>
      <c r="H26" s="24">
        <f t="shared" si="3"/>
        <v>6576.6</v>
      </c>
      <c r="I26" s="24">
        <f t="shared" si="4"/>
        <v>5336.43</v>
      </c>
      <c r="J26" s="24">
        <f t="shared" si="5"/>
        <v>81.142687710975281</v>
      </c>
      <c r="K26" s="24">
        <f t="shared" si="6"/>
        <v>3952.4</v>
      </c>
      <c r="L26" s="24">
        <f t="shared" si="7"/>
        <v>3581.8579999999997</v>
      </c>
      <c r="M26" s="21">
        <f t="shared" si="8"/>
        <v>90.624886145127007</v>
      </c>
      <c r="N26" s="46">
        <v>18.600000000000001</v>
      </c>
      <c r="O26" s="47">
        <v>25.198</v>
      </c>
      <c r="P26" s="21">
        <f t="shared" si="9"/>
        <v>135.47311827956989</v>
      </c>
      <c r="Q26" s="46">
        <v>2356.1999999999998</v>
      </c>
      <c r="R26" s="47">
        <v>70.790999999999997</v>
      </c>
      <c r="S26" s="21">
        <f t="shared" si="10"/>
        <v>3.0044563279857397</v>
      </c>
      <c r="T26" s="46">
        <v>3933.8</v>
      </c>
      <c r="U26" s="47">
        <v>3556.66</v>
      </c>
      <c r="V26" s="21">
        <f t="shared" si="11"/>
        <v>90.412832375819804</v>
      </c>
      <c r="W26" s="46">
        <v>148</v>
      </c>
      <c r="X26" s="47">
        <v>273</v>
      </c>
      <c r="Y26" s="21">
        <f t="shared" si="12"/>
        <v>184.45945945945945</v>
      </c>
      <c r="Z26" s="48">
        <v>0</v>
      </c>
      <c r="AA26" s="47">
        <v>0</v>
      </c>
      <c r="AB26" s="21" t="e">
        <f t="shared" si="13"/>
        <v>#DIV/0!</v>
      </c>
      <c r="AC26" s="26">
        <v>0</v>
      </c>
      <c r="AD26" s="21"/>
      <c r="AE26" s="21"/>
      <c r="AF26" s="21"/>
      <c r="AG26" s="49">
        <v>27187.4</v>
      </c>
      <c r="AH26" s="49">
        <v>27187.4</v>
      </c>
      <c r="AI26" s="27"/>
      <c r="AJ26" s="27"/>
      <c r="AK26" s="50">
        <v>0</v>
      </c>
      <c r="AL26" s="50">
        <v>0</v>
      </c>
      <c r="AM26" s="21"/>
      <c r="AN26" s="21"/>
      <c r="AO26" s="21"/>
      <c r="AP26" s="21"/>
      <c r="AQ26" s="24">
        <f t="shared" si="14"/>
        <v>120</v>
      </c>
      <c r="AR26" s="24">
        <f t="shared" si="15"/>
        <v>113.8</v>
      </c>
      <c r="AS26" s="21">
        <f t="shared" si="16"/>
        <v>94.833333333333343</v>
      </c>
      <c r="AT26" s="25">
        <v>120</v>
      </c>
      <c r="AU26" s="24">
        <v>113.8</v>
      </c>
      <c r="AV26" s="21">
        <v>0</v>
      </c>
      <c r="AW26" s="24">
        <v>0</v>
      </c>
      <c r="AX26" s="21">
        <v>0</v>
      </c>
      <c r="AY26" s="21">
        <v>0</v>
      </c>
      <c r="AZ26" s="25">
        <v>0</v>
      </c>
      <c r="BA26" s="21">
        <v>0</v>
      </c>
      <c r="BB26" s="21">
        <v>0</v>
      </c>
      <c r="BC26" s="21">
        <v>0</v>
      </c>
      <c r="BD26" s="28">
        <v>0</v>
      </c>
      <c r="BE26" s="28">
        <v>0</v>
      </c>
      <c r="BF26" s="28">
        <v>0</v>
      </c>
      <c r="BG26" s="28">
        <v>0</v>
      </c>
      <c r="BH26" s="28">
        <v>0</v>
      </c>
      <c r="BI26" s="28">
        <v>79.599999999999994</v>
      </c>
      <c r="BJ26" s="28">
        <v>0</v>
      </c>
      <c r="BK26" s="28">
        <v>0</v>
      </c>
      <c r="BL26" s="28">
        <v>0</v>
      </c>
      <c r="BM26" s="28">
        <v>30</v>
      </c>
      <c r="BN26" s="28">
        <v>0</v>
      </c>
      <c r="BO26" s="28">
        <v>0</v>
      </c>
      <c r="BP26" s="28">
        <v>0</v>
      </c>
      <c r="BQ26" s="28">
        <v>0</v>
      </c>
      <c r="BR26" s="28">
        <v>0</v>
      </c>
      <c r="BS26" s="28">
        <v>200</v>
      </c>
      <c r="BT26" s="28">
        <v>0</v>
      </c>
      <c r="BU26" s="24">
        <f t="shared" si="17"/>
        <v>33764</v>
      </c>
      <c r="BV26" s="24">
        <f t="shared" si="18"/>
        <v>32523.83</v>
      </c>
      <c r="BW26" s="21">
        <v>0</v>
      </c>
      <c r="BX26" s="21">
        <v>0</v>
      </c>
      <c r="BY26" s="21">
        <v>0</v>
      </c>
      <c r="BZ26" s="21">
        <v>0</v>
      </c>
      <c r="CA26" s="21">
        <v>0</v>
      </c>
      <c r="CB26" s="21">
        <v>0</v>
      </c>
      <c r="CC26" s="21">
        <v>0</v>
      </c>
      <c r="CD26" s="21">
        <v>0</v>
      </c>
      <c r="CE26" s="21">
        <v>0</v>
      </c>
      <c r="CF26" s="21">
        <v>0</v>
      </c>
      <c r="CG26" s="21">
        <v>3400</v>
      </c>
      <c r="CH26" s="21">
        <v>0</v>
      </c>
      <c r="CI26" s="21">
        <v>0</v>
      </c>
      <c r="CJ26" s="24">
        <f t="shared" si="19"/>
        <v>3400</v>
      </c>
      <c r="CK26" s="24">
        <f t="shared" si="20"/>
        <v>0</v>
      </c>
      <c r="CL26" s="24">
        <v>0</v>
      </c>
      <c r="CM26" s="29">
        <v>987.38100000000031</v>
      </c>
    </row>
    <row r="27" spans="1:93" s="30" customFormat="1" ht="20.25" customHeight="1">
      <c r="A27" s="31">
        <v>18</v>
      </c>
      <c r="B27" s="20" t="s">
        <v>64</v>
      </c>
      <c r="C27" s="21">
        <v>436.59100000000001</v>
      </c>
      <c r="D27" s="32">
        <v>0</v>
      </c>
      <c r="E27" s="23">
        <f t="shared" si="0"/>
        <v>13773.6</v>
      </c>
      <c r="F27" s="24">
        <f t="shared" si="1"/>
        <v>13611.251</v>
      </c>
      <c r="G27" s="24">
        <f t="shared" si="2"/>
        <v>98.82130307254458</v>
      </c>
      <c r="H27" s="24">
        <f t="shared" si="3"/>
        <v>3080.4</v>
      </c>
      <c r="I27" s="24">
        <f t="shared" si="4"/>
        <v>2918.0509999999999</v>
      </c>
      <c r="J27" s="24">
        <f t="shared" si="5"/>
        <v>94.729613037267882</v>
      </c>
      <c r="K27" s="24">
        <f t="shared" si="6"/>
        <v>1810.5</v>
      </c>
      <c r="L27" s="24">
        <f t="shared" si="7"/>
        <v>1137.5819999999999</v>
      </c>
      <c r="M27" s="21">
        <f t="shared" si="8"/>
        <v>62.832477216238601</v>
      </c>
      <c r="N27" s="46">
        <v>99</v>
      </c>
      <c r="O27" s="47">
        <v>99.013999999999996</v>
      </c>
      <c r="P27" s="21">
        <f t="shared" si="9"/>
        <v>100.01414141414141</v>
      </c>
      <c r="Q27" s="46">
        <v>49.9</v>
      </c>
      <c r="R27" s="47">
        <v>153.57400000000001</v>
      </c>
      <c r="S27" s="21">
        <f t="shared" si="10"/>
        <v>307.76352705410824</v>
      </c>
      <c r="T27" s="46">
        <v>1711.5</v>
      </c>
      <c r="U27" s="47">
        <v>1038.568</v>
      </c>
      <c r="V27" s="21">
        <f t="shared" si="11"/>
        <v>60.681741162722759</v>
      </c>
      <c r="W27" s="46">
        <v>236</v>
      </c>
      <c r="X27" s="47">
        <v>260</v>
      </c>
      <c r="Y27" s="21">
        <f t="shared" si="12"/>
        <v>110.16949152542372</v>
      </c>
      <c r="Z27" s="48">
        <v>0</v>
      </c>
      <c r="AA27" s="47">
        <v>0</v>
      </c>
      <c r="AB27" s="21" t="e">
        <f t="shared" si="13"/>
        <v>#DIV/0!</v>
      </c>
      <c r="AC27" s="26">
        <v>0</v>
      </c>
      <c r="AD27" s="21"/>
      <c r="AE27" s="21"/>
      <c r="AF27" s="21"/>
      <c r="AG27" s="49">
        <v>8458.2000000000007</v>
      </c>
      <c r="AH27" s="49">
        <v>8458.2000000000007</v>
      </c>
      <c r="AI27" s="27"/>
      <c r="AJ27" s="27"/>
      <c r="AK27" s="50">
        <v>1735</v>
      </c>
      <c r="AL27" s="50">
        <v>1735</v>
      </c>
      <c r="AM27" s="21"/>
      <c r="AN27" s="21"/>
      <c r="AO27" s="21"/>
      <c r="AP27" s="21"/>
      <c r="AQ27" s="24">
        <f t="shared" si="14"/>
        <v>181</v>
      </c>
      <c r="AR27" s="24">
        <f t="shared" si="15"/>
        <v>480.608</v>
      </c>
      <c r="AS27" s="21">
        <f t="shared" si="16"/>
        <v>265.52928176795581</v>
      </c>
      <c r="AT27" s="25">
        <v>181</v>
      </c>
      <c r="AU27" s="24">
        <v>480.608</v>
      </c>
      <c r="AV27" s="21">
        <v>0</v>
      </c>
      <c r="AW27" s="24">
        <v>0</v>
      </c>
      <c r="AX27" s="21">
        <v>0</v>
      </c>
      <c r="AY27" s="21">
        <v>0</v>
      </c>
      <c r="AZ27" s="25">
        <v>0</v>
      </c>
      <c r="BA27" s="21">
        <v>0</v>
      </c>
      <c r="BB27" s="21">
        <v>0</v>
      </c>
      <c r="BC27" s="21">
        <v>0</v>
      </c>
      <c r="BD27" s="28">
        <v>0</v>
      </c>
      <c r="BE27" s="28">
        <v>0</v>
      </c>
      <c r="BF27" s="28">
        <v>0</v>
      </c>
      <c r="BG27" s="28">
        <v>0</v>
      </c>
      <c r="BH27" s="28">
        <v>190</v>
      </c>
      <c r="BI27" s="28">
        <v>50.5</v>
      </c>
      <c r="BJ27" s="28">
        <v>190</v>
      </c>
      <c r="BK27" s="28">
        <v>48.5</v>
      </c>
      <c r="BL27" s="28">
        <v>0</v>
      </c>
      <c r="BM27" s="28">
        <v>0</v>
      </c>
      <c r="BN27" s="28">
        <v>0</v>
      </c>
      <c r="BO27" s="28">
        <v>0</v>
      </c>
      <c r="BP27" s="28">
        <v>0</v>
      </c>
      <c r="BQ27" s="28">
        <v>0</v>
      </c>
      <c r="BR27" s="28">
        <v>216</v>
      </c>
      <c r="BS27" s="28">
        <v>636.14099999999996</v>
      </c>
      <c r="BT27" s="28">
        <v>0</v>
      </c>
      <c r="BU27" s="24">
        <f t="shared" si="17"/>
        <v>13273.6</v>
      </c>
      <c r="BV27" s="24">
        <f t="shared" si="18"/>
        <v>13111.251</v>
      </c>
      <c r="BW27" s="21">
        <v>0</v>
      </c>
      <c r="BX27" s="21">
        <v>0</v>
      </c>
      <c r="BY27" s="21">
        <v>500</v>
      </c>
      <c r="BZ27" s="21">
        <v>500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1">
        <v>0</v>
      </c>
      <c r="CG27" s="21">
        <v>493.40899999999999</v>
      </c>
      <c r="CH27" s="21">
        <v>400</v>
      </c>
      <c r="CI27" s="21">
        <v>0</v>
      </c>
      <c r="CJ27" s="24">
        <f t="shared" si="19"/>
        <v>993.40899999999999</v>
      </c>
      <c r="CK27" s="24">
        <f t="shared" si="20"/>
        <v>900</v>
      </c>
      <c r="CL27" s="24">
        <v>397</v>
      </c>
      <c r="CM27" s="29">
        <v>199.64599999999973</v>
      </c>
    </row>
    <row r="28" spans="1:93" s="30" customFormat="1" ht="20.25" customHeight="1">
      <c r="A28" s="19">
        <v>19</v>
      </c>
      <c r="B28" s="20" t="s">
        <v>65</v>
      </c>
      <c r="C28" s="21">
        <v>6.5100000000002183</v>
      </c>
      <c r="D28" s="32">
        <v>155.33330000000024</v>
      </c>
      <c r="E28" s="23">
        <f t="shared" si="0"/>
        <v>14418.600000000004</v>
      </c>
      <c r="F28" s="24">
        <f t="shared" si="1"/>
        <v>13055.715</v>
      </c>
      <c r="G28" s="24">
        <f t="shared" si="2"/>
        <v>90.547730015396752</v>
      </c>
      <c r="H28" s="24">
        <f t="shared" si="3"/>
        <v>3221.4</v>
      </c>
      <c r="I28" s="24">
        <f t="shared" si="4"/>
        <v>1858.5150000000001</v>
      </c>
      <c r="J28" s="24">
        <f t="shared" si="5"/>
        <v>57.692773328366556</v>
      </c>
      <c r="K28" s="24">
        <f t="shared" si="6"/>
        <v>1197.52</v>
      </c>
      <c r="L28" s="24">
        <f t="shared" si="7"/>
        <v>939.1819999999999</v>
      </c>
      <c r="M28" s="21">
        <f t="shared" si="8"/>
        <v>78.427249649275169</v>
      </c>
      <c r="N28" s="46">
        <v>0.02</v>
      </c>
      <c r="O28" s="47">
        <v>2.1000000000000001E-2</v>
      </c>
      <c r="P28" s="21">
        <f t="shared" si="9"/>
        <v>105</v>
      </c>
      <c r="Q28" s="46">
        <v>40</v>
      </c>
      <c r="R28" s="47">
        <v>387.39499999999998</v>
      </c>
      <c r="S28" s="21">
        <f t="shared" si="10"/>
        <v>968.48749999999995</v>
      </c>
      <c r="T28" s="46">
        <v>1197.5</v>
      </c>
      <c r="U28" s="47">
        <v>939.16099999999994</v>
      </c>
      <c r="V28" s="21">
        <f t="shared" si="11"/>
        <v>78.426805845511481</v>
      </c>
      <c r="W28" s="46">
        <v>20</v>
      </c>
      <c r="X28" s="47">
        <v>0</v>
      </c>
      <c r="Y28" s="21">
        <f t="shared" si="12"/>
        <v>0</v>
      </c>
      <c r="Z28" s="48">
        <v>0</v>
      </c>
      <c r="AA28" s="47">
        <v>0</v>
      </c>
      <c r="AB28" s="21" t="e">
        <f t="shared" si="13"/>
        <v>#DIV/0!</v>
      </c>
      <c r="AC28" s="26">
        <v>0</v>
      </c>
      <c r="AD28" s="21"/>
      <c r="AE28" s="21"/>
      <c r="AF28" s="21"/>
      <c r="AG28" s="49">
        <v>11197.2</v>
      </c>
      <c r="AH28" s="49">
        <v>11197.2</v>
      </c>
      <c r="AI28" s="27"/>
      <c r="AJ28" s="27"/>
      <c r="AK28" s="50">
        <v>0</v>
      </c>
      <c r="AL28" s="50">
        <v>0</v>
      </c>
      <c r="AM28" s="21"/>
      <c r="AN28" s="21"/>
      <c r="AO28" s="21"/>
      <c r="AP28" s="21"/>
      <c r="AQ28" s="24">
        <f t="shared" si="14"/>
        <v>644.28</v>
      </c>
      <c r="AR28" s="24">
        <f t="shared" si="15"/>
        <v>140.30000000000001</v>
      </c>
      <c r="AS28" s="21">
        <f t="shared" si="16"/>
        <v>21.776246352517543</v>
      </c>
      <c r="AT28" s="25">
        <v>644.28</v>
      </c>
      <c r="AU28" s="24">
        <v>140.30000000000001</v>
      </c>
      <c r="AV28" s="21">
        <v>0</v>
      </c>
      <c r="AW28" s="24">
        <v>0</v>
      </c>
      <c r="AX28" s="21">
        <v>0</v>
      </c>
      <c r="AY28" s="21">
        <v>0</v>
      </c>
      <c r="AZ28" s="25">
        <v>0</v>
      </c>
      <c r="BA28" s="21">
        <v>0</v>
      </c>
      <c r="BB28" s="21">
        <v>0</v>
      </c>
      <c r="BC28" s="21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20</v>
      </c>
      <c r="BI28" s="28">
        <v>6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24">
        <f t="shared" si="17"/>
        <v>14418.600000000002</v>
      </c>
      <c r="BV28" s="24">
        <f t="shared" si="18"/>
        <v>13055.715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v>2733.49</v>
      </c>
      <c r="CH28" s="21">
        <v>2733.4123</v>
      </c>
      <c r="CI28" s="21">
        <v>0</v>
      </c>
      <c r="CJ28" s="24">
        <f t="shared" si="19"/>
        <v>2733.49</v>
      </c>
      <c r="CK28" s="24">
        <f t="shared" si="20"/>
        <v>2733.4123</v>
      </c>
      <c r="CL28" s="24">
        <v>1299.6000000000001</v>
      </c>
      <c r="CM28" s="29">
        <v>385.63800000000015</v>
      </c>
    </row>
    <row r="29" spans="1:93" s="30" customFormat="1" ht="20.25" customHeight="1">
      <c r="A29" s="31">
        <v>20</v>
      </c>
      <c r="B29" s="20" t="s">
        <v>66</v>
      </c>
      <c r="C29" s="21">
        <v>0</v>
      </c>
      <c r="D29" s="32">
        <v>0</v>
      </c>
      <c r="E29" s="23">
        <f t="shared" si="0"/>
        <v>0</v>
      </c>
      <c r="F29" s="24">
        <f t="shared" si="1"/>
        <v>0</v>
      </c>
      <c r="G29" s="24" t="e">
        <f t="shared" si="2"/>
        <v>#DIV/0!</v>
      </c>
      <c r="H29" s="24">
        <f t="shared" si="3"/>
        <v>0</v>
      </c>
      <c r="I29" s="24">
        <f t="shared" si="4"/>
        <v>0</v>
      </c>
      <c r="J29" s="24" t="e">
        <f t="shared" si="5"/>
        <v>#DIV/0!</v>
      </c>
      <c r="K29" s="24">
        <f t="shared" si="6"/>
        <v>0</v>
      </c>
      <c r="L29" s="24">
        <f t="shared" si="7"/>
        <v>0</v>
      </c>
      <c r="M29" s="21" t="e">
        <f t="shared" si="8"/>
        <v>#DIV/0!</v>
      </c>
      <c r="N29" s="46">
        <v>0</v>
      </c>
      <c r="O29" s="47">
        <v>0</v>
      </c>
      <c r="P29" s="21" t="e">
        <f t="shared" si="9"/>
        <v>#DIV/0!</v>
      </c>
      <c r="Q29" s="46">
        <v>0</v>
      </c>
      <c r="R29" s="47">
        <v>0</v>
      </c>
      <c r="S29" s="21" t="e">
        <f t="shared" si="10"/>
        <v>#DIV/0!</v>
      </c>
      <c r="T29" s="46">
        <v>0</v>
      </c>
      <c r="U29" s="47">
        <v>0</v>
      </c>
      <c r="V29" s="21" t="e">
        <f t="shared" si="11"/>
        <v>#DIV/0!</v>
      </c>
      <c r="W29" s="46">
        <v>0</v>
      </c>
      <c r="X29" s="47">
        <v>0</v>
      </c>
      <c r="Y29" s="21" t="e">
        <f t="shared" si="12"/>
        <v>#DIV/0!</v>
      </c>
      <c r="Z29" s="48">
        <v>0</v>
      </c>
      <c r="AA29" s="47">
        <v>0</v>
      </c>
      <c r="AB29" s="21" t="e">
        <f t="shared" si="13"/>
        <v>#DIV/0!</v>
      </c>
      <c r="AC29" s="26">
        <v>0</v>
      </c>
      <c r="AD29" s="21"/>
      <c r="AE29" s="21"/>
      <c r="AF29" s="21"/>
      <c r="AG29" s="49">
        <v>0</v>
      </c>
      <c r="AH29" s="49">
        <v>0</v>
      </c>
      <c r="AI29" s="27"/>
      <c r="AJ29" s="27"/>
      <c r="AK29" s="50">
        <v>0</v>
      </c>
      <c r="AL29" s="50">
        <v>0</v>
      </c>
      <c r="AM29" s="21"/>
      <c r="AN29" s="21"/>
      <c r="AO29" s="21"/>
      <c r="AP29" s="21"/>
      <c r="AQ29" s="24">
        <f t="shared" si="14"/>
        <v>0</v>
      </c>
      <c r="AR29" s="24">
        <f t="shared" si="15"/>
        <v>0</v>
      </c>
      <c r="AS29" s="21" t="e">
        <f t="shared" si="16"/>
        <v>#DIV/0!</v>
      </c>
      <c r="AT29" s="25">
        <v>0</v>
      </c>
      <c r="AU29" s="24">
        <v>0</v>
      </c>
      <c r="AV29" s="21">
        <v>0</v>
      </c>
      <c r="AW29" s="24">
        <v>0</v>
      </c>
      <c r="AX29" s="21">
        <v>0</v>
      </c>
      <c r="AY29" s="21">
        <v>0</v>
      </c>
      <c r="AZ29" s="25">
        <v>0</v>
      </c>
      <c r="BA29" s="21">
        <v>0</v>
      </c>
      <c r="BB29" s="21">
        <v>0</v>
      </c>
      <c r="BC29" s="21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0</v>
      </c>
      <c r="BR29" s="28">
        <v>0</v>
      </c>
      <c r="BS29" s="28">
        <v>0</v>
      </c>
      <c r="BT29" s="28">
        <v>0</v>
      </c>
      <c r="BU29" s="24">
        <f t="shared" si="17"/>
        <v>0</v>
      </c>
      <c r="BV29" s="24">
        <f t="shared" si="18"/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1">
        <v>0</v>
      </c>
      <c r="CG29" s="21">
        <v>0</v>
      </c>
      <c r="CH29" s="21">
        <v>0</v>
      </c>
      <c r="CI29" s="21">
        <v>0</v>
      </c>
      <c r="CJ29" s="24">
        <f t="shared" si="19"/>
        <v>0</v>
      </c>
      <c r="CK29" s="24">
        <f t="shared" si="20"/>
        <v>0</v>
      </c>
      <c r="CL29" s="24">
        <v>0</v>
      </c>
      <c r="CM29" s="29">
        <v>0</v>
      </c>
    </row>
    <row r="30" spans="1:93" s="30" customFormat="1" ht="20.25" customHeight="1">
      <c r="A30" s="19">
        <v>21</v>
      </c>
      <c r="B30" s="20" t="s">
        <v>67</v>
      </c>
      <c r="C30" s="21">
        <v>1974.9540999999999</v>
      </c>
      <c r="D30" s="32">
        <v>0</v>
      </c>
      <c r="E30" s="23">
        <f t="shared" si="0"/>
        <v>7572.75</v>
      </c>
      <c r="F30" s="24">
        <f t="shared" si="1"/>
        <v>6567.3320000000012</v>
      </c>
      <c r="G30" s="24">
        <f t="shared" si="2"/>
        <v>86.723211514971467</v>
      </c>
      <c r="H30" s="24">
        <f t="shared" si="3"/>
        <v>2666.95</v>
      </c>
      <c r="I30" s="24">
        <f t="shared" si="4"/>
        <v>1661.5319999999999</v>
      </c>
      <c r="J30" s="24">
        <f t="shared" si="5"/>
        <v>62.30083053675547</v>
      </c>
      <c r="K30" s="24">
        <f t="shared" si="6"/>
        <v>603.1</v>
      </c>
      <c r="L30" s="24">
        <f t="shared" si="7"/>
        <v>393.96100000000001</v>
      </c>
      <c r="M30" s="21">
        <f t="shared" si="8"/>
        <v>65.322666224506719</v>
      </c>
      <c r="N30" s="46">
        <v>1.2</v>
      </c>
      <c r="O30" s="47">
        <v>3.9E-2</v>
      </c>
      <c r="P30" s="21">
        <f t="shared" si="9"/>
        <v>3.25</v>
      </c>
      <c r="Q30" s="46">
        <v>286.35000000000002</v>
      </c>
      <c r="R30" s="47">
        <v>151.215</v>
      </c>
      <c r="S30" s="21">
        <f t="shared" si="10"/>
        <v>52.807752750130952</v>
      </c>
      <c r="T30" s="46">
        <v>601.9</v>
      </c>
      <c r="U30" s="47">
        <v>393.92200000000003</v>
      </c>
      <c r="V30" s="21">
        <f t="shared" si="11"/>
        <v>65.44641967104171</v>
      </c>
      <c r="W30" s="46">
        <v>0</v>
      </c>
      <c r="X30" s="47">
        <v>15</v>
      </c>
      <c r="Y30" s="21" t="e">
        <f t="shared" si="12"/>
        <v>#DIV/0!</v>
      </c>
      <c r="Z30" s="48">
        <v>0</v>
      </c>
      <c r="AA30" s="47">
        <v>0</v>
      </c>
      <c r="AB30" s="21" t="e">
        <f t="shared" si="13"/>
        <v>#DIV/0!</v>
      </c>
      <c r="AC30" s="26">
        <v>0</v>
      </c>
      <c r="AD30" s="21"/>
      <c r="AE30" s="21"/>
      <c r="AF30" s="21"/>
      <c r="AG30" s="49">
        <v>4905.8</v>
      </c>
      <c r="AH30" s="49">
        <v>4905.8</v>
      </c>
      <c r="AI30" s="27"/>
      <c r="AJ30" s="27"/>
      <c r="AK30" s="50">
        <v>0</v>
      </c>
      <c r="AL30" s="50">
        <v>0</v>
      </c>
      <c r="AM30" s="21"/>
      <c r="AN30" s="21"/>
      <c r="AO30" s="21"/>
      <c r="AP30" s="21"/>
      <c r="AQ30" s="24">
        <f t="shared" si="14"/>
        <v>1547</v>
      </c>
      <c r="AR30" s="24">
        <f t="shared" si="15"/>
        <v>1037.145</v>
      </c>
      <c r="AS30" s="21">
        <f t="shared" si="16"/>
        <v>67.04234001292825</v>
      </c>
      <c r="AT30" s="25">
        <v>1547</v>
      </c>
      <c r="AU30" s="24">
        <v>1037.145</v>
      </c>
      <c r="AV30" s="21">
        <v>0</v>
      </c>
      <c r="AW30" s="24">
        <v>0</v>
      </c>
      <c r="AX30" s="21">
        <v>0</v>
      </c>
      <c r="AY30" s="21">
        <v>0</v>
      </c>
      <c r="AZ30" s="25">
        <v>0</v>
      </c>
      <c r="BA30" s="21">
        <v>0</v>
      </c>
      <c r="BB30" s="21">
        <v>0</v>
      </c>
      <c r="BC30" s="21">
        <v>0</v>
      </c>
      <c r="BD30" s="28">
        <v>0</v>
      </c>
      <c r="BE30" s="28">
        <v>0</v>
      </c>
      <c r="BF30" s="28">
        <v>0</v>
      </c>
      <c r="BG30" s="28">
        <v>0</v>
      </c>
      <c r="BH30" s="28">
        <v>20</v>
      </c>
      <c r="BI30" s="28">
        <v>52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28">
        <v>0</v>
      </c>
      <c r="BP30" s="28">
        <v>0</v>
      </c>
      <c r="BQ30" s="28">
        <v>0</v>
      </c>
      <c r="BR30" s="28">
        <v>0</v>
      </c>
      <c r="BS30" s="28">
        <v>0</v>
      </c>
      <c r="BT30" s="28">
        <v>0</v>
      </c>
      <c r="BU30" s="24">
        <f t="shared" si="17"/>
        <v>7572.75</v>
      </c>
      <c r="BV30" s="24">
        <f t="shared" si="18"/>
        <v>6567.3320000000012</v>
      </c>
      <c r="BW30" s="21">
        <v>0</v>
      </c>
      <c r="BX30" s="21">
        <v>0</v>
      </c>
      <c r="BY30" s="21">
        <v>0</v>
      </c>
      <c r="BZ30" s="21">
        <v>0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1">
        <v>0</v>
      </c>
      <c r="CG30" s="21">
        <v>0</v>
      </c>
      <c r="CH30" s="21">
        <v>0</v>
      </c>
      <c r="CI30" s="21">
        <v>0</v>
      </c>
      <c r="CJ30" s="24">
        <f t="shared" si="19"/>
        <v>0</v>
      </c>
      <c r="CK30" s="24">
        <f t="shared" si="20"/>
        <v>0</v>
      </c>
      <c r="CL30" s="24">
        <v>210.5</v>
      </c>
      <c r="CM30" s="29">
        <v>12.211000000000013</v>
      </c>
    </row>
    <row r="31" spans="1:93" s="30" customFormat="1" ht="20.25" customHeight="1">
      <c r="A31" s="31">
        <v>22</v>
      </c>
      <c r="B31" s="20" t="s">
        <v>68</v>
      </c>
      <c r="C31" s="21">
        <v>4266.6518999999998</v>
      </c>
      <c r="D31" s="32">
        <v>0</v>
      </c>
      <c r="E31" s="23">
        <f t="shared" si="0"/>
        <v>6176.5</v>
      </c>
      <c r="F31" s="24">
        <f t="shared" si="1"/>
        <v>6187.268</v>
      </c>
      <c r="G31" s="24">
        <f t="shared" si="2"/>
        <v>100.17433821743707</v>
      </c>
      <c r="H31" s="24">
        <f t="shared" si="3"/>
        <v>2279</v>
      </c>
      <c r="I31" s="24">
        <f t="shared" si="4"/>
        <v>2289.768</v>
      </c>
      <c r="J31" s="24">
        <f t="shared" si="5"/>
        <v>100.47248793330408</v>
      </c>
      <c r="K31" s="24">
        <f t="shared" si="6"/>
        <v>267.39999999999998</v>
      </c>
      <c r="L31" s="24">
        <f t="shared" si="7"/>
        <v>165.63400000000001</v>
      </c>
      <c r="M31" s="21">
        <f t="shared" si="8"/>
        <v>61.942408376963364</v>
      </c>
      <c r="N31" s="46">
        <v>0</v>
      </c>
      <c r="O31" s="47">
        <v>7.0000000000000001E-3</v>
      </c>
      <c r="P31" s="21" t="e">
        <f t="shared" si="9"/>
        <v>#DIV/0!</v>
      </c>
      <c r="Q31" s="46">
        <v>95.5</v>
      </c>
      <c r="R31" s="47">
        <v>76.537000000000006</v>
      </c>
      <c r="S31" s="21">
        <f t="shared" si="10"/>
        <v>80.143455497382206</v>
      </c>
      <c r="T31" s="46">
        <v>267.39999999999998</v>
      </c>
      <c r="U31" s="47">
        <v>165.62700000000001</v>
      </c>
      <c r="V31" s="21">
        <f t="shared" si="11"/>
        <v>61.939790575916241</v>
      </c>
      <c r="W31" s="46">
        <v>0</v>
      </c>
      <c r="X31" s="47">
        <v>0</v>
      </c>
      <c r="Y31" s="21" t="e">
        <f t="shared" si="12"/>
        <v>#DIV/0!</v>
      </c>
      <c r="Z31" s="48">
        <v>0</v>
      </c>
      <c r="AA31" s="47">
        <v>0</v>
      </c>
      <c r="AB31" s="21" t="e">
        <f t="shared" si="13"/>
        <v>#DIV/0!</v>
      </c>
      <c r="AC31" s="26">
        <v>0</v>
      </c>
      <c r="AD31" s="21"/>
      <c r="AE31" s="21"/>
      <c r="AF31" s="21"/>
      <c r="AG31" s="49">
        <v>3897.5</v>
      </c>
      <c r="AH31" s="49">
        <v>3897.5</v>
      </c>
      <c r="AI31" s="27"/>
      <c r="AJ31" s="27"/>
      <c r="AK31" s="50">
        <v>0</v>
      </c>
      <c r="AL31" s="50">
        <v>0</v>
      </c>
      <c r="AM31" s="21"/>
      <c r="AN31" s="21"/>
      <c r="AO31" s="21"/>
      <c r="AP31" s="21"/>
      <c r="AQ31" s="24">
        <f t="shared" si="14"/>
        <v>1819.5</v>
      </c>
      <c r="AR31" s="24">
        <f t="shared" si="15"/>
        <v>1974.989</v>
      </c>
      <c r="AS31" s="21">
        <f t="shared" si="16"/>
        <v>108.54569936795824</v>
      </c>
      <c r="AT31" s="25">
        <v>1819.5</v>
      </c>
      <c r="AU31" s="24">
        <v>1974.989</v>
      </c>
      <c r="AV31" s="21">
        <v>0</v>
      </c>
      <c r="AW31" s="24">
        <v>0</v>
      </c>
      <c r="AX31" s="21">
        <v>0</v>
      </c>
      <c r="AY31" s="21">
        <v>0</v>
      </c>
      <c r="AZ31" s="25">
        <v>0</v>
      </c>
      <c r="BA31" s="21">
        <v>0</v>
      </c>
      <c r="BB31" s="21">
        <v>0</v>
      </c>
      <c r="BC31" s="21">
        <v>0</v>
      </c>
      <c r="BD31" s="28">
        <v>0</v>
      </c>
      <c r="BE31" s="28">
        <v>0</v>
      </c>
      <c r="BF31" s="28">
        <v>0</v>
      </c>
      <c r="BG31" s="28">
        <v>0</v>
      </c>
      <c r="BH31" s="28">
        <v>20</v>
      </c>
      <c r="BI31" s="28">
        <v>0</v>
      </c>
      <c r="BJ31" s="28">
        <v>0</v>
      </c>
      <c r="BK31" s="28">
        <v>0</v>
      </c>
      <c r="BL31" s="28">
        <v>0</v>
      </c>
      <c r="BM31" s="28">
        <v>0</v>
      </c>
      <c r="BN31" s="28">
        <v>0</v>
      </c>
      <c r="BO31" s="28">
        <v>0</v>
      </c>
      <c r="BP31" s="28">
        <v>0</v>
      </c>
      <c r="BQ31" s="28">
        <v>0</v>
      </c>
      <c r="BR31" s="28">
        <v>0</v>
      </c>
      <c r="BS31" s="28">
        <v>0</v>
      </c>
      <c r="BT31" s="28">
        <v>0</v>
      </c>
      <c r="BU31" s="24">
        <f t="shared" si="17"/>
        <v>6176.5</v>
      </c>
      <c r="BV31" s="24">
        <f t="shared" si="18"/>
        <v>6187.268</v>
      </c>
      <c r="BW31" s="21">
        <v>0</v>
      </c>
      <c r="BX31" s="21">
        <v>0</v>
      </c>
      <c r="BY31" s="21">
        <v>0</v>
      </c>
      <c r="BZ31" s="21">
        <v>0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4">
        <f t="shared" si="19"/>
        <v>0</v>
      </c>
      <c r="CK31" s="24">
        <f t="shared" si="20"/>
        <v>0</v>
      </c>
      <c r="CL31" s="24">
        <v>76.599999999999909</v>
      </c>
      <c r="CM31" s="29">
        <v>72.608000000000175</v>
      </c>
    </row>
    <row r="32" spans="1:93" s="30" customFormat="1" ht="20.25" customHeight="1">
      <c r="A32" s="19">
        <v>23</v>
      </c>
      <c r="B32" s="20" t="s">
        <v>69</v>
      </c>
      <c r="C32" s="21">
        <v>115278.11040000001</v>
      </c>
      <c r="D32" s="32">
        <v>39738.668400000002</v>
      </c>
      <c r="E32" s="23">
        <f t="shared" si="0"/>
        <v>672065.85799999989</v>
      </c>
      <c r="F32" s="24">
        <f t="shared" si="1"/>
        <v>649947.22439999983</v>
      </c>
      <c r="G32" s="24">
        <f t="shared" si="2"/>
        <v>96.708859208259312</v>
      </c>
      <c r="H32" s="24">
        <f t="shared" si="3"/>
        <v>139750.40000000002</v>
      </c>
      <c r="I32" s="24">
        <f t="shared" si="4"/>
        <v>153081.39619999999</v>
      </c>
      <c r="J32" s="24">
        <f t="shared" si="5"/>
        <v>109.53914707936431</v>
      </c>
      <c r="K32" s="24">
        <f t="shared" si="6"/>
        <v>70176.95</v>
      </c>
      <c r="L32" s="24">
        <f t="shared" si="7"/>
        <v>74419.454800000007</v>
      </c>
      <c r="M32" s="21">
        <f t="shared" si="8"/>
        <v>106.04543913635463</v>
      </c>
      <c r="N32" s="46">
        <v>5934.95</v>
      </c>
      <c r="O32" s="47">
        <v>1436.7868000000001</v>
      </c>
      <c r="P32" s="21">
        <f t="shared" si="9"/>
        <v>24.208911616778579</v>
      </c>
      <c r="Q32" s="46">
        <v>4300</v>
      </c>
      <c r="R32" s="47">
        <v>1505.7534000000001</v>
      </c>
      <c r="S32" s="21">
        <f t="shared" si="10"/>
        <v>35.017520930232557</v>
      </c>
      <c r="T32" s="46">
        <v>64242</v>
      </c>
      <c r="U32" s="47">
        <v>72982.668000000005</v>
      </c>
      <c r="V32" s="21">
        <f t="shared" si="11"/>
        <v>113.60584664238348</v>
      </c>
      <c r="W32" s="46">
        <v>7089</v>
      </c>
      <c r="X32" s="47">
        <v>5764.76</v>
      </c>
      <c r="Y32" s="21">
        <f t="shared" si="12"/>
        <v>81.319791225842863</v>
      </c>
      <c r="Z32" s="48">
        <v>5800</v>
      </c>
      <c r="AA32" s="47">
        <v>7367.3</v>
      </c>
      <c r="AB32" s="21">
        <f t="shared" si="13"/>
        <v>127.02241379310347</v>
      </c>
      <c r="AC32" s="26">
        <v>0</v>
      </c>
      <c r="AD32" s="21"/>
      <c r="AE32" s="21"/>
      <c r="AF32" s="21"/>
      <c r="AG32" s="49">
        <v>367070.9</v>
      </c>
      <c r="AH32" s="49">
        <v>367070.9</v>
      </c>
      <c r="AI32" s="27"/>
      <c r="AJ32" s="27"/>
      <c r="AK32" s="50">
        <v>4794.3</v>
      </c>
      <c r="AL32" s="50">
        <v>2397.8000000000002</v>
      </c>
      <c r="AM32" s="21"/>
      <c r="AN32" s="21"/>
      <c r="AO32" s="21"/>
      <c r="AP32" s="21"/>
      <c r="AQ32" s="24">
        <f t="shared" si="14"/>
        <v>6252</v>
      </c>
      <c r="AR32" s="24">
        <f t="shared" si="15"/>
        <v>5530.1670000000004</v>
      </c>
      <c r="AS32" s="21">
        <f t="shared" si="16"/>
        <v>88.454366602687145</v>
      </c>
      <c r="AT32" s="25">
        <v>4200</v>
      </c>
      <c r="AU32" s="24">
        <v>3954.027</v>
      </c>
      <c r="AV32" s="21">
        <v>0</v>
      </c>
      <c r="AW32" s="24">
        <v>0</v>
      </c>
      <c r="AX32" s="21">
        <v>0</v>
      </c>
      <c r="AY32" s="21">
        <v>0</v>
      </c>
      <c r="AZ32" s="25">
        <v>2052</v>
      </c>
      <c r="BA32" s="21">
        <v>1576.14</v>
      </c>
      <c r="BB32" s="21">
        <v>0</v>
      </c>
      <c r="BC32" s="21">
        <v>0</v>
      </c>
      <c r="BD32" s="28">
        <v>5474.3</v>
      </c>
      <c r="BE32" s="28">
        <v>4895.1000000000004</v>
      </c>
      <c r="BF32" s="28">
        <v>0</v>
      </c>
      <c r="BG32" s="28">
        <v>0</v>
      </c>
      <c r="BH32" s="28">
        <v>38220</v>
      </c>
      <c r="BI32" s="28">
        <v>40409.297599999998</v>
      </c>
      <c r="BJ32" s="28">
        <v>21120</v>
      </c>
      <c r="BK32" s="28">
        <v>20564.958500000001</v>
      </c>
      <c r="BL32" s="28">
        <v>4262.45</v>
      </c>
      <c r="BM32" s="28">
        <v>7370.491</v>
      </c>
      <c r="BN32" s="28">
        <v>600</v>
      </c>
      <c r="BO32" s="28">
        <v>1500</v>
      </c>
      <c r="BP32" s="28">
        <v>0</v>
      </c>
      <c r="BQ32" s="28">
        <v>0</v>
      </c>
      <c r="BR32" s="28">
        <v>3050</v>
      </c>
      <c r="BS32" s="28">
        <v>3248.3904000000002</v>
      </c>
      <c r="BT32" s="28">
        <v>0</v>
      </c>
      <c r="BU32" s="24">
        <f t="shared" si="17"/>
        <v>517089.9</v>
      </c>
      <c r="BV32" s="24">
        <f t="shared" si="18"/>
        <v>527445.19619999989</v>
      </c>
      <c r="BW32" s="21">
        <v>0</v>
      </c>
      <c r="BX32" s="21">
        <v>0</v>
      </c>
      <c r="BY32" s="21">
        <v>124225.4</v>
      </c>
      <c r="BZ32" s="21">
        <v>91751.475200000001</v>
      </c>
      <c r="CA32" s="21">
        <v>0</v>
      </c>
      <c r="CB32" s="21">
        <v>0</v>
      </c>
      <c r="CC32" s="21">
        <v>30750.558000000001</v>
      </c>
      <c r="CD32" s="21">
        <v>30750.553</v>
      </c>
      <c r="CE32" s="21">
        <v>0</v>
      </c>
      <c r="CF32" s="21">
        <v>0</v>
      </c>
      <c r="CG32" s="21">
        <v>111929.268</v>
      </c>
      <c r="CH32" s="21">
        <v>111929.268</v>
      </c>
      <c r="CI32" s="21">
        <v>0</v>
      </c>
      <c r="CJ32" s="24">
        <f t="shared" si="19"/>
        <v>266905.22599999997</v>
      </c>
      <c r="CK32" s="24">
        <f t="shared" si="20"/>
        <v>234431.29619999998</v>
      </c>
      <c r="CL32" s="24">
        <v>0</v>
      </c>
      <c r="CM32" s="29">
        <v>5965.7819999999774</v>
      </c>
    </row>
    <row r="33" spans="1:91" s="30" customFormat="1" ht="20.25" customHeight="1">
      <c r="A33" s="31">
        <v>24</v>
      </c>
      <c r="B33" s="20" t="s">
        <v>70</v>
      </c>
      <c r="C33" s="21">
        <v>8949</v>
      </c>
      <c r="D33" s="32">
        <v>84.400000000001455</v>
      </c>
      <c r="E33" s="23">
        <f t="shared" si="0"/>
        <v>53666.132999999994</v>
      </c>
      <c r="F33" s="24">
        <f t="shared" si="1"/>
        <v>53428.379500000003</v>
      </c>
      <c r="G33" s="24">
        <f t="shared" si="2"/>
        <v>99.556976650432418</v>
      </c>
      <c r="H33" s="24">
        <f t="shared" si="3"/>
        <v>6624.2</v>
      </c>
      <c r="I33" s="24">
        <f t="shared" si="4"/>
        <v>6476.9764999999998</v>
      </c>
      <c r="J33" s="24">
        <f t="shared" si="5"/>
        <v>97.777490112013524</v>
      </c>
      <c r="K33" s="24">
        <f t="shared" si="6"/>
        <v>2190</v>
      </c>
      <c r="L33" s="24">
        <f t="shared" si="7"/>
        <v>3046.9459999999999</v>
      </c>
      <c r="M33" s="21">
        <f t="shared" si="8"/>
        <v>139.12995433789953</v>
      </c>
      <c r="N33" s="46">
        <v>0</v>
      </c>
      <c r="O33" s="47">
        <v>0</v>
      </c>
      <c r="P33" s="21" t="e">
        <f t="shared" si="9"/>
        <v>#DIV/0!</v>
      </c>
      <c r="Q33" s="46">
        <v>3682.5</v>
      </c>
      <c r="R33" s="47">
        <v>1214.4929999999999</v>
      </c>
      <c r="S33" s="21">
        <f t="shared" si="10"/>
        <v>32.980122199592664</v>
      </c>
      <c r="T33" s="46">
        <v>2190</v>
      </c>
      <c r="U33" s="47">
        <v>3046.9459999999999</v>
      </c>
      <c r="V33" s="21">
        <f t="shared" si="11"/>
        <v>139.12995433789953</v>
      </c>
      <c r="W33" s="46">
        <v>36</v>
      </c>
      <c r="X33" s="47">
        <v>32</v>
      </c>
      <c r="Y33" s="21">
        <f t="shared" si="12"/>
        <v>88.888888888888886</v>
      </c>
      <c r="Z33" s="48">
        <v>0</v>
      </c>
      <c r="AA33" s="47">
        <v>0</v>
      </c>
      <c r="AB33" s="21" t="e">
        <f t="shared" si="13"/>
        <v>#DIV/0!</v>
      </c>
      <c r="AC33" s="26">
        <v>0</v>
      </c>
      <c r="AD33" s="21"/>
      <c r="AE33" s="21"/>
      <c r="AF33" s="21"/>
      <c r="AG33" s="49">
        <v>32678.799999999999</v>
      </c>
      <c r="AH33" s="49">
        <v>32678.799999999999</v>
      </c>
      <c r="AI33" s="27"/>
      <c r="AJ33" s="27"/>
      <c r="AK33" s="50">
        <v>0</v>
      </c>
      <c r="AL33" s="50">
        <v>0</v>
      </c>
      <c r="AM33" s="21"/>
      <c r="AN33" s="21"/>
      <c r="AO33" s="21"/>
      <c r="AP33" s="21"/>
      <c r="AQ33" s="24">
        <f t="shared" si="14"/>
        <v>355.7</v>
      </c>
      <c r="AR33" s="24">
        <f t="shared" si="15"/>
        <v>638.24</v>
      </c>
      <c r="AS33" s="21">
        <f t="shared" si="16"/>
        <v>179.43210570705651</v>
      </c>
      <c r="AT33" s="25">
        <v>355.7</v>
      </c>
      <c r="AU33" s="24">
        <v>638.24</v>
      </c>
      <c r="AV33" s="21">
        <v>0</v>
      </c>
      <c r="AW33" s="24">
        <v>0</v>
      </c>
      <c r="AX33" s="21">
        <v>0</v>
      </c>
      <c r="AY33" s="21">
        <v>0</v>
      </c>
      <c r="AZ33" s="25">
        <v>0</v>
      </c>
      <c r="BA33" s="21">
        <v>0</v>
      </c>
      <c r="BB33" s="21">
        <v>0</v>
      </c>
      <c r="BC33" s="21">
        <v>0</v>
      </c>
      <c r="BD33" s="28">
        <v>0</v>
      </c>
      <c r="BE33" s="28">
        <v>0</v>
      </c>
      <c r="BF33" s="28">
        <v>0</v>
      </c>
      <c r="BG33" s="28">
        <v>0</v>
      </c>
      <c r="BH33" s="28">
        <v>360</v>
      </c>
      <c r="BI33" s="28">
        <v>376.6635</v>
      </c>
      <c r="BJ33" s="28">
        <v>360</v>
      </c>
      <c r="BK33" s="28">
        <v>258.39999999999998</v>
      </c>
      <c r="BL33" s="28">
        <v>0</v>
      </c>
      <c r="BM33" s="28">
        <v>6.25</v>
      </c>
      <c r="BN33" s="28">
        <v>0</v>
      </c>
      <c r="BO33" s="28">
        <v>0</v>
      </c>
      <c r="BP33" s="28">
        <v>0</v>
      </c>
      <c r="BQ33" s="28">
        <v>0</v>
      </c>
      <c r="BR33" s="28">
        <v>0</v>
      </c>
      <c r="BS33" s="28">
        <v>456.9</v>
      </c>
      <c r="BT33" s="28">
        <v>0</v>
      </c>
      <c r="BU33" s="24">
        <f t="shared" si="17"/>
        <v>39303</v>
      </c>
      <c r="BV33" s="24">
        <f t="shared" si="18"/>
        <v>39155.776500000007</v>
      </c>
      <c r="BW33" s="21">
        <v>0</v>
      </c>
      <c r="BX33" s="21">
        <v>0</v>
      </c>
      <c r="BY33" s="21">
        <v>14363.133</v>
      </c>
      <c r="BZ33" s="21">
        <v>14272.602999999999</v>
      </c>
      <c r="CA33" s="21">
        <v>0</v>
      </c>
      <c r="CB33" s="21">
        <v>0</v>
      </c>
      <c r="CC33" s="21">
        <v>0</v>
      </c>
      <c r="CD33" s="21">
        <v>0</v>
      </c>
      <c r="CE33" s="21">
        <v>0</v>
      </c>
      <c r="CF33" s="21">
        <v>0</v>
      </c>
      <c r="CG33" s="21">
        <v>8898.9</v>
      </c>
      <c r="CH33" s="21">
        <v>8548.7049999999999</v>
      </c>
      <c r="CI33" s="21">
        <v>0</v>
      </c>
      <c r="CJ33" s="24">
        <f t="shared" si="19"/>
        <v>23262.032999999999</v>
      </c>
      <c r="CK33" s="24">
        <f t="shared" si="20"/>
        <v>22821.307999999997</v>
      </c>
      <c r="CL33" s="24">
        <v>0</v>
      </c>
      <c r="CM33" s="29">
        <v>705.48400000000038</v>
      </c>
    </row>
    <row r="34" spans="1:91" s="30" customFormat="1" ht="20.25" customHeight="1">
      <c r="A34" s="19">
        <v>25</v>
      </c>
      <c r="B34" s="20" t="s">
        <v>71</v>
      </c>
      <c r="C34" s="21">
        <v>19279.440000000002</v>
      </c>
      <c r="D34" s="32">
        <v>359.7599999999984</v>
      </c>
      <c r="E34" s="23">
        <f t="shared" si="0"/>
        <v>112695.996</v>
      </c>
      <c r="F34" s="24">
        <f t="shared" si="1"/>
        <v>102429.00630000001</v>
      </c>
      <c r="G34" s="24">
        <f t="shared" si="2"/>
        <v>90.889658848216754</v>
      </c>
      <c r="H34" s="24">
        <f t="shared" si="3"/>
        <v>7983</v>
      </c>
      <c r="I34" s="24">
        <f t="shared" si="4"/>
        <v>8196.0102999999999</v>
      </c>
      <c r="J34" s="24">
        <f t="shared" si="5"/>
        <v>102.66829888513089</v>
      </c>
      <c r="K34" s="24">
        <f t="shared" si="6"/>
        <v>3300</v>
      </c>
      <c r="L34" s="24">
        <f t="shared" si="7"/>
        <v>3343.9119999999998</v>
      </c>
      <c r="M34" s="21">
        <f t="shared" si="8"/>
        <v>101.33066666666666</v>
      </c>
      <c r="N34" s="46">
        <v>0</v>
      </c>
      <c r="O34" s="47">
        <v>0</v>
      </c>
      <c r="P34" s="21" t="e">
        <f t="shared" si="9"/>
        <v>#DIV/0!</v>
      </c>
      <c r="Q34" s="46">
        <v>3500</v>
      </c>
      <c r="R34" s="47">
        <v>1831.2453</v>
      </c>
      <c r="S34" s="21">
        <f t="shared" si="10"/>
        <v>52.321294285714281</v>
      </c>
      <c r="T34" s="46">
        <v>3300</v>
      </c>
      <c r="U34" s="47">
        <v>3343.9119999999998</v>
      </c>
      <c r="V34" s="21">
        <f t="shared" si="11"/>
        <v>101.33066666666666</v>
      </c>
      <c r="W34" s="46">
        <v>93</v>
      </c>
      <c r="X34" s="47">
        <v>94.5</v>
      </c>
      <c r="Y34" s="21">
        <f t="shared" si="12"/>
        <v>101.61290322580645</v>
      </c>
      <c r="Z34" s="48">
        <v>0</v>
      </c>
      <c r="AA34" s="47">
        <v>0</v>
      </c>
      <c r="AB34" s="21" t="e">
        <f t="shared" si="13"/>
        <v>#DIV/0!</v>
      </c>
      <c r="AC34" s="26">
        <v>0</v>
      </c>
      <c r="AD34" s="21"/>
      <c r="AE34" s="21"/>
      <c r="AF34" s="21"/>
      <c r="AG34" s="49">
        <v>24649.7</v>
      </c>
      <c r="AH34" s="49">
        <v>24649.7</v>
      </c>
      <c r="AI34" s="27"/>
      <c r="AJ34" s="27"/>
      <c r="AK34" s="50">
        <v>0</v>
      </c>
      <c r="AL34" s="50">
        <v>0</v>
      </c>
      <c r="AM34" s="21"/>
      <c r="AN34" s="21"/>
      <c r="AO34" s="21"/>
      <c r="AP34" s="21"/>
      <c r="AQ34" s="24">
        <f t="shared" si="14"/>
        <v>340</v>
      </c>
      <c r="AR34" s="24">
        <f t="shared" si="15"/>
        <v>455.9</v>
      </c>
      <c r="AS34" s="21">
        <f t="shared" si="16"/>
        <v>134.08823529411765</v>
      </c>
      <c r="AT34" s="25">
        <v>340</v>
      </c>
      <c r="AU34" s="24">
        <v>455.9</v>
      </c>
      <c r="AV34" s="21">
        <v>0</v>
      </c>
      <c r="AW34" s="24">
        <v>0</v>
      </c>
      <c r="AX34" s="21">
        <v>0</v>
      </c>
      <c r="AY34" s="21">
        <v>0</v>
      </c>
      <c r="AZ34" s="25">
        <v>0</v>
      </c>
      <c r="BA34" s="21">
        <v>0</v>
      </c>
      <c r="BB34" s="21">
        <v>0</v>
      </c>
      <c r="BC34" s="21">
        <v>0</v>
      </c>
      <c r="BD34" s="28">
        <v>0</v>
      </c>
      <c r="BE34" s="28">
        <v>0</v>
      </c>
      <c r="BF34" s="28">
        <v>0</v>
      </c>
      <c r="BG34" s="28">
        <v>0</v>
      </c>
      <c r="BH34" s="28">
        <v>750</v>
      </c>
      <c r="BI34" s="28">
        <v>750.4</v>
      </c>
      <c r="BJ34" s="28">
        <v>750</v>
      </c>
      <c r="BK34" s="28">
        <v>750.4</v>
      </c>
      <c r="BL34" s="28">
        <v>0</v>
      </c>
      <c r="BM34" s="28">
        <v>0</v>
      </c>
      <c r="BN34" s="28">
        <v>0</v>
      </c>
      <c r="BO34" s="28">
        <v>0</v>
      </c>
      <c r="BP34" s="28">
        <v>0</v>
      </c>
      <c r="BQ34" s="28">
        <v>0</v>
      </c>
      <c r="BR34" s="28">
        <v>0</v>
      </c>
      <c r="BS34" s="28">
        <v>0</v>
      </c>
      <c r="BT34" s="28">
        <v>0</v>
      </c>
      <c r="BU34" s="24">
        <f t="shared" si="17"/>
        <v>32632.7</v>
      </c>
      <c r="BV34" s="24">
        <f t="shared" si="18"/>
        <v>32845.710300000006</v>
      </c>
      <c r="BW34" s="21">
        <v>0</v>
      </c>
      <c r="BX34" s="21">
        <v>0</v>
      </c>
      <c r="BY34" s="21">
        <v>44378.296000000002</v>
      </c>
      <c r="BZ34" s="21">
        <v>44378.296000000002</v>
      </c>
      <c r="CA34" s="21">
        <v>0</v>
      </c>
      <c r="CB34" s="21">
        <v>0</v>
      </c>
      <c r="CC34" s="21">
        <v>35685</v>
      </c>
      <c r="CD34" s="21">
        <v>25205</v>
      </c>
      <c r="CE34" s="21">
        <v>0</v>
      </c>
      <c r="CF34" s="21">
        <v>0</v>
      </c>
      <c r="CG34" s="21">
        <v>440</v>
      </c>
      <c r="CH34" s="21">
        <v>440</v>
      </c>
      <c r="CI34" s="21">
        <v>0</v>
      </c>
      <c r="CJ34" s="24">
        <f t="shared" si="19"/>
        <v>80503.296000000002</v>
      </c>
      <c r="CK34" s="24">
        <f t="shared" si="20"/>
        <v>70023.296000000002</v>
      </c>
      <c r="CL34" s="24">
        <v>0</v>
      </c>
      <c r="CM34" s="29">
        <v>1720.0530000000008</v>
      </c>
    </row>
    <row r="35" spans="1:91" s="30" customFormat="1" ht="20.25" customHeight="1">
      <c r="A35" s="31">
        <v>26</v>
      </c>
      <c r="B35" s="20" t="s">
        <v>72</v>
      </c>
      <c r="C35" s="21">
        <v>23033.8</v>
      </c>
      <c r="D35" s="32">
        <v>0</v>
      </c>
      <c r="E35" s="23">
        <f t="shared" si="0"/>
        <v>75678.243999999992</v>
      </c>
      <c r="F35" s="24">
        <f t="shared" si="1"/>
        <v>59517.331299999998</v>
      </c>
      <c r="G35" s="24">
        <f t="shared" si="2"/>
        <v>78.645232968143404</v>
      </c>
      <c r="H35" s="24">
        <f t="shared" si="3"/>
        <v>6273</v>
      </c>
      <c r="I35" s="24">
        <f t="shared" si="4"/>
        <v>6158.0092999999997</v>
      </c>
      <c r="J35" s="24">
        <f t="shared" si="5"/>
        <v>98.166894627769807</v>
      </c>
      <c r="K35" s="24">
        <f t="shared" si="6"/>
        <v>3100</v>
      </c>
      <c r="L35" s="24">
        <f t="shared" si="7"/>
        <v>3389.1610000000001</v>
      </c>
      <c r="M35" s="21">
        <f t="shared" si="8"/>
        <v>109.32777419354839</v>
      </c>
      <c r="N35" s="46">
        <v>0</v>
      </c>
      <c r="O35" s="47">
        <v>0</v>
      </c>
      <c r="P35" s="21" t="e">
        <f t="shared" si="9"/>
        <v>#DIV/0!</v>
      </c>
      <c r="Q35" s="46">
        <v>1625</v>
      </c>
      <c r="R35" s="47">
        <v>352.5</v>
      </c>
      <c r="S35" s="21">
        <f t="shared" si="10"/>
        <v>21.69230769230769</v>
      </c>
      <c r="T35" s="46">
        <v>3100</v>
      </c>
      <c r="U35" s="47">
        <v>3389.1610000000001</v>
      </c>
      <c r="V35" s="21">
        <f t="shared" si="11"/>
        <v>109.32777419354839</v>
      </c>
      <c r="W35" s="46">
        <v>28</v>
      </c>
      <c r="X35" s="47">
        <v>13.8</v>
      </c>
      <c r="Y35" s="21">
        <f t="shared" si="12"/>
        <v>49.285714285714292</v>
      </c>
      <c r="Z35" s="48">
        <v>0</v>
      </c>
      <c r="AA35" s="47">
        <v>0</v>
      </c>
      <c r="AB35" s="21" t="e">
        <f t="shared" si="13"/>
        <v>#DIV/0!</v>
      </c>
      <c r="AC35" s="26">
        <v>0</v>
      </c>
      <c r="AD35" s="21"/>
      <c r="AE35" s="21"/>
      <c r="AF35" s="21"/>
      <c r="AG35" s="49">
        <v>37786.1</v>
      </c>
      <c r="AH35" s="49">
        <v>37786.1</v>
      </c>
      <c r="AI35" s="27"/>
      <c r="AJ35" s="27"/>
      <c r="AK35" s="50">
        <v>0</v>
      </c>
      <c r="AL35" s="50">
        <v>0</v>
      </c>
      <c r="AM35" s="21"/>
      <c r="AN35" s="21"/>
      <c r="AO35" s="21"/>
      <c r="AP35" s="21"/>
      <c r="AQ35" s="24">
        <f t="shared" si="14"/>
        <v>350</v>
      </c>
      <c r="AR35" s="24">
        <f t="shared" si="15"/>
        <v>160.6</v>
      </c>
      <c r="AS35" s="21">
        <f t="shared" si="16"/>
        <v>45.885714285714286</v>
      </c>
      <c r="AT35" s="25">
        <v>350</v>
      </c>
      <c r="AU35" s="24">
        <v>160.6</v>
      </c>
      <c r="AV35" s="21">
        <v>0</v>
      </c>
      <c r="AW35" s="24">
        <v>0</v>
      </c>
      <c r="AX35" s="21">
        <v>0</v>
      </c>
      <c r="AY35" s="21">
        <v>0</v>
      </c>
      <c r="AZ35" s="25">
        <v>0</v>
      </c>
      <c r="BA35" s="21">
        <v>0</v>
      </c>
      <c r="BB35" s="21">
        <v>0</v>
      </c>
      <c r="BC35" s="21">
        <v>0</v>
      </c>
      <c r="BD35" s="28">
        <v>0</v>
      </c>
      <c r="BE35" s="28">
        <v>0</v>
      </c>
      <c r="BF35" s="28">
        <v>0</v>
      </c>
      <c r="BG35" s="28">
        <v>0</v>
      </c>
      <c r="BH35" s="28">
        <v>1170</v>
      </c>
      <c r="BI35" s="28">
        <v>1118.5</v>
      </c>
      <c r="BJ35" s="28">
        <v>630</v>
      </c>
      <c r="BK35" s="28">
        <v>557.5</v>
      </c>
      <c r="BL35" s="28">
        <v>0</v>
      </c>
      <c r="BM35" s="28">
        <v>494.8</v>
      </c>
      <c r="BN35" s="28">
        <v>0</v>
      </c>
      <c r="BO35" s="28">
        <v>0</v>
      </c>
      <c r="BP35" s="28">
        <v>0</v>
      </c>
      <c r="BQ35" s="28">
        <v>0</v>
      </c>
      <c r="BR35" s="28">
        <v>0</v>
      </c>
      <c r="BS35" s="28">
        <v>310.99829999999997</v>
      </c>
      <c r="BT35" s="28">
        <v>0</v>
      </c>
      <c r="BU35" s="24">
        <f t="shared" si="17"/>
        <v>44059.1</v>
      </c>
      <c r="BV35" s="24">
        <f t="shared" si="18"/>
        <v>43944.109300000004</v>
      </c>
      <c r="BW35" s="21">
        <v>0</v>
      </c>
      <c r="BX35" s="21">
        <v>0</v>
      </c>
      <c r="BY35" s="21">
        <v>28619.144</v>
      </c>
      <c r="BZ35" s="21">
        <v>12573.222</v>
      </c>
      <c r="CA35" s="21">
        <v>0</v>
      </c>
      <c r="CB35" s="21">
        <v>0</v>
      </c>
      <c r="CC35" s="21">
        <v>3000</v>
      </c>
      <c r="CD35" s="21">
        <v>3000</v>
      </c>
      <c r="CE35" s="21">
        <v>0</v>
      </c>
      <c r="CF35" s="21">
        <v>0</v>
      </c>
      <c r="CG35" s="21">
        <v>11048.2</v>
      </c>
      <c r="CH35" s="21">
        <v>11046.805899999999</v>
      </c>
      <c r="CI35" s="21">
        <v>0</v>
      </c>
      <c r="CJ35" s="24">
        <f t="shared" si="19"/>
        <v>42667.343999999997</v>
      </c>
      <c r="CK35" s="24">
        <f t="shared" si="20"/>
        <v>26620.027900000001</v>
      </c>
      <c r="CL35" s="24">
        <v>0</v>
      </c>
      <c r="CM35" s="29">
        <v>317.64999999999964</v>
      </c>
    </row>
    <row r="36" spans="1:91" s="74" customFormat="1" ht="20.25" customHeight="1">
      <c r="A36" s="58">
        <v>27</v>
      </c>
      <c r="B36" s="59" t="s">
        <v>73</v>
      </c>
      <c r="C36" s="60">
        <v>24461.9</v>
      </c>
      <c r="D36" s="61">
        <v>0</v>
      </c>
      <c r="E36" s="62">
        <f t="shared" si="0"/>
        <v>96125.9</v>
      </c>
      <c r="F36" s="63">
        <f t="shared" si="1"/>
        <v>92948.612400000013</v>
      </c>
      <c r="G36" s="63">
        <f t="shared" si="2"/>
        <v>96.69466023204987</v>
      </c>
      <c r="H36" s="63">
        <f t="shared" si="3"/>
        <v>16673.3</v>
      </c>
      <c r="I36" s="63">
        <f t="shared" si="4"/>
        <v>15233.412399999999</v>
      </c>
      <c r="J36" s="63">
        <f t="shared" si="5"/>
        <v>91.364111483629515</v>
      </c>
      <c r="K36" s="63">
        <f t="shared" si="6"/>
        <v>7947.1</v>
      </c>
      <c r="L36" s="63">
        <f t="shared" si="7"/>
        <v>7744.375</v>
      </c>
      <c r="M36" s="60">
        <f t="shared" si="8"/>
        <v>97.449069471882822</v>
      </c>
      <c r="N36" s="64">
        <v>0</v>
      </c>
      <c r="O36" s="65">
        <v>4.4249999999999998</v>
      </c>
      <c r="P36" s="60" t="e">
        <f t="shared" si="9"/>
        <v>#DIV/0!</v>
      </c>
      <c r="Q36" s="64">
        <v>965.5</v>
      </c>
      <c r="R36" s="65">
        <v>1008.62</v>
      </c>
      <c r="S36" s="60">
        <f t="shared" si="10"/>
        <v>104.46607975142412</v>
      </c>
      <c r="T36" s="64">
        <v>7947.1</v>
      </c>
      <c r="U36" s="65">
        <v>7739.95</v>
      </c>
      <c r="V36" s="60">
        <f t="shared" si="11"/>
        <v>97.393388783329755</v>
      </c>
      <c r="W36" s="64">
        <v>120</v>
      </c>
      <c r="X36" s="65">
        <v>135</v>
      </c>
      <c r="Y36" s="60">
        <f t="shared" si="12"/>
        <v>112.5</v>
      </c>
      <c r="Z36" s="66">
        <v>0</v>
      </c>
      <c r="AA36" s="65">
        <v>0</v>
      </c>
      <c r="AB36" s="60" t="e">
        <f t="shared" si="13"/>
        <v>#DIV/0!</v>
      </c>
      <c r="AC36" s="67">
        <v>0</v>
      </c>
      <c r="AD36" s="60"/>
      <c r="AE36" s="60"/>
      <c r="AF36" s="60"/>
      <c r="AG36" s="68">
        <v>43354.9</v>
      </c>
      <c r="AH36" s="68">
        <v>43354.9</v>
      </c>
      <c r="AI36" s="69"/>
      <c r="AJ36" s="69"/>
      <c r="AK36" s="70">
        <v>0</v>
      </c>
      <c r="AL36" s="70">
        <v>0</v>
      </c>
      <c r="AM36" s="60"/>
      <c r="AN36" s="60"/>
      <c r="AO36" s="60"/>
      <c r="AP36" s="60"/>
      <c r="AQ36" s="63">
        <f t="shared" si="14"/>
        <v>900</v>
      </c>
      <c r="AR36" s="63">
        <f t="shared" si="15"/>
        <v>1261.6490000000001</v>
      </c>
      <c r="AS36" s="60">
        <f t="shared" si="16"/>
        <v>140.18322222222224</v>
      </c>
      <c r="AT36" s="71">
        <v>0</v>
      </c>
      <c r="AU36" s="63">
        <v>822.09900000000005</v>
      </c>
      <c r="AV36" s="60">
        <v>0</v>
      </c>
      <c r="AW36" s="63">
        <v>0</v>
      </c>
      <c r="AX36" s="60">
        <v>0</v>
      </c>
      <c r="AY36" s="60">
        <v>0</v>
      </c>
      <c r="AZ36" s="71">
        <v>900</v>
      </c>
      <c r="BA36" s="60">
        <v>439.55</v>
      </c>
      <c r="BB36" s="60">
        <v>0</v>
      </c>
      <c r="BC36" s="60">
        <v>0</v>
      </c>
      <c r="BD36" s="72">
        <v>0</v>
      </c>
      <c r="BE36" s="72">
        <v>0</v>
      </c>
      <c r="BF36" s="72">
        <v>0</v>
      </c>
      <c r="BG36" s="72">
        <v>0</v>
      </c>
      <c r="BH36" s="72">
        <v>850</v>
      </c>
      <c r="BI36" s="72">
        <v>497.34500000000003</v>
      </c>
      <c r="BJ36" s="72">
        <v>850</v>
      </c>
      <c r="BK36" s="72">
        <v>497.34500000000003</v>
      </c>
      <c r="BL36" s="72">
        <v>0</v>
      </c>
      <c r="BM36" s="72">
        <v>0</v>
      </c>
      <c r="BN36" s="72">
        <v>0</v>
      </c>
      <c r="BO36" s="72">
        <v>0</v>
      </c>
      <c r="BP36" s="72">
        <v>0</v>
      </c>
      <c r="BQ36" s="72">
        <v>0</v>
      </c>
      <c r="BR36" s="72">
        <v>1400</v>
      </c>
      <c r="BS36" s="72">
        <v>1519.3774000000001</v>
      </c>
      <c r="BT36" s="72">
        <v>0</v>
      </c>
      <c r="BU36" s="63">
        <f t="shared" si="17"/>
        <v>60028.2</v>
      </c>
      <c r="BV36" s="63">
        <f t="shared" si="18"/>
        <v>58588.31240000001</v>
      </c>
      <c r="BW36" s="60">
        <v>0</v>
      </c>
      <c r="BX36" s="60">
        <v>0</v>
      </c>
      <c r="BY36" s="60">
        <v>33097.699999999997</v>
      </c>
      <c r="BZ36" s="60">
        <v>31360.3</v>
      </c>
      <c r="CA36" s="60">
        <v>0</v>
      </c>
      <c r="CB36" s="60">
        <v>0</v>
      </c>
      <c r="CC36" s="60">
        <v>3000</v>
      </c>
      <c r="CD36" s="60">
        <v>3000</v>
      </c>
      <c r="CE36" s="60">
        <v>0</v>
      </c>
      <c r="CF36" s="60">
        <v>0</v>
      </c>
      <c r="CG36" s="60">
        <v>19416.3</v>
      </c>
      <c r="CH36" s="60">
        <v>19416.3</v>
      </c>
      <c r="CI36" s="60">
        <v>0</v>
      </c>
      <c r="CJ36" s="63">
        <f t="shared" si="19"/>
        <v>55514</v>
      </c>
      <c r="CK36" s="63">
        <f t="shared" si="20"/>
        <v>53776.600000000006</v>
      </c>
      <c r="CL36" s="63">
        <v>4490.6999999999989</v>
      </c>
      <c r="CM36" s="73">
        <v>3067.0460000000021</v>
      </c>
    </row>
    <row r="37" spans="1:91" s="30" customFormat="1" ht="20.25" customHeight="1">
      <c r="A37" s="31">
        <v>28</v>
      </c>
      <c r="B37" s="20" t="s">
        <v>74</v>
      </c>
      <c r="C37" s="21">
        <v>15757.84</v>
      </c>
      <c r="D37" s="32">
        <v>0</v>
      </c>
      <c r="E37" s="23">
        <f t="shared" si="0"/>
        <v>95732.597000000009</v>
      </c>
      <c r="F37" s="24">
        <f t="shared" si="1"/>
        <v>99173.508999999991</v>
      </c>
      <c r="G37" s="24">
        <f t="shared" si="2"/>
        <v>103.59429505500617</v>
      </c>
      <c r="H37" s="24">
        <f t="shared" si="3"/>
        <v>11294</v>
      </c>
      <c r="I37" s="24">
        <f t="shared" si="4"/>
        <v>13307.672</v>
      </c>
      <c r="J37" s="24">
        <f t="shared" si="5"/>
        <v>117.8295732247211</v>
      </c>
      <c r="K37" s="24">
        <f t="shared" si="6"/>
        <v>5234</v>
      </c>
      <c r="L37" s="24">
        <f t="shared" si="7"/>
        <v>6719.5330000000004</v>
      </c>
      <c r="M37" s="21">
        <f t="shared" si="8"/>
        <v>128.38236530378296</v>
      </c>
      <c r="N37" s="46">
        <v>0</v>
      </c>
      <c r="O37" s="47">
        <v>0</v>
      </c>
      <c r="P37" s="21" t="e">
        <f t="shared" si="9"/>
        <v>#DIV/0!</v>
      </c>
      <c r="Q37" s="46">
        <v>3690</v>
      </c>
      <c r="R37" s="47">
        <v>1395</v>
      </c>
      <c r="S37" s="21">
        <f t="shared" si="10"/>
        <v>37.804878048780488</v>
      </c>
      <c r="T37" s="46">
        <v>5234</v>
      </c>
      <c r="U37" s="47">
        <v>6719.5330000000004</v>
      </c>
      <c r="V37" s="21">
        <f t="shared" si="11"/>
        <v>128.38236530378296</v>
      </c>
      <c r="W37" s="46">
        <v>42</v>
      </c>
      <c r="X37" s="47">
        <v>36</v>
      </c>
      <c r="Y37" s="21">
        <f t="shared" si="12"/>
        <v>85.714285714285708</v>
      </c>
      <c r="Z37" s="48">
        <v>0</v>
      </c>
      <c r="AA37" s="47">
        <v>0</v>
      </c>
      <c r="AB37" s="21" t="e">
        <f t="shared" si="13"/>
        <v>#DIV/0!</v>
      </c>
      <c r="AC37" s="26">
        <v>0</v>
      </c>
      <c r="AD37" s="21"/>
      <c r="AE37" s="21"/>
      <c r="AF37" s="21"/>
      <c r="AG37" s="49">
        <v>32521.3</v>
      </c>
      <c r="AH37" s="49">
        <v>32521.3</v>
      </c>
      <c r="AI37" s="27"/>
      <c r="AJ37" s="27"/>
      <c r="AK37" s="50">
        <v>0</v>
      </c>
      <c r="AL37" s="50">
        <v>0</v>
      </c>
      <c r="AM37" s="21"/>
      <c r="AN37" s="21"/>
      <c r="AO37" s="21"/>
      <c r="AP37" s="21"/>
      <c r="AQ37" s="24">
        <f t="shared" si="14"/>
        <v>928</v>
      </c>
      <c r="AR37" s="24">
        <f t="shared" si="15"/>
        <v>1344.2</v>
      </c>
      <c r="AS37" s="21">
        <f t="shared" si="16"/>
        <v>144.84913793103448</v>
      </c>
      <c r="AT37" s="25">
        <v>928</v>
      </c>
      <c r="AU37" s="24">
        <v>1344.2</v>
      </c>
      <c r="AV37" s="21">
        <v>0</v>
      </c>
      <c r="AW37" s="24">
        <v>0</v>
      </c>
      <c r="AX37" s="21">
        <v>0</v>
      </c>
      <c r="AY37" s="21">
        <v>0</v>
      </c>
      <c r="AZ37" s="25">
        <v>0</v>
      </c>
      <c r="BA37" s="21">
        <v>0</v>
      </c>
      <c r="BB37" s="21">
        <v>0</v>
      </c>
      <c r="BC37" s="21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1400</v>
      </c>
      <c r="BI37" s="28">
        <v>1764.5</v>
      </c>
      <c r="BJ37" s="28">
        <v>700</v>
      </c>
      <c r="BK37" s="28">
        <v>880.1</v>
      </c>
      <c r="BL37" s="28">
        <v>0</v>
      </c>
      <c r="BM37" s="28">
        <v>0</v>
      </c>
      <c r="BN37" s="28">
        <v>0</v>
      </c>
      <c r="BO37" s="28">
        <v>0</v>
      </c>
      <c r="BP37" s="28">
        <v>0</v>
      </c>
      <c r="BQ37" s="28">
        <v>0</v>
      </c>
      <c r="BR37" s="28">
        <v>0</v>
      </c>
      <c r="BS37" s="28">
        <v>0</v>
      </c>
      <c r="BT37" s="28">
        <v>0</v>
      </c>
      <c r="BU37" s="24">
        <f t="shared" si="17"/>
        <v>43815.3</v>
      </c>
      <c r="BV37" s="24">
        <f t="shared" si="18"/>
        <v>45828.971999999994</v>
      </c>
      <c r="BW37" s="21">
        <v>0</v>
      </c>
      <c r="BX37" s="21">
        <v>0</v>
      </c>
      <c r="BY37" s="21">
        <v>32917.296999999999</v>
      </c>
      <c r="BZ37" s="21">
        <v>34293.536999999997</v>
      </c>
      <c r="CA37" s="21">
        <v>0</v>
      </c>
      <c r="CB37" s="21">
        <v>0</v>
      </c>
      <c r="CC37" s="21">
        <v>19000</v>
      </c>
      <c r="CD37" s="21">
        <v>19051</v>
      </c>
      <c r="CE37" s="21">
        <v>0</v>
      </c>
      <c r="CF37" s="21">
        <v>0</v>
      </c>
      <c r="CG37" s="21">
        <v>1464.5</v>
      </c>
      <c r="CH37" s="21">
        <v>0</v>
      </c>
      <c r="CI37" s="21">
        <v>0</v>
      </c>
      <c r="CJ37" s="24">
        <f t="shared" si="19"/>
        <v>53381.796999999999</v>
      </c>
      <c r="CK37" s="24">
        <f t="shared" si="20"/>
        <v>53344.536999999997</v>
      </c>
      <c r="CL37" s="24">
        <v>0</v>
      </c>
      <c r="CM37" s="29">
        <v>2048.4390000000003</v>
      </c>
    </row>
    <row r="38" spans="1:91" s="30" customFormat="1" ht="20.25" customHeight="1">
      <c r="A38" s="19">
        <v>29</v>
      </c>
      <c r="B38" s="20" t="s">
        <v>75</v>
      </c>
      <c r="C38" s="21">
        <v>15900.7</v>
      </c>
      <c r="D38" s="32">
        <v>0</v>
      </c>
      <c r="E38" s="23">
        <f t="shared" si="0"/>
        <v>100824.6</v>
      </c>
      <c r="F38" s="24">
        <f t="shared" si="1"/>
        <v>77273.266000000003</v>
      </c>
      <c r="G38" s="24">
        <f t="shared" si="2"/>
        <v>76.641281988721005</v>
      </c>
      <c r="H38" s="24">
        <f t="shared" si="3"/>
        <v>29239.8</v>
      </c>
      <c r="I38" s="24">
        <f t="shared" si="4"/>
        <v>19984.966</v>
      </c>
      <c r="J38" s="24">
        <f t="shared" si="5"/>
        <v>68.348504435734853</v>
      </c>
      <c r="K38" s="24">
        <f t="shared" si="6"/>
        <v>6452.9</v>
      </c>
      <c r="L38" s="24">
        <f t="shared" si="7"/>
        <v>6143.7970000000005</v>
      </c>
      <c r="M38" s="21">
        <f t="shared" si="8"/>
        <v>95.209859133102952</v>
      </c>
      <c r="N38" s="46">
        <v>0</v>
      </c>
      <c r="O38" s="47">
        <v>17.893999999999998</v>
      </c>
      <c r="P38" s="21" t="e">
        <f t="shared" si="9"/>
        <v>#DIV/0!</v>
      </c>
      <c r="Q38" s="46">
        <v>187.1</v>
      </c>
      <c r="R38" s="47">
        <v>2808.4369999999999</v>
      </c>
      <c r="S38" s="21">
        <f t="shared" si="10"/>
        <v>1501.0352752538749</v>
      </c>
      <c r="T38" s="46">
        <v>6452.9</v>
      </c>
      <c r="U38" s="47">
        <v>6125.9030000000002</v>
      </c>
      <c r="V38" s="21">
        <f t="shared" si="11"/>
        <v>94.932557454787784</v>
      </c>
      <c r="W38" s="46">
        <v>320</v>
      </c>
      <c r="X38" s="47">
        <v>346.9</v>
      </c>
      <c r="Y38" s="21">
        <f t="shared" si="12"/>
        <v>108.40625</v>
      </c>
      <c r="Z38" s="48">
        <v>0</v>
      </c>
      <c r="AA38" s="47">
        <v>0</v>
      </c>
      <c r="AB38" s="21" t="e">
        <f t="shared" si="13"/>
        <v>#DIV/0!</v>
      </c>
      <c r="AC38" s="26">
        <v>0</v>
      </c>
      <c r="AD38" s="21"/>
      <c r="AE38" s="21"/>
      <c r="AF38" s="21"/>
      <c r="AG38" s="49">
        <v>36215.800000000003</v>
      </c>
      <c r="AH38" s="49">
        <v>36215.800000000003</v>
      </c>
      <c r="AI38" s="27"/>
      <c r="AJ38" s="27"/>
      <c r="AK38" s="50">
        <v>0</v>
      </c>
      <c r="AL38" s="50">
        <v>0</v>
      </c>
      <c r="AM38" s="21"/>
      <c r="AN38" s="21"/>
      <c r="AO38" s="21"/>
      <c r="AP38" s="21"/>
      <c r="AQ38" s="24">
        <f t="shared" si="14"/>
        <v>3055.9</v>
      </c>
      <c r="AR38" s="24">
        <f t="shared" si="15"/>
        <v>1758.278</v>
      </c>
      <c r="AS38" s="21">
        <f t="shared" si="16"/>
        <v>57.537157629503575</v>
      </c>
      <c r="AT38" s="25">
        <v>2885.5</v>
      </c>
      <c r="AU38" s="24">
        <v>1739.528</v>
      </c>
      <c r="AV38" s="21">
        <v>0</v>
      </c>
      <c r="AW38" s="24">
        <v>0</v>
      </c>
      <c r="AX38" s="21">
        <v>0</v>
      </c>
      <c r="AY38" s="21">
        <v>0</v>
      </c>
      <c r="AZ38" s="25">
        <v>170.4</v>
      </c>
      <c r="BA38" s="21">
        <v>18.75</v>
      </c>
      <c r="BB38" s="21">
        <v>0</v>
      </c>
      <c r="BC38" s="21">
        <v>0</v>
      </c>
      <c r="BD38" s="28">
        <v>0</v>
      </c>
      <c r="BE38" s="28">
        <v>0</v>
      </c>
      <c r="BF38" s="28">
        <v>0</v>
      </c>
      <c r="BG38" s="28">
        <v>0</v>
      </c>
      <c r="BH38" s="28">
        <v>2840</v>
      </c>
      <c r="BI38" s="28">
        <v>2084.08</v>
      </c>
      <c r="BJ38" s="28">
        <v>1200</v>
      </c>
      <c r="BK38" s="28">
        <v>298.08</v>
      </c>
      <c r="BL38" s="28">
        <v>0</v>
      </c>
      <c r="BM38" s="28">
        <v>0</v>
      </c>
      <c r="BN38" s="28">
        <v>0</v>
      </c>
      <c r="BO38" s="28">
        <v>0</v>
      </c>
      <c r="BP38" s="28">
        <v>0</v>
      </c>
      <c r="BQ38" s="28">
        <v>0</v>
      </c>
      <c r="BR38" s="28">
        <v>3000</v>
      </c>
      <c r="BS38" s="28">
        <v>2918.598</v>
      </c>
      <c r="BT38" s="28">
        <v>0</v>
      </c>
      <c r="BU38" s="24">
        <f t="shared" si="17"/>
        <v>65455.600000000006</v>
      </c>
      <c r="BV38" s="24">
        <f t="shared" si="18"/>
        <v>56200.766000000003</v>
      </c>
      <c r="BW38" s="21">
        <v>0</v>
      </c>
      <c r="BX38" s="21">
        <v>0</v>
      </c>
      <c r="BY38" s="21">
        <v>35369</v>
      </c>
      <c r="BZ38" s="21">
        <v>21072.5</v>
      </c>
      <c r="CA38" s="21">
        <v>0</v>
      </c>
      <c r="CB38" s="21">
        <v>0</v>
      </c>
      <c r="CC38" s="21">
        <v>0</v>
      </c>
      <c r="CD38" s="21">
        <v>0</v>
      </c>
      <c r="CE38" s="21">
        <v>0</v>
      </c>
      <c r="CF38" s="21">
        <v>0</v>
      </c>
      <c r="CG38" s="21">
        <v>7050.3</v>
      </c>
      <c r="CH38" s="21">
        <v>6611.5492999999997</v>
      </c>
      <c r="CI38" s="21">
        <v>0</v>
      </c>
      <c r="CJ38" s="24">
        <f t="shared" si="19"/>
        <v>42419.3</v>
      </c>
      <c r="CK38" s="24">
        <f t="shared" si="20"/>
        <v>27684.049299999999</v>
      </c>
      <c r="CL38" s="24">
        <v>13383.9</v>
      </c>
      <c r="CM38" s="29">
        <v>3924.8760000000002</v>
      </c>
    </row>
    <row r="39" spans="1:91" s="30" customFormat="1" ht="20.25" customHeight="1">
      <c r="A39" s="31">
        <v>30</v>
      </c>
      <c r="B39" s="20" t="s">
        <v>76</v>
      </c>
      <c r="C39" s="21">
        <v>7262</v>
      </c>
      <c r="D39" s="32">
        <v>0</v>
      </c>
      <c r="E39" s="23">
        <f t="shared" si="0"/>
        <v>77230.58</v>
      </c>
      <c r="F39" s="24">
        <f t="shared" si="1"/>
        <v>75019.012600000016</v>
      </c>
      <c r="G39" s="24">
        <f t="shared" si="2"/>
        <v>97.136409696780746</v>
      </c>
      <c r="H39" s="24">
        <f t="shared" si="3"/>
        <v>12746.2</v>
      </c>
      <c r="I39" s="24">
        <f t="shared" si="4"/>
        <v>10687.732599999999</v>
      </c>
      <c r="J39" s="24">
        <f t="shared" si="5"/>
        <v>83.850344416375066</v>
      </c>
      <c r="K39" s="24">
        <f t="shared" si="6"/>
        <v>4350</v>
      </c>
      <c r="L39" s="24">
        <f t="shared" si="7"/>
        <v>5122.4639999999999</v>
      </c>
      <c r="M39" s="21">
        <f t="shared" si="8"/>
        <v>117.75779310344828</v>
      </c>
      <c r="N39" s="46">
        <v>0</v>
      </c>
      <c r="O39" s="47">
        <v>0.30299999999999999</v>
      </c>
      <c r="P39" s="21" t="e">
        <f t="shared" si="9"/>
        <v>#DIV/0!</v>
      </c>
      <c r="Q39" s="46">
        <v>710.5</v>
      </c>
      <c r="R39" s="47">
        <v>1762.5930000000001</v>
      </c>
      <c r="S39" s="21">
        <f t="shared" si="10"/>
        <v>248.07783251231527</v>
      </c>
      <c r="T39" s="46">
        <v>4350</v>
      </c>
      <c r="U39" s="47">
        <v>5122.1610000000001</v>
      </c>
      <c r="V39" s="21">
        <f t="shared" si="11"/>
        <v>117.7508275862069</v>
      </c>
      <c r="W39" s="46">
        <v>380</v>
      </c>
      <c r="X39" s="47">
        <v>258.39999999999998</v>
      </c>
      <c r="Y39" s="21">
        <f t="shared" si="12"/>
        <v>68</v>
      </c>
      <c r="Z39" s="48">
        <v>0</v>
      </c>
      <c r="AA39" s="47">
        <v>0</v>
      </c>
      <c r="AB39" s="21" t="e">
        <f t="shared" si="13"/>
        <v>#DIV/0!</v>
      </c>
      <c r="AC39" s="26">
        <v>0</v>
      </c>
      <c r="AD39" s="21"/>
      <c r="AE39" s="21"/>
      <c r="AF39" s="21"/>
      <c r="AG39" s="49">
        <v>58339</v>
      </c>
      <c r="AH39" s="49">
        <v>58339</v>
      </c>
      <c r="AI39" s="27"/>
      <c r="AJ39" s="27"/>
      <c r="AK39" s="50">
        <v>700.1</v>
      </c>
      <c r="AL39" s="50">
        <v>327</v>
      </c>
      <c r="AM39" s="21"/>
      <c r="AN39" s="21"/>
      <c r="AO39" s="21"/>
      <c r="AP39" s="21"/>
      <c r="AQ39" s="24">
        <f t="shared" si="14"/>
        <v>1139.4000000000001</v>
      </c>
      <c r="AR39" s="24">
        <f t="shared" si="15"/>
        <v>1469.1156000000001</v>
      </c>
      <c r="AS39" s="21">
        <f t="shared" si="16"/>
        <v>128.93765139547131</v>
      </c>
      <c r="AT39" s="25">
        <v>1139.4000000000001</v>
      </c>
      <c r="AU39" s="24">
        <v>1469.1156000000001</v>
      </c>
      <c r="AV39" s="21">
        <v>0</v>
      </c>
      <c r="AW39" s="24">
        <v>0</v>
      </c>
      <c r="AX39" s="21">
        <v>0</v>
      </c>
      <c r="AY39" s="21">
        <v>0</v>
      </c>
      <c r="AZ39" s="25">
        <v>0</v>
      </c>
      <c r="BA39" s="21">
        <v>0</v>
      </c>
      <c r="BB39" s="21">
        <v>0</v>
      </c>
      <c r="BC39" s="21">
        <v>0</v>
      </c>
      <c r="BD39" s="28">
        <v>0</v>
      </c>
      <c r="BE39" s="28">
        <v>0</v>
      </c>
      <c r="BF39" s="28">
        <v>1740</v>
      </c>
      <c r="BG39" s="28">
        <v>907.6</v>
      </c>
      <c r="BH39" s="28">
        <v>800</v>
      </c>
      <c r="BI39" s="28">
        <v>346.81900000000002</v>
      </c>
      <c r="BJ39" s="28">
        <v>300</v>
      </c>
      <c r="BK39" s="28">
        <v>272.72000000000003</v>
      </c>
      <c r="BL39" s="28">
        <v>0</v>
      </c>
      <c r="BM39" s="28">
        <v>124.179</v>
      </c>
      <c r="BN39" s="28">
        <v>0</v>
      </c>
      <c r="BO39" s="28">
        <v>0</v>
      </c>
      <c r="BP39" s="28">
        <v>0</v>
      </c>
      <c r="BQ39" s="28">
        <v>0</v>
      </c>
      <c r="BR39" s="28">
        <v>0</v>
      </c>
      <c r="BS39" s="28">
        <v>0</v>
      </c>
      <c r="BT39" s="28">
        <v>0</v>
      </c>
      <c r="BU39" s="24">
        <f t="shared" si="17"/>
        <v>71785.3</v>
      </c>
      <c r="BV39" s="24">
        <f t="shared" si="18"/>
        <v>69353.732600000018</v>
      </c>
      <c r="BW39" s="21">
        <v>0</v>
      </c>
      <c r="BX39" s="21">
        <v>0</v>
      </c>
      <c r="BY39" s="21">
        <v>5445.28</v>
      </c>
      <c r="BZ39" s="21">
        <v>5665.28</v>
      </c>
      <c r="CA39" s="21">
        <v>0</v>
      </c>
      <c r="CB39" s="21">
        <v>0</v>
      </c>
      <c r="CC39" s="21">
        <v>0</v>
      </c>
      <c r="CD39" s="21">
        <v>0</v>
      </c>
      <c r="CE39" s="21">
        <v>0</v>
      </c>
      <c r="CF39" s="21">
        <v>0</v>
      </c>
      <c r="CG39" s="21">
        <v>5958</v>
      </c>
      <c r="CH39" s="21">
        <v>3946.1765</v>
      </c>
      <c r="CI39" s="21">
        <v>0</v>
      </c>
      <c r="CJ39" s="24">
        <f t="shared" si="19"/>
        <v>11403.279999999999</v>
      </c>
      <c r="CK39" s="24">
        <f t="shared" si="20"/>
        <v>9611.4565000000002</v>
      </c>
      <c r="CL39" s="24">
        <v>3626.3000000000011</v>
      </c>
      <c r="CM39" s="29">
        <v>696.5619999999999</v>
      </c>
    </row>
    <row r="40" spans="1:91" s="30" customFormat="1" ht="20.25" customHeight="1">
      <c r="A40" s="19">
        <v>31</v>
      </c>
      <c r="B40" s="20" t="s">
        <v>77</v>
      </c>
      <c r="C40" s="21">
        <v>2069.8859000000002</v>
      </c>
      <c r="D40" s="32">
        <v>0</v>
      </c>
      <c r="E40" s="23">
        <f t="shared" si="0"/>
        <v>92432.5</v>
      </c>
      <c r="F40" s="24">
        <f t="shared" si="1"/>
        <v>90733.915399999969</v>
      </c>
      <c r="G40" s="24">
        <f t="shared" si="2"/>
        <v>98.162351337462439</v>
      </c>
      <c r="H40" s="24">
        <f t="shared" si="3"/>
        <v>16459.599999999999</v>
      </c>
      <c r="I40" s="24">
        <f t="shared" si="4"/>
        <v>15249.6554</v>
      </c>
      <c r="J40" s="24">
        <f t="shared" si="5"/>
        <v>92.649003620987145</v>
      </c>
      <c r="K40" s="24">
        <f t="shared" si="6"/>
        <v>8745.6</v>
      </c>
      <c r="L40" s="24">
        <f t="shared" si="7"/>
        <v>9904.5378000000001</v>
      </c>
      <c r="M40" s="21">
        <f t="shared" si="8"/>
        <v>113.25166712403951</v>
      </c>
      <c r="N40" s="46">
        <v>85.6</v>
      </c>
      <c r="O40" s="47">
        <v>0</v>
      </c>
      <c r="P40" s="21">
        <f t="shared" si="9"/>
        <v>0</v>
      </c>
      <c r="Q40" s="46">
        <v>2186</v>
      </c>
      <c r="R40" s="47">
        <v>559.14499999999998</v>
      </c>
      <c r="S40" s="21">
        <f t="shared" si="10"/>
        <v>25.578453796889296</v>
      </c>
      <c r="T40" s="46">
        <v>8660</v>
      </c>
      <c r="U40" s="47">
        <v>9904.5378000000001</v>
      </c>
      <c r="V40" s="21">
        <f t="shared" si="11"/>
        <v>114.3711062355658</v>
      </c>
      <c r="W40" s="46">
        <v>106</v>
      </c>
      <c r="X40" s="47">
        <v>0</v>
      </c>
      <c r="Y40" s="21">
        <f t="shared" si="12"/>
        <v>0</v>
      </c>
      <c r="Z40" s="48">
        <v>0</v>
      </c>
      <c r="AA40" s="47">
        <v>0</v>
      </c>
      <c r="AB40" s="21" t="e">
        <f t="shared" si="13"/>
        <v>#DIV/0!</v>
      </c>
      <c r="AC40" s="26">
        <v>0</v>
      </c>
      <c r="AD40" s="21"/>
      <c r="AE40" s="21"/>
      <c r="AF40" s="21"/>
      <c r="AG40" s="49">
        <v>71002.899999999994</v>
      </c>
      <c r="AH40" s="49">
        <v>71002.899999999994</v>
      </c>
      <c r="AI40" s="27"/>
      <c r="AJ40" s="27"/>
      <c r="AK40" s="50">
        <v>0</v>
      </c>
      <c r="AL40" s="50">
        <v>0</v>
      </c>
      <c r="AM40" s="21"/>
      <c r="AN40" s="21"/>
      <c r="AO40" s="21"/>
      <c r="AP40" s="21"/>
      <c r="AQ40" s="24">
        <f t="shared" si="14"/>
        <v>572</v>
      </c>
      <c r="AR40" s="24">
        <f t="shared" si="15"/>
        <v>357.71</v>
      </c>
      <c r="AS40" s="21">
        <f t="shared" si="16"/>
        <v>62.536713286713287</v>
      </c>
      <c r="AT40" s="25">
        <v>572</v>
      </c>
      <c r="AU40" s="24">
        <v>357.71</v>
      </c>
      <c r="AV40" s="21">
        <v>0</v>
      </c>
      <c r="AW40" s="24">
        <v>0</v>
      </c>
      <c r="AX40" s="21">
        <v>0</v>
      </c>
      <c r="AY40" s="21">
        <v>0</v>
      </c>
      <c r="AZ40" s="25">
        <v>0</v>
      </c>
      <c r="BA40" s="21">
        <v>0</v>
      </c>
      <c r="BB40" s="21">
        <v>0</v>
      </c>
      <c r="BC40" s="21">
        <v>0</v>
      </c>
      <c r="BD40" s="28">
        <v>0</v>
      </c>
      <c r="BE40" s="28">
        <v>0</v>
      </c>
      <c r="BF40" s="28">
        <v>1600</v>
      </c>
      <c r="BG40" s="28">
        <v>1806.7</v>
      </c>
      <c r="BH40" s="28">
        <v>1250</v>
      </c>
      <c r="BI40" s="28">
        <v>1554.0155999999999</v>
      </c>
      <c r="BJ40" s="28">
        <v>560</v>
      </c>
      <c r="BK40" s="28">
        <v>473.22</v>
      </c>
      <c r="BL40" s="28">
        <v>0</v>
      </c>
      <c r="BM40" s="28">
        <v>127.125</v>
      </c>
      <c r="BN40" s="28">
        <v>0</v>
      </c>
      <c r="BO40" s="28">
        <v>0</v>
      </c>
      <c r="BP40" s="28">
        <v>0</v>
      </c>
      <c r="BQ40" s="28">
        <v>0</v>
      </c>
      <c r="BR40" s="28">
        <v>0</v>
      </c>
      <c r="BS40" s="28">
        <v>74</v>
      </c>
      <c r="BT40" s="28">
        <v>0</v>
      </c>
      <c r="BU40" s="24">
        <f t="shared" si="17"/>
        <v>87462.5</v>
      </c>
      <c r="BV40" s="24">
        <f t="shared" si="18"/>
        <v>86252.555399999983</v>
      </c>
      <c r="BW40" s="21">
        <v>0</v>
      </c>
      <c r="BX40" s="21">
        <v>0</v>
      </c>
      <c r="BY40" s="21">
        <v>4970</v>
      </c>
      <c r="BZ40" s="21">
        <v>4481.3599999999997</v>
      </c>
      <c r="CA40" s="21">
        <v>0</v>
      </c>
      <c r="CB40" s="21">
        <v>0</v>
      </c>
      <c r="CC40" s="21">
        <v>0</v>
      </c>
      <c r="CD40" s="21">
        <v>0</v>
      </c>
      <c r="CE40" s="21">
        <v>0</v>
      </c>
      <c r="CF40" s="21">
        <v>0</v>
      </c>
      <c r="CG40" s="21">
        <v>16830.099999999999</v>
      </c>
      <c r="CH40" s="21">
        <v>15922.565699999999</v>
      </c>
      <c r="CI40" s="21">
        <v>0</v>
      </c>
      <c r="CJ40" s="24">
        <f t="shared" si="19"/>
        <v>21800.1</v>
      </c>
      <c r="CK40" s="24">
        <f t="shared" si="20"/>
        <v>20403.9257</v>
      </c>
      <c r="CL40" s="24">
        <v>1999.9999999999982</v>
      </c>
      <c r="CM40" s="29">
        <v>866.42199999999866</v>
      </c>
    </row>
    <row r="41" spans="1:91" s="30" customFormat="1" ht="20.25" customHeight="1">
      <c r="A41" s="31">
        <v>32</v>
      </c>
      <c r="B41" s="20" t="s">
        <v>78</v>
      </c>
      <c r="C41" s="21">
        <v>8605.7999999999993</v>
      </c>
      <c r="D41" s="32">
        <v>0</v>
      </c>
      <c r="E41" s="23">
        <f t="shared" si="0"/>
        <v>66605.9565</v>
      </c>
      <c r="F41" s="24">
        <f t="shared" si="1"/>
        <v>65051.505999999994</v>
      </c>
      <c r="G41" s="24">
        <f t="shared" si="2"/>
        <v>97.666198968255941</v>
      </c>
      <c r="H41" s="24">
        <f t="shared" si="3"/>
        <v>7232.8564999999999</v>
      </c>
      <c r="I41" s="24">
        <f t="shared" si="4"/>
        <v>6512.0060000000003</v>
      </c>
      <c r="J41" s="24">
        <f t="shared" si="5"/>
        <v>90.033667887645777</v>
      </c>
      <c r="K41" s="24">
        <f t="shared" si="6"/>
        <v>4249.4565000000002</v>
      </c>
      <c r="L41" s="24">
        <f t="shared" si="7"/>
        <v>3772.48</v>
      </c>
      <c r="M41" s="21">
        <f t="shared" si="8"/>
        <v>88.775588125210831</v>
      </c>
      <c r="N41" s="46">
        <v>0</v>
      </c>
      <c r="O41" s="47">
        <v>4.5999999999999999E-2</v>
      </c>
      <c r="P41" s="21" t="e">
        <f t="shared" si="9"/>
        <v>#DIV/0!</v>
      </c>
      <c r="Q41" s="46">
        <v>805</v>
      </c>
      <c r="R41" s="47">
        <v>1452.4670000000001</v>
      </c>
      <c r="S41" s="21">
        <f t="shared" si="10"/>
        <v>180.4306832298137</v>
      </c>
      <c r="T41" s="46">
        <v>4249.4565000000002</v>
      </c>
      <c r="U41" s="47">
        <v>3772.4340000000002</v>
      </c>
      <c r="V41" s="21">
        <f t="shared" si="11"/>
        <v>88.774505633838118</v>
      </c>
      <c r="W41" s="46">
        <v>84</v>
      </c>
      <c r="X41" s="47">
        <v>40.6</v>
      </c>
      <c r="Y41" s="21">
        <f t="shared" si="12"/>
        <v>48.333333333333336</v>
      </c>
      <c r="Z41" s="48">
        <v>0</v>
      </c>
      <c r="AA41" s="47">
        <v>0</v>
      </c>
      <c r="AB41" s="21" t="e">
        <f t="shared" si="13"/>
        <v>#DIV/0!</v>
      </c>
      <c r="AC41" s="26">
        <v>0</v>
      </c>
      <c r="AD41" s="21"/>
      <c r="AE41" s="21"/>
      <c r="AF41" s="21"/>
      <c r="AG41" s="49">
        <v>44559.1</v>
      </c>
      <c r="AH41" s="49">
        <v>44559.1</v>
      </c>
      <c r="AI41" s="27"/>
      <c r="AJ41" s="27"/>
      <c r="AK41" s="50">
        <v>0</v>
      </c>
      <c r="AL41" s="50">
        <v>0</v>
      </c>
      <c r="AM41" s="21"/>
      <c r="AN41" s="21"/>
      <c r="AO41" s="21"/>
      <c r="AP41" s="21"/>
      <c r="AQ41" s="24">
        <f t="shared" si="14"/>
        <v>609.20000000000005</v>
      </c>
      <c r="AR41" s="24">
        <f t="shared" si="15"/>
        <v>381.98500000000001</v>
      </c>
      <c r="AS41" s="21">
        <f t="shared" si="16"/>
        <v>62.702724885095208</v>
      </c>
      <c r="AT41" s="25">
        <v>609.20000000000005</v>
      </c>
      <c r="AU41" s="24">
        <v>381.98500000000001</v>
      </c>
      <c r="AV41" s="21">
        <v>0</v>
      </c>
      <c r="AW41" s="24">
        <v>0</v>
      </c>
      <c r="AX41" s="21">
        <v>0</v>
      </c>
      <c r="AY41" s="21">
        <v>0</v>
      </c>
      <c r="AZ41" s="25">
        <v>0</v>
      </c>
      <c r="BA41" s="21">
        <v>0</v>
      </c>
      <c r="BB41" s="21">
        <v>0</v>
      </c>
      <c r="BC41" s="21">
        <v>0</v>
      </c>
      <c r="BD41" s="28">
        <v>0</v>
      </c>
      <c r="BE41" s="28">
        <v>0</v>
      </c>
      <c r="BF41" s="28">
        <v>0</v>
      </c>
      <c r="BG41" s="28">
        <v>0</v>
      </c>
      <c r="BH41" s="28">
        <v>400</v>
      </c>
      <c r="BI41" s="28">
        <v>164.18</v>
      </c>
      <c r="BJ41" s="28">
        <v>400</v>
      </c>
      <c r="BK41" s="28">
        <v>164.18</v>
      </c>
      <c r="BL41" s="28">
        <v>0</v>
      </c>
      <c r="BM41" s="28">
        <v>0</v>
      </c>
      <c r="BN41" s="28">
        <v>0</v>
      </c>
      <c r="BO41" s="28">
        <v>0</v>
      </c>
      <c r="BP41" s="28">
        <v>0</v>
      </c>
      <c r="BQ41" s="28">
        <v>0</v>
      </c>
      <c r="BR41" s="28">
        <v>0</v>
      </c>
      <c r="BS41" s="28">
        <v>0</v>
      </c>
      <c r="BT41" s="28">
        <v>0</v>
      </c>
      <c r="BU41" s="24">
        <f t="shared" si="17"/>
        <v>51791.956499999993</v>
      </c>
      <c r="BV41" s="24">
        <f t="shared" si="18"/>
        <v>51071.106</v>
      </c>
      <c r="BW41" s="21">
        <v>0</v>
      </c>
      <c r="BX41" s="21">
        <v>0</v>
      </c>
      <c r="BY41" s="21">
        <v>11814</v>
      </c>
      <c r="BZ41" s="21">
        <v>10980.4</v>
      </c>
      <c r="CA41" s="21">
        <v>0</v>
      </c>
      <c r="CB41" s="21">
        <v>0</v>
      </c>
      <c r="CC41" s="21">
        <v>3000</v>
      </c>
      <c r="CD41" s="21">
        <v>3000</v>
      </c>
      <c r="CE41" s="21">
        <v>0</v>
      </c>
      <c r="CF41" s="21">
        <v>0</v>
      </c>
      <c r="CG41" s="21">
        <v>16494.2</v>
      </c>
      <c r="CH41" s="21">
        <v>15332.144</v>
      </c>
      <c r="CI41" s="21">
        <v>0</v>
      </c>
      <c r="CJ41" s="24">
        <f t="shared" si="19"/>
        <v>31308.2</v>
      </c>
      <c r="CK41" s="24">
        <f t="shared" si="20"/>
        <v>29312.544000000002</v>
      </c>
      <c r="CL41" s="24">
        <v>1085.1999999999998</v>
      </c>
      <c r="CM41" s="29">
        <v>700.29399999999987</v>
      </c>
    </row>
    <row r="42" spans="1:91" s="30" customFormat="1" ht="20.25" customHeight="1">
      <c r="A42" s="19">
        <v>33</v>
      </c>
      <c r="B42" s="20" t="s">
        <v>79</v>
      </c>
      <c r="C42" s="21">
        <v>31234.2</v>
      </c>
      <c r="D42" s="32">
        <v>0</v>
      </c>
      <c r="E42" s="23">
        <f t="shared" ref="E42:E65" si="21">BU42+CJ42-CG42</f>
        <v>43416.399999999994</v>
      </c>
      <c r="F42" s="24">
        <f t="shared" ref="F42:F65" si="22">BV42+CK42-CH42</f>
        <v>44138.305999999997</v>
      </c>
      <c r="G42" s="24">
        <f t="shared" ref="G42:G66" si="23">F42/E42*100</f>
        <v>101.66274956007409</v>
      </c>
      <c r="H42" s="24">
        <f t="shared" ref="H42:H65" si="24">N42+Q42+T42+W42+Z42+AC42+AO42+AT42+AV42+AX42+AZ42+BB42+BF42+BH42+BL42+BN42+BR42+CL42</f>
        <v>9072.7999999999993</v>
      </c>
      <c r="I42" s="24">
        <f t="shared" ref="I42:I65" si="25">O42+R42+U42+X42+AA42+AD42+AP42+AU42+AW42+AY42+BA42+BC42+BG42+BI42+BM42+BO42+BS42+CM42</f>
        <v>9794.9359999999997</v>
      </c>
      <c r="J42" s="24">
        <f t="shared" ref="J42:J66" si="26">I42/H42*100</f>
        <v>107.95935102724627</v>
      </c>
      <c r="K42" s="24">
        <f t="shared" ref="K42:K65" si="27">N42+T42</f>
        <v>5204</v>
      </c>
      <c r="L42" s="24">
        <f t="shared" ref="L42:L65" si="28">O42+U42</f>
        <v>5687.4939999999997</v>
      </c>
      <c r="M42" s="21">
        <f t="shared" ref="M42:M66" si="29">L42/K42*100</f>
        <v>109.29081475787854</v>
      </c>
      <c r="N42" s="46">
        <v>0</v>
      </c>
      <c r="O42" s="47">
        <v>0</v>
      </c>
      <c r="P42" s="21" t="e">
        <f t="shared" ref="P42:P66" si="30">O42/N42*100</f>
        <v>#DIV/0!</v>
      </c>
      <c r="Q42" s="46">
        <v>1987.8</v>
      </c>
      <c r="R42" s="47">
        <v>1128.347</v>
      </c>
      <c r="S42" s="21">
        <f t="shared" ref="S42:S66" si="31">R42/Q42*100</f>
        <v>56.763608008854007</v>
      </c>
      <c r="T42" s="46">
        <v>5204</v>
      </c>
      <c r="U42" s="47">
        <v>5687.4939999999997</v>
      </c>
      <c r="V42" s="21">
        <f t="shared" ref="V42:V66" si="32">U42/T42*100</f>
        <v>109.29081475787854</v>
      </c>
      <c r="W42" s="46">
        <v>110</v>
      </c>
      <c r="X42" s="47">
        <v>402.5</v>
      </c>
      <c r="Y42" s="21">
        <f t="shared" ref="Y42:Y66" si="33">X42/W42*100</f>
        <v>365.90909090909093</v>
      </c>
      <c r="Z42" s="48">
        <v>0</v>
      </c>
      <c r="AA42" s="47">
        <v>0</v>
      </c>
      <c r="AB42" s="21" t="e">
        <f t="shared" ref="AB42:AB66" si="34">AA42/Z42*100</f>
        <v>#DIV/0!</v>
      </c>
      <c r="AC42" s="26">
        <v>0</v>
      </c>
      <c r="AD42" s="21"/>
      <c r="AE42" s="21"/>
      <c r="AF42" s="21"/>
      <c r="AG42" s="49">
        <v>34343.599999999999</v>
      </c>
      <c r="AH42" s="49">
        <v>34343.599999999999</v>
      </c>
      <c r="AI42" s="27"/>
      <c r="AJ42" s="27"/>
      <c r="AK42" s="50">
        <v>0</v>
      </c>
      <c r="AL42" s="50">
        <v>0</v>
      </c>
      <c r="AM42" s="21"/>
      <c r="AN42" s="21"/>
      <c r="AO42" s="21"/>
      <c r="AP42" s="21"/>
      <c r="AQ42" s="24">
        <f t="shared" ref="AQ42:AQ65" si="35">AT42+AV42+AX42+AZ42</f>
        <v>811</v>
      </c>
      <c r="AR42" s="24">
        <f t="shared" ref="AR42:AR65" si="36">AU42+AW42+AY42+BA42</f>
        <v>735.68200000000002</v>
      </c>
      <c r="AS42" s="21">
        <f t="shared" ref="AS42:AS66" si="37">AR42/AQ42*100</f>
        <v>90.712946979038222</v>
      </c>
      <c r="AT42" s="25">
        <v>811</v>
      </c>
      <c r="AU42" s="24">
        <v>735.68200000000002</v>
      </c>
      <c r="AV42" s="21">
        <v>0</v>
      </c>
      <c r="AW42" s="24">
        <v>0</v>
      </c>
      <c r="AX42" s="21">
        <v>0</v>
      </c>
      <c r="AY42" s="21">
        <v>0</v>
      </c>
      <c r="AZ42" s="25">
        <v>0</v>
      </c>
      <c r="BA42" s="21">
        <v>0</v>
      </c>
      <c r="BB42" s="21">
        <v>0</v>
      </c>
      <c r="BC42" s="21">
        <v>0</v>
      </c>
      <c r="BD42" s="28">
        <v>0</v>
      </c>
      <c r="BE42" s="28">
        <v>0</v>
      </c>
      <c r="BF42" s="28">
        <v>0</v>
      </c>
      <c r="BG42" s="28">
        <v>0</v>
      </c>
      <c r="BH42" s="28">
        <v>960</v>
      </c>
      <c r="BI42" s="28">
        <v>971.63</v>
      </c>
      <c r="BJ42" s="28">
        <v>960</v>
      </c>
      <c r="BK42" s="28">
        <v>971.63</v>
      </c>
      <c r="BL42" s="28">
        <v>0</v>
      </c>
      <c r="BM42" s="28">
        <v>0</v>
      </c>
      <c r="BN42" s="28">
        <v>0</v>
      </c>
      <c r="BO42" s="28">
        <v>0</v>
      </c>
      <c r="BP42" s="28">
        <v>0</v>
      </c>
      <c r="BQ42" s="28">
        <v>0</v>
      </c>
      <c r="BR42" s="28">
        <v>0</v>
      </c>
      <c r="BS42" s="28">
        <v>0</v>
      </c>
      <c r="BT42" s="28">
        <v>0</v>
      </c>
      <c r="BU42" s="24">
        <f t="shared" ref="BU42:BU65" si="38">N42+Q42+T42+W42+Z42+AC42+AE42+AG42+AI42+AK42+AM42+AO42+AT42+AV42+AX42+AZ42+BB42+BD42+BF42+BH42+BL42+BN42+BP42+BR42+CL42</f>
        <v>43416.4</v>
      </c>
      <c r="BV42" s="24">
        <f t="shared" ref="BV42:BV65" si="39">O42+R42+U42+X42+AA42+AD42+AF42+AH42+AJ42+AL42+AN42+AP42+AU42+AW42+AY42+BA42+BC42+BE42+BG42+BI42+BM42+BO42+BQ42+BS42+CM42</f>
        <v>44138.536</v>
      </c>
      <c r="BW42" s="21">
        <v>0</v>
      </c>
      <c r="BX42" s="21">
        <v>0</v>
      </c>
      <c r="BY42" s="21">
        <v>0</v>
      </c>
      <c r="BZ42" s="21">
        <v>-0.23</v>
      </c>
      <c r="CA42" s="21">
        <v>0</v>
      </c>
      <c r="CB42" s="21">
        <v>0</v>
      </c>
      <c r="CC42" s="21">
        <v>0</v>
      </c>
      <c r="CD42" s="21">
        <v>0</v>
      </c>
      <c r="CE42" s="21">
        <v>0</v>
      </c>
      <c r="CF42" s="21">
        <v>0</v>
      </c>
      <c r="CG42" s="21">
        <v>8310.7999999999993</v>
      </c>
      <c r="CH42" s="21">
        <v>8300</v>
      </c>
      <c r="CI42" s="21">
        <v>0</v>
      </c>
      <c r="CJ42" s="24">
        <f t="shared" ref="CJ42:CJ65" si="40">BW42+BY42+CA42+CC42+CE42+CG42</f>
        <v>8310.7999999999993</v>
      </c>
      <c r="CK42" s="24">
        <f t="shared" ref="CK42:CK65" si="41">BX42+BZ42+CB42+CD42+CF42+CH42+CI42</f>
        <v>8299.77</v>
      </c>
      <c r="CL42" s="24">
        <v>0</v>
      </c>
      <c r="CM42" s="29">
        <v>869.28300000000127</v>
      </c>
    </row>
    <row r="43" spans="1:91" s="30" customFormat="1" ht="20.25" customHeight="1">
      <c r="A43" s="31">
        <v>34</v>
      </c>
      <c r="B43" s="20" t="s">
        <v>80</v>
      </c>
      <c r="C43" s="21">
        <v>8617.6</v>
      </c>
      <c r="D43" s="32">
        <v>0</v>
      </c>
      <c r="E43" s="23">
        <f t="shared" si="21"/>
        <v>39336.100000000006</v>
      </c>
      <c r="F43" s="24">
        <f t="shared" si="22"/>
        <v>39348.976999999999</v>
      </c>
      <c r="G43" s="24">
        <f t="shared" si="23"/>
        <v>100.032735832988</v>
      </c>
      <c r="H43" s="24">
        <f t="shared" si="24"/>
        <v>7577.2</v>
      </c>
      <c r="I43" s="24">
        <f t="shared" si="25"/>
        <v>7845.5770000000002</v>
      </c>
      <c r="J43" s="24">
        <f t="shared" si="26"/>
        <v>103.54190202185505</v>
      </c>
      <c r="K43" s="24">
        <f t="shared" si="27"/>
        <v>3270</v>
      </c>
      <c r="L43" s="24">
        <f t="shared" si="28"/>
        <v>4216.4189999999999</v>
      </c>
      <c r="M43" s="21">
        <f t="shared" si="29"/>
        <v>128.94247706422018</v>
      </c>
      <c r="N43" s="46">
        <v>0</v>
      </c>
      <c r="O43" s="47">
        <v>0</v>
      </c>
      <c r="P43" s="21" t="e">
        <f t="shared" si="30"/>
        <v>#DIV/0!</v>
      </c>
      <c r="Q43" s="46">
        <v>578.29999999999995</v>
      </c>
      <c r="R43" s="47">
        <v>143.369</v>
      </c>
      <c r="S43" s="21">
        <f t="shared" si="31"/>
        <v>24.791457720906106</v>
      </c>
      <c r="T43" s="46">
        <v>3270</v>
      </c>
      <c r="U43" s="47">
        <v>4216.4189999999999</v>
      </c>
      <c r="V43" s="21">
        <f t="shared" si="32"/>
        <v>128.94247706422018</v>
      </c>
      <c r="W43" s="46">
        <v>72</v>
      </c>
      <c r="X43" s="47">
        <v>70.5</v>
      </c>
      <c r="Y43" s="21">
        <f t="shared" si="33"/>
        <v>97.916666666666657</v>
      </c>
      <c r="Z43" s="48">
        <v>0</v>
      </c>
      <c r="AA43" s="47">
        <v>0</v>
      </c>
      <c r="AB43" s="21" t="e">
        <f t="shared" si="34"/>
        <v>#DIV/0!</v>
      </c>
      <c r="AC43" s="26">
        <v>0</v>
      </c>
      <c r="AD43" s="21"/>
      <c r="AE43" s="21"/>
      <c r="AF43" s="21"/>
      <c r="AG43" s="49">
        <v>20013.400000000001</v>
      </c>
      <c r="AH43" s="49">
        <v>20013.400000000001</v>
      </c>
      <c r="AI43" s="27"/>
      <c r="AJ43" s="27"/>
      <c r="AK43" s="50">
        <v>0</v>
      </c>
      <c r="AL43" s="50">
        <v>0</v>
      </c>
      <c r="AM43" s="21"/>
      <c r="AN43" s="21"/>
      <c r="AO43" s="21"/>
      <c r="AP43" s="21"/>
      <c r="AQ43" s="24">
        <f t="shared" si="35"/>
        <v>564</v>
      </c>
      <c r="AR43" s="24">
        <f t="shared" si="36"/>
        <v>567.19399999999996</v>
      </c>
      <c r="AS43" s="21">
        <f t="shared" si="37"/>
        <v>100.56631205673759</v>
      </c>
      <c r="AT43" s="25">
        <v>564</v>
      </c>
      <c r="AU43" s="24">
        <v>567.19399999999996</v>
      </c>
      <c r="AV43" s="21">
        <v>0</v>
      </c>
      <c r="AW43" s="24">
        <v>0</v>
      </c>
      <c r="AX43" s="21">
        <v>0</v>
      </c>
      <c r="AY43" s="21">
        <v>0</v>
      </c>
      <c r="AZ43" s="25">
        <v>0</v>
      </c>
      <c r="BA43" s="21">
        <v>0</v>
      </c>
      <c r="BB43" s="21">
        <v>0</v>
      </c>
      <c r="BC43" s="21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700</v>
      </c>
      <c r="BI43" s="28">
        <v>721.9</v>
      </c>
      <c r="BJ43" s="28">
        <v>350</v>
      </c>
      <c r="BK43" s="28">
        <v>364.5</v>
      </c>
      <c r="BL43" s="28">
        <v>0</v>
      </c>
      <c r="BM43" s="28">
        <v>0</v>
      </c>
      <c r="BN43" s="28">
        <v>0</v>
      </c>
      <c r="BO43" s="28">
        <v>0</v>
      </c>
      <c r="BP43" s="28">
        <v>0</v>
      </c>
      <c r="BQ43" s="28">
        <v>0</v>
      </c>
      <c r="BR43" s="28">
        <v>722.4</v>
      </c>
      <c r="BS43" s="28">
        <v>753.98199999999997</v>
      </c>
      <c r="BT43" s="28">
        <v>0</v>
      </c>
      <c r="BU43" s="24">
        <f t="shared" si="38"/>
        <v>27590.600000000002</v>
      </c>
      <c r="BV43" s="24">
        <f t="shared" si="39"/>
        <v>27858.977000000003</v>
      </c>
      <c r="BW43" s="21">
        <v>0</v>
      </c>
      <c r="BX43" s="21">
        <v>0</v>
      </c>
      <c r="BY43" s="21">
        <v>11745.5</v>
      </c>
      <c r="BZ43" s="21">
        <v>11490</v>
      </c>
      <c r="CA43" s="21">
        <v>0</v>
      </c>
      <c r="CB43" s="21">
        <v>0</v>
      </c>
      <c r="CC43" s="21">
        <v>0</v>
      </c>
      <c r="CD43" s="21">
        <v>0</v>
      </c>
      <c r="CE43" s="21">
        <v>0</v>
      </c>
      <c r="CF43" s="21">
        <v>0</v>
      </c>
      <c r="CG43" s="21">
        <v>4412.3779999999997</v>
      </c>
      <c r="CH43" s="21">
        <v>4400</v>
      </c>
      <c r="CI43" s="21">
        <v>0</v>
      </c>
      <c r="CJ43" s="24">
        <f t="shared" si="40"/>
        <v>16157.878000000001</v>
      </c>
      <c r="CK43" s="24">
        <f t="shared" si="41"/>
        <v>15890</v>
      </c>
      <c r="CL43" s="24">
        <v>1670.5</v>
      </c>
      <c r="CM43" s="29">
        <v>1372.2130000000006</v>
      </c>
    </row>
    <row r="44" spans="1:91" s="30" customFormat="1" ht="20.25" customHeight="1">
      <c r="A44" s="19">
        <v>35</v>
      </c>
      <c r="B44" s="20" t="s">
        <v>81</v>
      </c>
      <c r="C44" s="21">
        <v>7179.5</v>
      </c>
      <c r="D44" s="32">
        <v>0</v>
      </c>
      <c r="E44" s="23">
        <f t="shared" si="21"/>
        <v>19604</v>
      </c>
      <c r="F44" s="24">
        <f t="shared" si="22"/>
        <v>19373.602999999999</v>
      </c>
      <c r="G44" s="24">
        <f t="shared" si="23"/>
        <v>98.824744950010199</v>
      </c>
      <c r="H44" s="24">
        <f t="shared" si="24"/>
        <v>5099.6000000000004</v>
      </c>
      <c r="I44" s="24">
        <f t="shared" si="25"/>
        <v>4869.2030000000004</v>
      </c>
      <c r="J44" s="24">
        <f t="shared" si="26"/>
        <v>95.482057416267935</v>
      </c>
      <c r="K44" s="24">
        <f t="shared" si="27"/>
        <v>2113.6</v>
      </c>
      <c r="L44" s="24">
        <f t="shared" si="28"/>
        <v>1572.9860000000001</v>
      </c>
      <c r="M44" s="21">
        <f t="shared" si="29"/>
        <v>74.422123391370192</v>
      </c>
      <c r="N44" s="46">
        <v>0</v>
      </c>
      <c r="O44" s="47">
        <v>0</v>
      </c>
      <c r="P44" s="21" t="e">
        <f t="shared" si="30"/>
        <v>#DIV/0!</v>
      </c>
      <c r="Q44" s="46">
        <v>1382.7</v>
      </c>
      <c r="R44" s="47">
        <v>539.46900000000005</v>
      </c>
      <c r="S44" s="21">
        <f t="shared" si="31"/>
        <v>39.015621609893692</v>
      </c>
      <c r="T44" s="46">
        <v>2113.6</v>
      </c>
      <c r="U44" s="47">
        <v>1572.9860000000001</v>
      </c>
      <c r="V44" s="21">
        <f t="shared" si="32"/>
        <v>74.422123391370192</v>
      </c>
      <c r="W44" s="46">
        <v>24</v>
      </c>
      <c r="X44" s="47">
        <v>65.89</v>
      </c>
      <c r="Y44" s="21">
        <f t="shared" si="33"/>
        <v>274.54166666666669</v>
      </c>
      <c r="Z44" s="48">
        <v>0</v>
      </c>
      <c r="AA44" s="47">
        <v>0</v>
      </c>
      <c r="AB44" s="21" t="e">
        <f t="shared" si="34"/>
        <v>#DIV/0!</v>
      </c>
      <c r="AC44" s="26">
        <v>0</v>
      </c>
      <c r="AD44" s="21"/>
      <c r="AE44" s="21"/>
      <c r="AF44" s="21"/>
      <c r="AG44" s="49">
        <v>14504.4</v>
      </c>
      <c r="AH44" s="49">
        <v>14504.4</v>
      </c>
      <c r="AI44" s="27"/>
      <c r="AJ44" s="27"/>
      <c r="AK44" s="50">
        <v>0</v>
      </c>
      <c r="AL44" s="50">
        <v>0</v>
      </c>
      <c r="AM44" s="21"/>
      <c r="AN44" s="21"/>
      <c r="AO44" s="21"/>
      <c r="AP44" s="21"/>
      <c r="AQ44" s="24">
        <f t="shared" si="35"/>
        <v>1379.3</v>
      </c>
      <c r="AR44" s="24">
        <f t="shared" si="36"/>
        <v>1479.16</v>
      </c>
      <c r="AS44" s="21">
        <f t="shared" si="37"/>
        <v>107.23990429928224</v>
      </c>
      <c r="AT44" s="25">
        <v>1379.3</v>
      </c>
      <c r="AU44" s="24">
        <v>1479.16</v>
      </c>
      <c r="AV44" s="21">
        <v>0</v>
      </c>
      <c r="AW44" s="24">
        <v>0</v>
      </c>
      <c r="AX44" s="21">
        <v>0</v>
      </c>
      <c r="AY44" s="21">
        <v>0</v>
      </c>
      <c r="AZ44" s="25">
        <v>0</v>
      </c>
      <c r="BA44" s="21">
        <v>0</v>
      </c>
      <c r="BB44" s="21">
        <v>0</v>
      </c>
      <c r="BC44" s="21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200</v>
      </c>
      <c r="BI44" s="28">
        <v>330.3</v>
      </c>
      <c r="BJ44" s="28">
        <v>200</v>
      </c>
      <c r="BK44" s="28">
        <v>246.9</v>
      </c>
      <c r="BL44" s="28">
        <v>0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28">
        <v>118</v>
      </c>
      <c r="BT44" s="28">
        <v>0</v>
      </c>
      <c r="BU44" s="24">
        <f t="shared" si="38"/>
        <v>19604</v>
      </c>
      <c r="BV44" s="24">
        <f t="shared" si="39"/>
        <v>19373.602999999999</v>
      </c>
      <c r="BW44" s="21">
        <v>0</v>
      </c>
      <c r="BX44" s="21">
        <v>0</v>
      </c>
      <c r="BY44" s="21">
        <v>0</v>
      </c>
      <c r="BZ44" s="21">
        <v>0</v>
      </c>
      <c r="CA44" s="21">
        <v>0</v>
      </c>
      <c r="CB44" s="21">
        <v>0</v>
      </c>
      <c r="CC44" s="21">
        <v>0</v>
      </c>
      <c r="CD44" s="21">
        <v>0</v>
      </c>
      <c r="CE44" s="21">
        <v>0</v>
      </c>
      <c r="CF44" s="21">
        <v>0</v>
      </c>
      <c r="CG44" s="21">
        <v>4000</v>
      </c>
      <c r="CH44" s="21">
        <v>0</v>
      </c>
      <c r="CI44" s="21">
        <v>0</v>
      </c>
      <c r="CJ44" s="24">
        <f t="shared" si="40"/>
        <v>4000</v>
      </c>
      <c r="CK44" s="24">
        <f t="shared" si="41"/>
        <v>0</v>
      </c>
      <c r="CL44" s="24">
        <v>0</v>
      </c>
      <c r="CM44" s="29">
        <v>763.39800000000014</v>
      </c>
    </row>
    <row r="45" spans="1:91" s="30" customFormat="1" ht="20.25" customHeight="1">
      <c r="A45" s="31">
        <v>36</v>
      </c>
      <c r="B45" s="20" t="s">
        <v>82</v>
      </c>
      <c r="C45" s="21">
        <v>10419.815999999999</v>
      </c>
      <c r="D45" s="32">
        <v>0</v>
      </c>
      <c r="E45" s="23">
        <f t="shared" si="21"/>
        <v>13606.400000000001</v>
      </c>
      <c r="F45" s="24">
        <f t="shared" si="22"/>
        <v>13227.361000000001</v>
      </c>
      <c r="G45" s="24">
        <f t="shared" si="23"/>
        <v>97.214259466133583</v>
      </c>
      <c r="H45" s="24">
        <f t="shared" si="24"/>
        <v>3007.7</v>
      </c>
      <c r="I45" s="24">
        <f t="shared" si="25"/>
        <v>2628.6610000000001</v>
      </c>
      <c r="J45" s="24">
        <f t="shared" si="26"/>
        <v>87.397712537819601</v>
      </c>
      <c r="K45" s="24">
        <f t="shared" si="27"/>
        <v>1247.2</v>
      </c>
      <c r="L45" s="24">
        <f t="shared" si="28"/>
        <v>1057.8530000000001</v>
      </c>
      <c r="M45" s="21">
        <f t="shared" si="29"/>
        <v>84.818232841565106</v>
      </c>
      <c r="N45" s="46">
        <v>0</v>
      </c>
      <c r="O45" s="47">
        <v>0</v>
      </c>
      <c r="P45" s="21" t="e">
        <f t="shared" si="30"/>
        <v>#DIV/0!</v>
      </c>
      <c r="Q45" s="46">
        <v>1026.5</v>
      </c>
      <c r="R45" s="47">
        <v>686.18299999999999</v>
      </c>
      <c r="S45" s="21">
        <f t="shared" si="31"/>
        <v>66.846858256210425</v>
      </c>
      <c r="T45" s="46">
        <v>1247.2</v>
      </c>
      <c r="U45" s="47">
        <v>1057.8530000000001</v>
      </c>
      <c r="V45" s="21">
        <f t="shared" si="32"/>
        <v>84.818232841565106</v>
      </c>
      <c r="W45" s="46">
        <v>324</v>
      </c>
      <c r="X45" s="47">
        <v>331.5</v>
      </c>
      <c r="Y45" s="21">
        <f t="shared" si="33"/>
        <v>102.31481481481481</v>
      </c>
      <c r="Z45" s="48">
        <v>0</v>
      </c>
      <c r="AA45" s="47">
        <v>0</v>
      </c>
      <c r="AB45" s="21" t="e">
        <f t="shared" si="34"/>
        <v>#DIV/0!</v>
      </c>
      <c r="AC45" s="26">
        <v>0</v>
      </c>
      <c r="AD45" s="21"/>
      <c r="AE45" s="21"/>
      <c r="AF45" s="21"/>
      <c r="AG45" s="49">
        <v>10598.7</v>
      </c>
      <c r="AH45" s="49">
        <v>10598.7</v>
      </c>
      <c r="AI45" s="27"/>
      <c r="AJ45" s="27"/>
      <c r="AK45" s="50">
        <v>0</v>
      </c>
      <c r="AL45" s="50">
        <v>0</v>
      </c>
      <c r="AM45" s="21"/>
      <c r="AN45" s="21"/>
      <c r="AO45" s="21"/>
      <c r="AP45" s="21"/>
      <c r="AQ45" s="24">
        <f t="shared" si="35"/>
        <v>200</v>
      </c>
      <c r="AR45" s="24">
        <f t="shared" si="36"/>
        <v>216.55</v>
      </c>
      <c r="AS45" s="21">
        <f t="shared" si="37"/>
        <v>108.27500000000001</v>
      </c>
      <c r="AT45" s="25">
        <v>200</v>
      </c>
      <c r="AU45" s="24">
        <v>216.55</v>
      </c>
      <c r="AV45" s="21">
        <v>0</v>
      </c>
      <c r="AW45" s="24">
        <v>0</v>
      </c>
      <c r="AX45" s="21">
        <v>0</v>
      </c>
      <c r="AY45" s="21">
        <v>0</v>
      </c>
      <c r="AZ45" s="25">
        <v>0</v>
      </c>
      <c r="BA45" s="21">
        <v>0</v>
      </c>
      <c r="BB45" s="21">
        <v>0</v>
      </c>
      <c r="BC45" s="21">
        <v>0</v>
      </c>
      <c r="BD45" s="28">
        <v>0</v>
      </c>
      <c r="BE45" s="28">
        <v>0</v>
      </c>
      <c r="BF45" s="28">
        <v>0</v>
      </c>
      <c r="BG45" s="28">
        <v>0</v>
      </c>
      <c r="BH45" s="28">
        <v>210</v>
      </c>
      <c r="BI45" s="28">
        <v>204.852</v>
      </c>
      <c r="BJ45" s="28">
        <v>170</v>
      </c>
      <c r="BK45" s="28">
        <v>148.852</v>
      </c>
      <c r="BL45" s="28">
        <v>0</v>
      </c>
      <c r="BM45" s="28">
        <v>0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28">
        <v>0</v>
      </c>
      <c r="BT45" s="28">
        <v>0</v>
      </c>
      <c r="BU45" s="24">
        <f t="shared" si="38"/>
        <v>13606.400000000001</v>
      </c>
      <c r="BV45" s="24">
        <f t="shared" si="39"/>
        <v>13227.361000000001</v>
      </c>
      <c r="BW45" s="21">
        <v>0</v>
      </c>
      <c r="BX45" s="21">
        <v>0</v>
      </c>
      <c r="BY45" s="21">
        <v>0</v>
      </c>
      <c r="BZ45" s="21">
        <v>0</v>
      </c>
      <c r="CA45" s="21">
        <v>0</v>
      </c>
      <c r="CB45" s="21">
        <v>0</v>
      </c>
      <c r="CC45" s="21">
        <v>0</v>
      </c>
      <c r="CD45" s="21">
        <v>0</v>
      </c>
      <c r="CE45" s="21">
        <v>0</v>
      </c>
      <c r="CF45" s="21">
        <v>0</v>
      </c>
      <c r="CG45" s="21">
        <v>432</v>
      </c>
      <c r="CH45" s="21">
        <v>432</v>
      </c>
      <c r="CI45" s="21">
        <v>0</v>
      </c>
      <c r="CJ45" s="24">
        <f t="shared" si="40"/>
        <v>432</v>
      </c>
      <c r="CK45" s="24">
        <f t="shared" si="41"/>
        <v>432</v>
      </c>
      <c r="CL45" s="24">
        <v>0</v>
      </c>
      <c r="CM45" s="29">
        <v>131.72299999999996</v>
      </c>
    </row>
    <row r="46" spans="1:91" s="30" customFormat="1" ht="20.25" customHeight="1">
      <c r="A46" s="19">
        <v>37</v>
      </c>
      <c r="B46" s="20" t="s">
        <v>83</v>
      </c>
      <c r="C46" s="21">
        <v>12.800000000000011</v>
      </c>
      <c r="D46" s="32">
        <v>0</v>
      </c>
      <c r="E46" s="23">
        <f t="shared" si="21"/>
        <v>6680.3</v>
      </c>
      <c r="F46" s="24">
        <f t="shared" si="22"/>
        <v>5748.2530000000006</v>
      </c>
      <c r="G46" s="24">
        <f t="shared" si="23"/>
        <v>86.047827193389523</v>
      </c>
      <c r="H46" s="24">
        <f t="shared" si="24"/>
        <v>2252.6999999999998</v>
      </c>
      <c r="I46" s="24">
        <f t="shared" si="25"/>
        <v>1320.653</v>
      </c>
      <c r="J46" s="24">
        <f t="shared" si="26"/>
        <v>58.625338482709644</v>
      </c>
      <c r="K46" s="24">
        <f t="shared" si="27"/>
        <v>653.70000000000005</v>
      </c>
      <c r="L46" s="24">
        <f t="shared" si="28"/>
        <v>597.20900000000006</v>
      </c>
      <c r="M46" s="21">
        <f t="shared" si="29"/>
        <v>91.358268318800668</v>
      </c>
      <c r="N46" s="46">
        <v>103.7</v>
      </c>
      <c r="O46" s="47">
        <v>554.50900000000001</v>
      </c>
      <c r="P46" s="21">
        <f t="shared" si="30"/>
        <v>534.72420443587271</v>
      </c>
      <c r="Q46" s="46">
        <v>1050</v>
      </c>
      <c r="R46" s="47">
        <v>40.090000000000003</v>
      </c>
      <c r="S46" s="21">
        <f t="shared" si="31"/>
        <v>3.8180952380952387</v>
      </c>
      <c r="T46" s="46">
        <v>550</v>
      </c>
      <c r="U46" s="47">
        <v>42.7</v>
      </c>
      <c r="V46" s="21">
        <f t="shared" si="32"/>
        <v>7.7636363636363646</v>
      </c>
      <c r="W46" s="46">
        <v>0</v>
      </c>
      <c r="X46" s="47">
        <v>0</v>
      </c>
      <c r="Y46" s="21" t="e">
        <f t="shared" si="33"/>
        <v>#DIV/0!</v>
      </c>
      <c r="Z46" s="48">
        <v>0</v>
      </c>
      <c r="AA46" s="47">
        <v>0</v>
      </c>
      <c r="AB46" s="21" t="e">
        <f t="shared" si="34"/>
        <v>#DIV/0!</v>
      </c>
      <c r="AC46" s="26">
        <v>0</v>
      </c>
      <c r="AD46" s="21"/>
      <c r="AE46" s="21"/>
      <c r="AF46" s="21"/>
      <c r="AG46" s="49">
        <v>4427.6000000000004</v>
      </c>
      <c r="AH46" s="49">
        <v>4427.6000000000004</v>
      </c>
      <c r="AI46" s="27"/>
      <c r="AJ46" s="27"/>
      <c r="AK46" s="50">
        <v>0</v>
      </c>
      <c r="AL46" s="50">
        <v>0</v>
      </c>
      <c r="AM46" s="21"/>
      <c r="AN46" s="21"/>
      <c r="AO46" s="21"/>
      <c r="AP46" s="21"/>
      <c r="AQ46" s="24">
        <f t="shared" si="35"/>
        <v>549</v>
      </c>
      <c r="AR46" s="24">
        <f t="shared" si="36"/>
        <v>338.7</v>
      </c>
      <c r="AS46" s="21">
        <f t="shared" si="37"/>
        <v>61.693989071038246</v>
      </c>
      <c r="AT46" s="25">
        <v>446</v>
      </c>
      <c r="AU46" s="24">
        <v>338.7</v>
      </c>
      <c r="AV46" s="21">
        <v>0</v>
      </c>
      <c r="AW46" s="24">
        <v>0</v>
      </c>
      <c r="AX46" s="21">
        <v>0</v>
      </c>
      <c r="AY46" s="21">
        <v>0</v>
      </c>
      <c r="AZ46" s="25">
        <v>103</v>
      </c>
      <c r="BA46" s="21">
        <v>0</v>
      </c>
      <c r="BB46" s="21">
        <v>0</v>
      </c>
      <c r="BC46" s="21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0</v>
      </c>
      <c r="BN46" s="28">
        <v>0</v>
      </c>
      <c r="BO46" s="28">
        <v>0</v>
      </c>
      <c r="BP46" s="28">
        <v>0</v>
      </c>
      <c r="BQ46" s="28">
        <v>0</v>
      </c>
      <c r="BR46" s="28">
        <v>0</v>
      </c>
      <c r="BS46" s="28">
        <v>0</v>
      </c>
      <c r="BT46" s="28">
        <v>0</v>
      </c>
      <c r="BU46" s="24">
        <f t="shared" si="38"/>
        <v>6680.3</v>
      </c>
      <c r="BV46" s="24">
        <f t="shared" si="39"/>
        <v>5748.2530000000006</v>
      </c>
      <c r="BW46" s="21">
        <v>0</v>
      </c>
      <c r="BX46" s="21">
        <v>0</v>
      </c>
      <c r="BY46" s="21">
        <v>0</v>
      </c>
      <c r="BZ46" s="21">
        <v>0</v>
      </c>
      <c r="CA46" s="21">
        <v>0</v>
      </c>
      <c r="CB46" s="21">
        <v>0</v>
      </c>
      <c r="CC46" s="21">
        <v>0</v>
      </c>
      <c r="CD46" s="21">
        <v>0</v>
      </c>
      <c r="CE46" s="21">
        <v>0</v>
      </c>
      <c r="CF46" s="21">
        <v>0</v>
      </c>
      <c r="CG46" s="21">
        <v>187.2</v>
      </c>
      <c r="CH46" s="21">
        <v>0</v>
      </c>
      <c r="CI46" s="21">
        <v>0</v>
      </c>
      <c r="CJ46" s="24">
        <f t="shared" si="40"/>
        <v>187.2</v>
      </c>
      <c r="CK46" s="24">
        <f t="shared" si="41"/>
        <v>0</v>
      </c>
      <c r="CL46" s="24">
        <v>0</v>
      </c>
      <c r="CM46" s="29">
        <v>344.654</v>
      </c>
    </row>
    <row r="47" spans="1:91" s="30" customFormat="1" ht="20.25" customHeight="1">
      <c r="A47" s="31">
        <v>38</v>
      </c>
      <c r="B47" s="20" t="s">
        <v>84</v>
      </c>
      <c r="C47" s="21">
        <v>680.56700000000001</v>
      </c>
      <c r="D47" s="32">
        <v>0</v>
      </c>
      <c r="E47" s="23">
        <f t="shared" si="21"/>
        <v>45768.970799999996</v>
      </c>
      <c r="F47" s="24">
        <f t="shared" si="22"/>
        <v>33069.861499999999</v>
      </c>
      <c r="G47" s="24">
        <f t="shared" si="23"/>
        <v>72.253889309654312</v>
      </c>
      <c r="H47" s="24">
        <f t="shared" si="24"/>
        <v>7567.2280000000001</v>
      </c>
      <c r="I47" s="24">
        <f t="shared" si="25"/>
        <v>3586.1187</v>
      </c>
      <c r="J47" s="24">
        <f t="shared" si="26"/>
        <v>47.390123569687603</v>
      </c>
      <c r="K47" s="24">
        <f t="shared" si="27"/>
        <v>1416.85</v>
      </c>
      <c r="L47" s="24">
        <f t="shared" si="28"/>
        <v>1183.566</v>
      </c>
      <c r="M47" s="21">
        <f t="shared" si="29"/>
        <v>83.535024879133303</v>
      </c>
      <c r="N47" s="46">
        <v>0</v>
      </c>
      <c r="O47" s="47">
        <v>0</v>
      </c>
      <c r="P47" s="21" t="e">
        <f t="shared" si="30"/>
        <v>#DIV/0!</v>
      </c>
      <c r="Q47" s="46">
        <v>1346.3779999999999</v>
      </c>
      <c r="R47" s="47">
        <v>704.54200000000003</v>
      </c>
      <c r="S47" s="21">
        <f t="shared" si="31"/>
        <v>52.328692239475103</v>
      </c>
      <c r="T47" s="46">
        <v>1416.85</v>
      </c>
      <c r="U47" s="47">
        <v>1183.566</v>
      </c>
      <c r="V47" s="21">
        <f t="shared" si="32"/>
        <v>83.535024879133303</v>
      </c>
      <c r="W47" s="46">
        <v>24</v>
      </c>
      <c r="X47" s="47">
        <v>63.9</v>
      </c>
      <c r="Y47" s="21">
        <f t="shared" si="33"/>
        <v>266.25</v>
      </c>
      <c r="Z47" s="48">
        <v>0</v>
      </c>
      <c r="AA47" s="47">
        <v>0</v>
      </c>
      <c r="AB47" s="21" t="e">
        <f t="shared" si="34"/>
        <v>#DIV/0!</v>
      </c>
      <c r="AC47" s="26">
        <v>0</v>
      </c>
      <c r="AD47" s="21"/>
      <c r="AE47" s="21"/>
      <c r="AF47" s="21"/>
      <c r="AG47" s="49">
        <v>10909.9</v>
      </c>
      <c r="AH47" s="49">
        <v>10909.9</v>
      </c>
      <c r="AI47" s="27"/>
      <c r="AJ47" s="27"/>
      <c r="AK47" s="50">
        <v>100</v>
      </c>
      <c r="AL47" s="50">
        <v>0</v>
      </c>
      <c r="AM47" s="21"/>
      <c r="AN47" s="21"/>
      <c r="AO47" s="21"/>
      <c r="AP47" s="21"/>
      <c r="AQ47" s="24">
        <f t="shared" si="35"/>
        <v>630</v>
      </c>
      <c r="AR47" s="24">
        <f t="shared" si="36"/>
        <v>953.96770000000004</v>
      </c>
      <c r="AS47" s="21">
        <f t="shared" si="37"/>
        <v>151.42344444444444</v>
      </c>
      <c r="AT47" s="25">
        <v>630</v>
      </c>
      <c r="AU47" s="24">
        <v>953.96770000000004</v>
      </c>
      <c r="AV47" s="21">
        <v>0</v>
      </c>
      <c r="AW47" s="24">
        <v>0</v>
      </c>
      <c r="AX47" s="21">
        <v>0</v>
      </c>
      <c r="AY47" s="21">
        <v>0</v>
      </c>
      <c r="AZ47" s="25">
        <v>0</v>
      </c>
      <c r="BA47" s="21">
        <v>0</v>
      </c>
      <c r="BB47" s="21">
        <v>0</v>
      </c>
      <c r="BC47" s="21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150</v>
      </c>
      <c r="BI47" s="28">
        <v>306.26</v>
      </c>
      <c r="BJ47" s="28">
        <v>150</v>
      </c>
      <c r="BK47" s="28">
        <v>236.26</v>
      </c>
      <c r="BL47" s="28">
        <v>0</v>
      </c>
      <c r="BM47" s="28">
        <v>0</v>
      </c>
      <c r="BN47" s="28">
        <v>0</v>
      </c>
      <c r="BO47" s="28">
        <v>0</v>
      </c>
      <c r="BP47" s="28">
        <v>0</v>
      </c>
      <c r="BQ47" s="28">
        <v>0</v>
      </c>
      <c r="BR47" s="28">
        <v>4000</v>
      </c>
      <c r="BS47" s="28">
        <v>0</v>
      </c>
      <c r="BT47" s="28">
        <v>0</v>
      </c>
      <c r="BU47" s="24">
        <f t="shared" si="38"/>
        <v>18577.128000000001</v>
      </c>
      <c r="BV47" s="24">
        <f t="shared" si="39"/>
        <v>14496.018699999999</v>
      </c>
      <c r="BW47" s="21">
        <v>0</v>
      </c>
      <c r="BX47" s="21">
        <v>0</v>
      </c>
      <c r="BY47" s="21">
        <v>21191.842799999999</v>
      </c>
      <c r="BZ47" s="21">
        <v>11289.8428</v>
      </c>
      <c r="CA47" s="21">
        <v>0</v>
      </c>
      <c r="CB47" s="21">
        <v>0</v>
      </c>
      <c r="CC47" s="21">
        <v>6000</v>
      </c>
      <c r="CD47" s="21">
        <v>7284</v>
      </c>
      <c r="CE47" s="21">
        <v>0</v>
      </c>
      <c r="CF47" s="21">
        <v>0</v>
      </c>
      <c r="CG47" s="21">
        <v>4500</v>
      </c>
      <c r="CH47" s="21">
        <v>905</v>
      </c>
      <c r="CI47" s="21">
        <v>0</v>
      </c>
      <c r="CJ47" s="24">
        <f t="shared" si="40"/>
        <v>31691.842799999999</v>
      </c>
      <c r="CK47" s="24">
        <f t="shared" si="41"/>
        <v>19478.842799999999</v>
      </c>
      <c r="CL47" s="24">
        <v>0</v>
      </c>
      <c r="CM47" s="29">
        <v>373.88299999999981</v>
      </c>
    </row>
    <row r="48" spans="1:91" s="30" customFormat="1" ht="20.25" customHeight="1">
      <c r="A48" s="19">
        <v>39</v>
      </c>
      <c r="B48" s="20" t="s">
        <v>85</v>
      </c>
      <c r="C48" s="21">
        <v>7566.4</v>
      </c>
      <c r="D48" s="32">
        <v>0</v>
      </c>
      <c r="E48" s="23">
        <f t="shared" si="21"/>
        <v>44285.124999999993</v>
      </c>
      <c r="F48" s="24">
        <f t="shared" si="22"/>
        <v>42969.490999999995</v>
      </c>
      <c r="G48" s="24">
        <f t="shared" si="23"/>
        <v>97.029174017234908</v>
      </c>
      <c r="H48" s="24">
        <f t="shared" si="24"/>
        <v>6571.7</v>
      </c>
      <c r="I48" s="24">
        <f t="shared" si="25"/>
        <v>4734.0910000000003</v>
      </c>
      <c r="J48" s="24">
        <f t="shared" si="26"/>
        <v>72.037539753792785</v>
      </c>
      <c r="K48" s="24">
        <f t="shared" si="27"/>
        <v>3299</v>
      </c>
      <c r="L48" s="24">
        <f t="shared" si="28"/>
        <v>3229.123</v>
      </c>
      <c r="M48" s="21">
        <f t="shared" si="29"/>
        <v>97.881873294937861</v>
      </c>
      <c r="N48" s="46">
        <v>0</v>
      </c>
      <c r="O48" s="47">
        <v>0</v>
      </c>
      <c r="P48" s="21" t="e">
        <f t="shared" si="30"/>
        <v>#DIV/0!</v>
      </c>
      <c r="Q48" s="46">
        <v>2588.6999999999998</v>
      </c>
      <c r="R48" s="47">
        <v>337.05</v>
      </c>
      <c r="S48" s="21">
        <f t="shared" si="31"/>
        <v>13.020048673079154</v>
      </c>
      <c r="T48" s="46">
        <v>3299</v>
      </c>
      <c r="U48" s="47">
        <v>3229.123</v>
      </c>
      <c r="V48" s="21">
        <f t="shared" si="32"/>
        <v>97.881873294937861</v>
      </c>
      <c r="W48" s="46">
        <v>24</v>
      </c>
      <c r="X48" s="47">
        <v>46.4</v>
      </c>
      <c r="Y48" s="21">
        <f t="shared" si="33"/>
        <v>193.33333333333334</v>
      </c>
      <c r="Z48" s="48">
        <v>0</v>
      </c>
      <c r="AA48" s="47">
        <v>0</v>
      </c>
      <c r="AB48" s="21" t="e">
        <f t="shared" si="34"/>
        <v>#DIV/0!</v>
      </c>
      <c r="AC48" s="26">
        <v>0</v>
      </c>
      <c r="AD48" s="21"/>
      <c r="AE48" s="21"/>
      <c r="AF48" s="21"/>
      <c r="AG48" s="49">
        <v>31196.1</v>
      </c>
      <c r="AH48" s="49">
        <v>31196.1</v>
      </c>
      <c r="AI48" s="27"/>
      <c r="AJ48" s="27"/>
      <c r="AK48" s="50">
        <v>0</v>
      </c>
      <c r="AL48" s="50">
        <v>0</v>
      </c>
      <c r="AM48" s="21"/>
      <c r="AN48" s="21"/>
      <c r="AO48" s="21"/>
      <c r="AP48" s="21"/>
      <c r="AQ48" s="24">
        <f t="shared" si="35"/>
        <v>460</v>
      </c>
      <c r="AR48" s="24">
        <f t="shared" si="36"/>
        <v>492.1</v>
      </c>
      <c r="AS48" s="21">
        <f t="shared" si="37"/>
        <v>106.97826086956522</v>
      </c>
      <c r="AT48" s="25">
        <v>460</v>
      </c>
      <c r="AU48" s="24">
        <v>492.1</v>
      </c>
      <c r="AV48" s="21">
        <v>0</v>
      </c>
      <c r="AW48" s="24">
        <v>0</v>
      </c>
      <c r="AX48" s="21">
        <v>0</v>
      </c>
      <c r="AY48" s="21">
        <v>0</v>
      </c>
      <c r="AZ48" s="25">
        <v>0</v>
      </c>
      <c r="BA48" s="21">
        <v>0</v>
      </c>
      <c r="BB48" s="21">
        <v>0</v>
      </c>
      <c r="BC48" s="21">
        <v>0</v>
      </c>
      <c r="BD48" s="28">
        <v>0</v>
      </c>
      <c r="BE48" s="28">
        <v>0</v>
      </c>
      <c r="BF48" s="28">
        <v>0</v>
      </c>
      <c r="BG48" s="28">
        <v>0</v>
      </c>
      <c r="BH48" s="28">
        <v>200</v>
      </c>
      <c r="BI48" s="28">
        <v>152.37700000000001</v>
      </c>
      <c r="BJ48" s="28">
        <v>200</v>
      </c>
      <c r="BK48" s="28">
        <v>147.37700000000001</v>
      </c>
      <c r="BL48" s="28">
        <v>0</v>
      </c>
      <c r="BM48" s="28">
        <v>169.18</v>
      </c>
      <c r="BN48" s="28">
        <v>0</v>
      </c>
      <c r="BO48" s="28">
        <v>0</v>
      </c>
      <c r="BP48" s="28">
        <v>0</v>
      </c>
      <c r="BQ48" s="28">
        <v>0</v>
      </c>
      <c r="BR48" s="28">
        <v>0</v>
      </c>
      <c r="BS48" s="28">
        <v>0</v>
      </c>
      <c r="BT48" s="28">
        <v>0</v>
      </c>
      <c r="BU48" s="24">
        <f t="shared" si="38"/>
        <v>37767.799999999996</v>
      </c>
      <c r="BV48" s="24">
        <f t="shared" si="39"/>
        <v>35930.190999999992</v>
      </c>
      <c r="BW48" s="21">
        <v>0</v>
      </c>
      <c r="BX48" s="21">
        <v>0</v>
      </c>
      <c r="BY48" s="21">
        <v>6517.3249999999998</v>
      </c>
      <c r="BZ48" s="21">
        <v>7039.3</v>
      </c>
      <c r="CA48" s="21">
        <v>0</v>
      </c>
      <c r="CB48" s="21">
        <v>0</v>
      </c>
      <c r="CC48" s="21">
        <v>0</v>
      </c>
      <c r="CD48" s="21">
        <v>0</v>
      </c>
      <c r="CE48" s="21">
        <v>0</v>
      </c>
      <c r="CF48" s="21">
        <v>0</v>
      </c>
      <c r="CG48" s="21">
        <v>9033.6</v>
      </c>
      <c r="CH48" s="21">
        <v>5000</v>
      </c>
      <c r="CI48" s="21">
        <v>0</v>
      </c>
      <c r="CJ48" s="24">
        <f t="shared" si="40"/>
        <v>15550.924999999999</v>
      </c>
      <c r="CK48" s="24">
        <f t="shared" si="41"/>
        <v>12039.3</v>
      </c>
      <c r="CL48" s="24">
        <v>0</v>
      </c>
      <c r="CM48" s="29">
        <v>307.86099999999897</v>
      </c>
    </row>
    <row r="49" spans="1:91" s="30" customFormat="1" ht="20.25" customHeight="1">
      <c r="A49" s="31">
        <v>40</v>
      </c>
      <c r="B49" s="20" t="s">
        <v>86</v>
      </c>
      <c r="C49" s="21">
        <v>31755.9</v>
      </c>
      <c r="D49" s="32">
        <v>0</v>
      </c>
      <c r="E49" s="23">
        <f t="shared" si="21"/>
        <v>46695.9</v>
      </c>
      <c r="F49" s="24">
        <f t="shared" si="22"/>
        <v>48691.90400000001</v>
      </c>
      <c r="G49" s="24">
        <f t="shared" si="23"/>
        <v>104.27447377607028</v>
      </c>
      <c r="H49" s="24">
        <f t="shared" si="24"/>
        <v>4986</v>
      </c>
      <c r="I49" s="24">
        <f t="shared" si="25"/>
        <v>7997.1139999999996</v>
      </c>
      <c r="J49" s="24">
        <f t="shared" si="26"/>
        <v>160.39137585238669</v>
      </c>
      <c r="K49" s="24">
        <f t="shared" si="27"/>
        <v>2690</v>
      </c>
      <c r="L49" s="24">
        <f t="shared" si="28"/>
        <v>5100.1490000000003</v>
      </c>
      <c r="M49" s="21">
        <f t="shared" si="29"/>
        <v>189.59661710037176</v>
      </c>
      <c r="N49" s="46">
        <v>0</v>
      </c>
      <c r="O49" s="47">
        <v>0</v>
      </c>
      <c r="P49" s="21" t="e">
        <f t="shared" si="30"/>
        <v>#DIV/0!</v>
      </c>
      <c r="Q49" s="46">
        <v>1216</v>
      </c>
      <c r="R49" s="47">
        <v>990.50800000000004</v>
      </c>
      <c r="S49" s="21">
        <f t="shared" si="31"/>
        <v>81.456250000000011</v>
      </c>
      <c r="T49" s="46">
        <v>2690</v>
      </c>
      <c r="U49" s="47">
        <v>5100.1490000000003</v>
      </c>
      <c r="V49" s="21">
        <f t="shared" si="32"/>
        <v>189.59661710037176</v>
      </c>
      <c r="W49" s="46">
        <v>80</v>
      </c>
      <c r="X49" s="47">
        <v>93</v>
      </c>
      <c r="Y49" s="21">
        <f t="shared" si="33"/>
        <v>116.25000000000001</v>
      </c>
      <c r="Z49" s="48">
        <v>0</v>
      </c>
      <c r="AA49" s="47">
        <v>0</v>
      </c>
      <c r="AB49" s="21" t="e">
        <f t="shared" si="34"/>
        <v>#DIV/0!</v>
      </c>
      <c r="AC49" s="26">
        <v>0</v>
      </c>
      <c r="AD49" s="21"/>
      <c r="AE49" s="21"/>
      <c r="AF49" s="21"/>
      <c r="AG49" s="49">
        <v>41709.9</v>
      </c>
      <c r="AH49" s="49">
        <v>41709.9</v>
      </c>
      <c r="AI49" s="27"/>
      <c r="AJ49" s="27"/>
      <c r="AK49" s="50">
        <v>0</v>
      </c>
      <c r="AL49" s="50">
        <v>0</v>
      </c>
      <c r="AM49" s="21"/>
      <c r="AN49" s="21"/>
      <c r="AO49" s="21"/>
      <c r="AP49" s="21"/>
      <c r="AQ49" s="24">
        <f t="shared" si="35"/>
        <v>540</v>
      </c>
      <c r="AR49" s="24">
        <f t="shared" si="36"/>
        <v>944.6</v>
      </c>
      <c r="AS49" s="21">
        <f t="shared" si="37"/>
        <v>174.92592592592592</v>
      </c>
      <c r="AT49" s="25">
        <v>540</v>
      </c>
      <c r="AU49" s="24">
        <v>944.6</v>
      </c>
      <c r="AV49" s="21">
        <v>0</v>
      </c>
      <c r="AW49" s="24">
        <v>0</v>
      </c>
      <c r="AX49" s="21">
        <v>0</v>
      </c>
      <c r="AY49" s="21">
        <v>0</v>
      </c>
      <c r="AZ49" s="25">
        <v>0</v>
      </c>
      <c r="BA49" s="21">
        <v>0</v>
      </c>
      <c r="BB49" s="21">
        <v>0</v>
      </c>
      <c r="BC49" s="21">
        <v>0</v>
      </c>
      <c r="BD49" s="28">
        <v>0</v>
      </c>
      <c r="BE49" s="28">
        <v>0</v>
      </c>
      <c r="BF49" s="28">
        <v>0</v>
      </c>
      <c r="BG49" s="28">
        <v>0</v>
      </c>
      <c r="BH49" s="28">
        <v>460</v>
      </c>
      <c r="BI49" s="28">
        <v>488.76</v>
      </c>
      <c r="BJ49" s="28">
        <v>460</v>
      </c>
      <c r="BK49" s="28">
        <v>488.76</v>
      </c>
      <c r="BL49" s="28">
        <v>0</v>
      </c>
      <c r="BM49" s="28">
        <v>0</v>
      </c>
      <c r="BN49" s="28">
        <v>0</v>
      </c>
      <c r="BO49" s="28">
        <v>0</v>
      </c>
      <c r="BP49" s="28">
        <v>0</v>
      </c>
      <c r="BQ49" s="28">
        <v>0</v>
      </c>
      <c r="BR49" s="28">
        <v>0</v>
      </c>
      <c r="BS49" s="28">
        <v>0</v>
      </c>
      <c r="BT49" s="28">
        <v>0</v>
      </c>
      <c r="BU49" s="24">
        <f t="shared" si="38"/>
        <v>46695.9</v>
      </c>
      <c r="BV49" s="24">
        <f t="shared" si="39"/>
        <v>49707.014000000003</v>
      </c>
      <c r="BW49" s="21">
        <v>0</v>
      </c>
      <c r="BX49" s="21">
        <v>0</v>
      </c>
      <c r="BY49" s="21">
        <v>0</v>
      </c>
      <c r="BZ49" s="21">
        <v>-1015.11</v>
      </c>
      <c r="CA49" s="21">
        <v>0</v>
      </c>
      <c r="CB49" s="21">
        <v>0</v>
      </c>
      <c r="CC49" s="21">
        <v>0</v>
      </c>
      <c r="CD49" s="21">
        <v>0</v>
      </c>
      <c r="CE49" s="21">
        <v>0</v>
      </c>
      <c r="CF49" s="21">
        <v>0</v>
      </c>
      <c r="CG49" s="21">
        <v>19910.099999999999</v>
      </c>
      <c r="CH49" s="21">
        <v>19800</v>
      </c>
      <c r="CI49" s="21">
        <v>0</v>
      </c>
      <c r="CJ49" s="24">
        <f t="shared" si="40"/>
        <v>19910.099999999999</v>
      </c>
      <c r="CK49" s="24">
        <f t="shared" si="41"/>
        <v>18784.89</v>
      </c>
      <c r="CL49" s="24">
        <v>0</v>
      </c>
      <c r="CM49" s="29">
        <v>380.09699999999884</v>
      </c>
    </row>
    <row r="50" spans="1:91" s="30" customFormat="1" ht="20.25" customHeight="1">
      <c r="A50" s="19">
        <v>41</v>
      </c>
      <c r="B50" s="20" t="s">
        <v>87</v>
      </c>
      <c r="C50" s="21">
        <v>143.14999999999998</v>
      </c>
      <c r="D50" s="32">
        <v>0</v>
      </c>
      <c r="E50" s="23">
        <f t="shared" si="21"/>
        <v>11396.6</v>
      </c>
      <c r="F50" s="24">
        <f t="shared" si="22"/>
        <v>10744.817000000001</v>
      </c>
      <c r="G50" s="24">
        <f t="shared" si="23"/>
        <v>94.280899566537386</v>
      </c>
      <c r="H50" s="24">
        <f t="shared" si="24"/>
        <v>3187</v>
      </c>
      <c r="I50" s="24">
        <f t="shared" si="25"/>
        <v>2535.2170000000001</v>
      </c>
      <c r="J50" s="24">
        <f t="shared" si="26"/>
        <v>79.54869783495451</v>
      </c>
      <c r="K50" s="24">
        <f t="shared" si="27"/>
        <v>1190.2</v>
      </c>
      <c r="L50" s="24">
        <f t="shared" si="28"/>
        <v>1065.635</v>
      </c>
      <c r="M50" s="21">
        <f t="shared" si="29"/>
        <v>89.534111913964026</v>
      </c>
      <c r="N50" s="46">
        <v>0</v>
      </c>
      <c r="O50" s="47">
        <v>0</v>
      </c>
      <c r="P50" s="21" t="e">
        <f t="shared" si="30"/>
        <v>#DIV/0!</v>
      </c>
      <c r="Q50" s="46">
        <v>1246.8</v>
      </c>
      <c r="R50" s="47">
        <v>41.8</v>
      </c>
      <c r="S50" s="21">
        <f t="shared" si="31"/>
        <v>3.3525826114854023</v>
      </c>
      <c r="T50" s="46">
        <v>1190.2</v>
      </c>
      <c r="U50" s="47">
        <v>1065.635</v>
      </c>
      <c r="V50" s="21">
        <f t="shared" si="32"/>
        <v>89.534111913964026</v>
      </c>
      <c r="W50" s="46">
        <v>40</v>
      </c>
      <c r="X50" s="47">
        <v>39.9</v>
      </c>
      <c r="Y50" s="21">
        <f t="shared" si="33"/>
        <v>99.75</v>
      </c>
      <c r="Z50" s="48">
        <v>0</v>
      </c>
      <c r="AA50" s="47">
        <v>0</v>
      </c>
      <c r="AB50" s="21" t="e">
        <f t="shared" si="34"/>
        <v>#DIV/0!</v>
      </c>
      <c r="AC50" s="26">
        <v>0</v>
      </c>
      <c r="AD50" s="21"/>
      <c r="AE50" s="21"/>
      <c r="AF50" s="21"/>
      <c r="AG50" s="49">
        <v>8209.6</v>
      </c>
      <c r="AH50" s="49">
        <v>8209.6</v>
      </c>
      <c r="AI50" s="27"/>
      <c r="AJ50" s="27"/>
      <c r="AK50" s="50">
        <v>0</v>
      </c>
      <c r="AL50" s="50">
        <v>0</v>
      </c>
      <c r="AM50" s="21"/>
      <c r="AN50" s="21"/>
      <c r="AO50" s="21"/>
      <c r="AP50" s="21"/>
      <c r="AQ50" s="24">
        <f t="shared" si="35"/>
        <v>650</v>
      </c>
      <c r="AR50" s="24">
        <f t="shared" si="36"/>
        <v>501.5</v>
      </c>
      <c r="AS50" s="21">
        <f t="shared" si="37"/>
        <v>77.153846153846146</v>
      </c>
      <c r="AT50" s="25">
        <v>650</v>
      </c>
      <c r="AU50" s="24">
        <v>501.5</v>
      </c>
      <c r="AV50" s="21">
        <v>0</v>
      </c>
      <c r="AW50" s="24">
        <v>0</v>
      </c>
      <c r="AX50" s="21">
        <v>0</v>
      </c>
      <c r="AY50" s="21">
        <v>0</v>
      </c>
      <c r="AZ50" s="25">
        <v>0</v>
      </c>
      <c r="BA50" s="21">
        <v>0</v>
      </c>
      <c r="BB50" s="21">
        <v>0</v>
      </c>
      <c r="BC50" s="21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60</v>
      </c>
      <c r="BI50" s="28">
        <v>0</v>
      </c>
      <c r="BJ50" s="28">
        <v>0</v>
      </c>
      <c r="BK50" s="28">
        <v>0</v>
      </c>
      <c r="BL50" s="28">
        <v>0</v>
      </c>
      <c r="BM50" s="28">
        <v>0</v>
      </c>
      <c r="BN50" s="28">
        <v>0</v>
      </c>
      <c r="BO50" s="28">
        <v>0</v>
      </c>
      <c r="BP50" s="28">
        <v>0</v>
      </c>
      <c r="BQ50" s="28">
        <v>0</v>
      </c>
      <c r="BR50" s="28">
        <v>0</v>
      </c>
      <c r="BS50" s="28">
        <v>0</v>
      </c>
      <c r="BT50" s="28">
        <v>0</v>
      </c>
      <c r="BU50" s="24">
        <f t="shared" si="38"/>
        <v>11396.6</v>
      </c>
      <c r="BV50" s="24">
        <f t="shared" si="39"/>
        <v>10744.817000000001</v>
      </c>
      <c r="BW50" s="21">
        <v>0</v>
      </c>
      <c r="BX50" s="21">
        <v>0</v>
      </c>
      <c r="BY50" s="21">
        <v>0</v>
      </c>
      <c r="BZ50" s="21">
        <v>0</v>
      </c>
      <c r="CA50" s="21">
        <v>0</v>
      </c>
      <c r="CB50" s="21">
        <v>0</v>
      </c>
      <c r="CC50" s="21">
        <v>0</v>
      </c>
      <c r="CD50" s="21">
        <v>0</v>
      </c>
      <c r="CE50" s="21">
        <v>0</v>
      </c>
      <c r="CF50" s="21">
        <v>0</v>
      </c>
      <c r="CG50" s="21">
        <v>118</v>
      </c>
      <c r="CH50" s="21">
        <v>117.7392</v>
      </c>
      <c r="CI50" s="21">
        <v>0</v>
      </c>
      <c r="CJ50" s="24">
        <f t="shared" si="40"/>
        <v>118</v>
      </c>
      <c r="CK50" s="24">
        <f t="shared" si="41"/>
        <v>117.7392</v>
      </c>
      <c r="CL50" s="24">
        <v>0</v>
      </c>
      <c r="CM50" s="29">
        <v>886.38200000000006</v>
      </c>
    </row>
    <row r="51" spans="1:91" s="30" customFormat="1" ht="20.25" customHeight="1">
      <c r="A51" s="31">
        <v>42</v>
      </c>
      <c r="B51" s="20" t="s">
        <v>88</v>
      </c>
      <c r="C51" s="21">
        <v>79227.399999999994</v>
      </c>
      <c r="D51" s="32">
        <v>0</v>
      </c>
      <c r="E51" s="23">
        <f t="shared" si="21"/>
        <v>186731.59999999998</v>
      </c>
      <c r="F51" s="24">
        <f t="shared" si="22"/>
        <v>132129.86079999999</v>
      </c>
      <c r="G51" s="24">
        <f t="shared" si="23"/>
        <v>70.759239892980091</v>
      </c>
      <c r="H51" s="24">
        <f t="shared" si="24"/>
        <v>12722.4</v>
      </c>
      <c r="I51" s="24">
        <f t="shared" si="25"/>
        <v>15594.975</v>
      </c>
      <c r="J51" s="24">
        <f t="shared" si="26"/>
        <v>122.57887662705151</v>
      </c>
      <c r="K51" s="24">
        <f t="shared" si="27"/>
        <v>6329</v>
      </c>
      <c r="L51" s="24">
        <f t="shared" si="28"/>
        <v>10918.136</v>
      </c>
      <c r="M51" s="21">
        <f t="shared" si="29"/>
        <v>172.50965397377155</v>
      </c>
      <c r="N51" s="46">
        <v>24.7</v>
      </c>
      <c r="O51" s="47">
        <v>16.527000000000001</v>
      </c>
      <c r="P51" s="21">
        <f t="shared" si="30"/>
        <v>66.910931174089072</v>
      </c>
      <c r="Q51" s="46">
        <v>625</v>
      </c>
      <c r="R51" s="47">
        <v>1894.4449999999999</v>
      </c>
      <c r="S51" s="21">
        <f t="shared" si="31"/>
        <v>303.1112</v>
      </c>
      <c r="T51" s="46">
        <v>6304.3</v>
      </c>
      <c r="U51" s="47">
        <v>10901.609</v>
      </c>
      <c r="V51" s="21">
        <f t="shared" si="32"/>
        <v>172.92338562568406</v>
      </c>
      <c r="W51" s="46">
        <v>330</v>
      </c>
      <c r="X51" s="47">
        <v>160.1</v>
      </c>
      <c r="Y51" s="21">
        <f t="shared" si="33"/>
        <v>48.515151515151508</v>
      </c>
      <c r="Z51" s="48">
        <v>0</v>
      </c>
      <c r="AA51" s="47">
        <v>0</v>
      </c>
      <c r="AB51" s="21" t="e">
        <f t="shared" si="34"/>
        <v>#DIV/0!</v>
      </c>
      <c r="AC51" s="26">
        <v>0</v>
      </c>
      <c r="AD51" s="21"/>
      <c r="AE51" s="21"/>
      <c r="AF51" s="21"/>
      <c r="AG51" s="49">
        <v>105772.4</v>
      </c>
      <c r="AH51" s="49">
        <v>105772.4</v>
      </c>
      <c r="AI51" s="27"/>
      <c r="AJ51" s="27"/>
      <c r="AK51" s="50">
        <v>0</v>
      </c>
      <c r="AL51" s="50">
        <v>0</v>
      </c>
      <c r="AM51" s="21"/>
      <c r="AN51" s="21"/>
      <c r="AO51" s="21"/>
      <c r="AP51" s="21"/>
      <c r="AQ51" s="24">
        <f t="shared" si="35"/>
        <v>230</v>
      </c>
      <c r="AR51" s="24">
        <f t="shared" si="36"/>
        <v>68.7</v>
      </c>
      <c r="AS51" s="21">
        <f t="shared" si="37"/>
        <v>29.869565217391305</v>
      </c>
      <c r="AT51" s="25">
        <v>230</v>
      </c>
      <c r="AU51" s="24">
        <v>68.7</v>
      </c>
      <c r="AV51" s="21">
        <v>0</v>
      </c>
      <c r="AW51" s="24">
        <v>0</v>
      </c>
      <c r="AX51" s="21">
        <v>0</v>
      </c>
      <c r="AY51" s="21">
        <v>0</v>
      </c>
      <c r="AZ51" s="25">
        <v>0</v>
      </c>
      <c r="BA51" s="21">
        <v>0</v>
      </c>
      <c r="BB51" s="21">
        <v>0</v>
      </c>
      <c r="BC51" s="21">
        <v>0</v>
      </c>
      <c r="BD51" s="28">
        <v>0</v>
      </c>
      <c r="BE51" s="28">
        <v>0</v>
      </c>
      <c r="BF51" s="28">
        <v>0</v>
      </c>
      <c r="BG51" s="28">
        <v>0</v>
      </c>
      <c r="BH51" s="28">
        <v>180</v>
      </c>
      <c r="BI51" s="28">
        <v>31.6</v>
      </c>
      <c r="BJ51" s="28">
        <v>180</v>
      </c>
      <c r="BK51" s="28">
        <v>25.7</v>
      </c>
      <c r="BL51" s="28">
        <v>0</v>
      </c>
      <c r="BM51" s="28">
        <v>0</v>
      </c>
      <c r="BN51" s="28">
        <v>0</v>
      </c>
      <c r="BO51" s="28">
        <v>0</v>
      </c>
      <c r="BP51" s="28">
        <v>0</v>
      </c>
      <c r="BQ51" s="28">
        <v>0</v>
      </c>
      <c r="BR51" s="28">
        <v>0</v>
      </c>
      <c r="BS51" s="28">
        <v>0</v>
      </c>
      <c r="BT51" s="28">
        <v>0</v>
      </c>
      <c r="BU51" s="24">
        <f t="shared" si="38"/>
        <v>118494.79999999999</v>
      </c>
      <c r="BV51" s="24">
        <f t="shared" si="39"/>
        <v>121367.375</v>
      </c>
      <c r="BW51" s="21">
        <v>0</v>
      </c>
      <c r="BX51" s="21">
        <v>0</v>
      </c>
      <c r="BY51" s="21">
        <v>68236.800000000003</v>
      </c>
      <c r="BZ51" s="21">
        <v>10762.4858</v>
      </c>
      <c r="CA51" s="21">
        <v>0</v>
      </c>
      <c r="CB51" s="21">
        <v>0</v>
      </c>
      <c r="CC51" s="21">
        <v>0</v>
      </c>
      <c r="CD51" s="21">
        <v>0</v>
      </c>
      <c r="CE51" s="21">
        <v>0</v>
      </c>
      <c r="CF51" s="21">
        <v>0</v>
      </c>
      <c r="CG51" s="21">
        <v>32902.5</v>
      </c>
      <c r="CH51" s="21">
        <v>32902.5</v>
      </c>
      <c r="CI51" s="21">
        <v>0</v>
      </c>
      <c r="CJ51" s="24">
        <f t="shared" si="40"/>
        <v>101139.3</v>
      </c>
      <c r="CK51" s="24">
        <f t="shared" si="41"/>
        <v>43664.985800000002</v>
      </c>
      <c r="CL51" s="24">
        <v>5028.3999999999996</v>
      </c>
      <c r="CM51" s="29">
        <v>2521.9939999999988</v>
      </c>
    </row>
    <row r="52" spans="1:91" s="30" customFormat="1" ht="20.25" customHeight="1">
      <c r="A52" s="19">
        <v>43</v>
      </c>
      <c r="B52" s="20" t="s">
        <v>89</v>
      </c>
      <c r="C52" s="21">
        <v>35288.913999999997</v>
      </c>
      <c r="D52" s="32">
        <v>0</v>
      </c>
      <c r="E52" s="23">
        <f t="shared" si="21"/>
        <v>123548.163</v>
      </c>
      <c r="F52" s="24">
        <f t="shared" si="22"/>
        <v>121018.573</v>
      </c>
      <c r="G52" s="24">
        <f t="shared" si="23"/>
        <v>97.952547461187265</v>
      </c>
      <c r="H52" s="24">
        <f t="shared" si="24"/>
        <v>5666.5</v>
      </c>
      <c r="I52" s="24">
        <f t="shared" si="25"/>
        <v>4896.2280000000001</v>
      </c>
      <c r="J52" s="24">
        <f t="shared" si="26"/>
        <v>86.406564898967616</v>
      </c>
      <c r="K52" s="24">
        <f t="shared" si="27"/>
        <v>1645</v>
      </c>
      <c r="L52" s="24">
        <f t="shared" si="28"/>
        <v>1456.067</v>
      </c>
      <c r="M52" s="21">
        <f t="shared" si="29"/>
        <v>88.514711246200605</v>
      </c>
      <c r="N52" s="46">
        <v>0</v>
      </c>
      <c r="O52" s="47">
        <v>0</v>
      </c>
      <c r="P52" s="21" t="e">
        <f t="shared" si="30"/>
        <v>#DIV/0!</v>
      </c>
      <c r="Q52" s="46">
        <v>1305</v>
      </c>
      <c r="R52" s="47">
        <v>524.35199999999998</v>
      </c>
      <c r="S52" s="21">
        <f t="shared" si="31"/>
        <v>40.180229885057464</v>
      </c>
      <c r="T52" s="46">
        <v>1645</v>
      </c>
      <c r="U52" s="47">
        <v>1456.067</v>
      </c>
      <c r="V52" s="21">
        <f t="shared" si="32"/>
        <v>88.514711246200605</v>
      </c>
      <c r="W52" s="46">
        <v>1712</v>
      </c>
      <c r="X52" s="47">
        <v>1646.732</v>
      </c>
      <c r="Y52" s="21">
        <f t="shared" si="33"/>
        <v>96.187616822429902</v>
      </c>
      <c r="Z52" s="48">
        <v>0</v>
      </c>
      <c r="AA52" s="47">
        <v>0</v>
      </c>
      <c r="AB52" s="21" t="e">
        <f t="shared" si="34"/>
        <v>#DIV/0!</v>
      </c>
      <c r="AC52" s="26">
        <v>0</v>
      </c>
      <c r="AD52" s="21"/>
      <c r="AE52" s="21"/>
      <c r="AF52" s="21"/>
      <c r="AG52" s="49">
        <v>12121</v>
      </c>
      <c r="AH52" s="49">
        <v>12121</v>
      </c>
      <c r="AI52" s="27"/>
      <c r="AJ52" s="27"/>
      <c r="AK52" s="50">
        <v>0</v>
      </c>
      <c r="AL52" s="50">
        <v>0</v>
      </c>
      <c r="AM52" s="21"/>
      <c r="AN52" s="21"/>
      <c r="AO52" s="21"/>
      <c r="AP52" s="21"/>
      <c r="AQ52" s="24">
        <f t="shared" si="35"/>
        <v>750</v>
      </c>
      <c r="AR52" s="24">
        <f t="shared" si="36"/>
        <v>363.39</v>
      </c>
      <c r="AS52" s="21">
        <f t="shared" si="37"/>
        <v>48.451999999999998</v>
      </c>
      <c r="AT52" s="25">
        <v>750</v>
      </c>
      <c r="AU52" s="24">
        <v>363.39</v>
      </c>
      <c r="AV52" s="21">
        <v>0</v>
      </c>
      <c r="AW52" s="24">
        <v>0</v>
      </c>
      <c r="AX52" s="21">
        <v>0</v>
      </c>
      <c r="AY52" s="21">
        <v>0</v>
      </c>
      <c r="AZ52" s="25">
        <v>0</v>
      </c>
      <c r="BA52" s="21">
        <v>0</v>
      </c>
      <c r="BB52" s="21">
        <v>0</v>
      </c>
      <c r="BC52" s="21">
        <v>0</v>
      </c>
      <c r="BD52" s="28">
        <v>0</v>
      </c>
      <c r="BE52" s="28">
        <v>0</v>
      </c>
      <c r="BF52" s="28">
        <v>0</v>
      </c>
      <c r="BG52" s="28">
        <v>0</v>
      </c>
      <c r="BH52" s="28">
        <v>254.5</v>
      </c>
      <c r="BI52" s="28">
        <v>168.45</v>
      </c>
      <c r="BJ52" s="28">
        <v>254.5</v>
      </c>
      <c r="BK52" s="28">
        <v>168.45</v>
      </c>
      <c r="BL52" s="28">
        <v>0</v>
      </c>
      <c r="BM52" s="28">
        <v>0</v>
      </c>
      <c r="BN52" s="28">
        <v>0</v>
      </c>
      <c r="BO52" s="28">
        <v>0</v>
      </c>
      <c r="BP52" s="28">
        <v>0</v>
      </c>
      <c r="BQ52" s="28">
        <v>0</v>
      </c>
      <c r="BR52" s="28">
        <v>0</v>
      </c>
      <c r="BS52" s="28">
        <v>0</v>
      </c>
      <c r="BT52" s="28">
        <v>4</v>
      </c>
      <c r="BU52" s="24">
        <f t="shared" si="38"/>
        <v>17787.5</v>
      </c>
      <c r="BV52" s="24">
        <f t="shared" si="39"/>
        <v>17017.227999999999</v>
      </c>
      <c r="BW52" s="21">
        <v>0</v>
      </c>
      <c r="BX52" s="21">
        <v>0</v>
      </c>
      <c r="BY52" s="21">
        <v>95172.517999999996</v>
      </c>
      <c r="BZ52" s="21">
        <v>91113.2</v>
      </c>
      <c r="CA52" s="21">
        <v>0</v>
      </c>
      <c r="CB52" s="21">
        <v>0</v>
      </c>
      <c r="CC52" s="21">
        <v>10588.145</v>
      </c>
      <c r="CD52" s="21">
        <v>12888.145</v>
      </c>
      <c r="CE52" s="21">
        <v>0</v>
      </c>
      <c r="CF52" s="21">
        <v>0</v>
      </c>
      <c r="CG52" s="21">
        <v>1300</v>
      </c>
      <c r="CH52" s="21">
        <v>0</v>
      </c>
      <c r="CI52" s="21">
        <v>0</v>
      </c>
      <c r="CJ52" s="24">
        <f t="shared" si="40"/>
        <v>107060.663</v>
      </c>
      <c r="CK52" s="24">
        <f t="shared" si="41"/>
        <v>104001.345</v>
      </c>
      <c r="CL52" s="24">
        <v>0</v>
      </c>
      <c r="CM52" s="29">
        <v>737.23700000000008</v>
      </c>
    </row>
    <row r="53" spans="1:91" s="30" customFormat="1" ht="20.25" customHeight="1">
      <c r="A53" s="31">
        <v>44</v>
      </c>
      <c r="B53" s="20" t="s">
        <v>90</v>
      </c>
      <c r="C53" s="21">
        <v>146320.7311</v>
      </c>
      <c r="D53" s="32">
        <v>-3.0000000027939677E-2</v>
      </c>
      <c r="E53" s="23">
        <f t="shared" si="21"/>
        <v>862476.07000000007</v>
      </c>
      <c r="F53" s="24">
        <f t="shared" si="22"/>
        <v>619471.87950000004</v>
      </c>
      <c r="G53" s="24">
        <f t="shared" si="23"/>
        <v>71.824819383104739</v>
      </c>
      <c r="H53" s="24">
        <f t="shared" si="24"/>
        <v>180094.4</v>
      </c>
      <c r="I53" s="24">
        <f t="shared" si="25"/>
        <v>221517.87950000001</v>
      </c>
      <c r="J53" s="24">
        <f t="shared" si="26"/>
        <v>123.00098142973907</v>
      </c>
      <c r="K53" s="24">
        <f t="shared" si="27"/>
        <v>43912.4</v>
      </c>
      <c r="L53" s="24">
        <f t="shared" si="28"/>
        <v>71151.672999999995</v>
      </c>
      <c r="M53" s="21">
        <f t="shared" si="29"/>
        <v>162.03093659194212</v>
      </c>
      <c r="N53" s="46">
        <v>990</v>
      </c>
      <c r="O53" s="47">
        <v>1630.18</v>
      </c>
      <c r="P53" s="21">
        <f t="shared" si="30"/>
        <v>164.66464646464647</v>
      </c>
      <c r="Q53" s="46">
        <v>17000</v>
      </c>
      <c r="R53" s="47">
        <v>18580.987499999999</v>
      </c>
      <c r="S53" s="21">
        <f t="shared" si="31"/>
        <v>109.29992647058823</v>
      </c>
      <c r="T53" s="46">
        <v>42922.400000000001</v>
      </c>
      <c r="U53" s="47">
        <v>69521.493000000002</v>
      </c>
      <c r="V53" s="21">
        <f t="shared" si="32"/>
        <v>161.97019039009933</v>
      </c>
      <c r="W53" s="46">
        <v>4465</v>
      </c>
      <c r="X53" s="47">
        <v>5618.1049999999996</v>
      </c>
      <c r="Y53" s="21">
        <f t="shared" si="33"/>
        <v>125.82541993281073</v>
      </c>
      <c r="Z53" s="48">
        <v>3317</v>
      </c>
      <c r="AA53" s="47">
        <v>4630.8</v>
      </c>
      <c r="AB53" s="21">
        <f t="shared" si="34"/>
        <v>139.60807958999095</v>
      </c>
      <c r="AC53" s="26">
        <v>0</v>
      </c>
      <c r="AD53" s="21"/>
      <c r="AE53" s="21"/>
      <c r="AF53" s="21"/>
      <c r="AG53" s="49">
        <v>385719.5</v>
      </c>
      <c r="AH53" s="49">
        <v>382062.2</v>
      </c>
      <c r="AI53" s="27"/>
      <c r="AJ53" s="27"/>
      <c r="AK53" s="50">
        <v>1416.9</v>
      </c>
      <c r="AL53" s="50">
        <v>1416.9</v>
      </c>
      <c r="AM53" s="21"/>
      <c r="AN53" s="21"/>
      <c r="AO53" s="21"/>
      <c r="AP53" s="21"/>
      <c r="AQ53" s="24">
        <f t="shared" si="35"/>
        <v>57000</v>
      </c>
      <c r="AR53" s="24">
        <f t="shared" si="36"/>
        <v>65095.682000000001</v>
      </c>
      <c r="AS53" s="21">
        <f t="shared" si="37"/>
        <v>114.20295087719299</v>
      </c>
      <c r="AT53" s="25">
        <v>51000</v>
      </c>
      <c r="AU53" s="24">
        <v>55345.682000000001</v>
      </c>
      <c r="AV53" s="21">
        <v>0</v>
      </c>
      <c r="AW53" s="24">
        <v>0</v>
      </c>
      <c r="AX53" s="21">
        <v>0</v>
      </c>
      <c r="AY53" s="21">
        <v>0</v>
      </c>
      <c r="AZ53" s="25">
        <v>6000</v>
      </c>
      <c r="BA53" s="21">
        <v>9750</v>
      </c>
      <c r="BB53" s="21">
        <v>0</v>
      </c>
      <c r="BC53" s="21">
        <v>0</v>
      </c>
      <c r="BD53" s="28">
        <v>3475.27</v>
      </c>
      <c r="BE53" s="28">
        <v>3229.3</v>
      </c>
      <c r="BF53" s="28">
        <v>0</v>
      </c>
      <c r="BG53" s="28">
        <v>0</v>
      </c>
      <c r="BH53" s="28">
        <v>38400</v>
      </c>
      <c r="BI53" s="28">
        <v>35795.925999999999</v>
      </c>
      <c r="BJ53" s="28">
        <v>18000</v>
      </c>
      <c r="BK53" s="28">
        <v>12323.526</v>
      </c>
      <c r="BL53" s="28">
        <v>0</v>
      </c>
      <c r="BM53" s="28">
        <v>0</v>
      </c>
      <c r="BN53" s="28">
        <v>1000</v>
      </c>
      <c r="BO53" s="28">
        <v>3240</v>
      </c>
      <c r="BP53" s="28">
        <v>0</v>
      </c>
      <c r="BQ53" s="28">
        <v>0</v>
      </c>
      <c r="BR53" s="28">
        <v>0</v>
      </c>
      <c r="BS53" s="28">
        <v>7888.277</v>
      </c>
      <c r="BT53" s="28">
        <v>963.94500000000005</v>
      </c>
      <c r="BU53" s="24">
        <f t="shared" si="38"/>
        <v>570706.07000000007</v>
      </c>
      <c r="BV53" s="24">
        <f t="shared" si="39"/>
        <v>608226.27950000006</v>
      </c>
      <c r="BW53" s="21">
        <v>0</v>
      </c>
      <c r="BX53" s="21">
        <v>1245.5999999999999</v>
      </c>
      <c r="BY53" s="21">
        <v>291770</v>
      </c>
      <c r="BZ53" s="21">
        <v>0</v>
      </c>
      <c r="CA53" s="21">
        <v>0</v>
      </c>
      <c r="CB53" s="21">
        <v>0</v>
      </c>
      <c r="CC53" s="21">
        <v>0</v>
      </c>
      <c r="CD53" s="21">
        <v>10000</v>
      </c>
      <c r="CE53" s="21">
        <v>0</v>
      </c>
      <c r="CF53" s="21">
        <v>0</v>
      </c>
      <c r="CG53" s="21">
        <v>7000</v>
      </c>
      <c r="CH53" s="21">
        <v>0</v>
      </c>
      <c r="CI53" s="21">
        <v>0</v>
      </c>
      <c r="CJ53" s="24">
        <f t="shared" si="40"/>
        <v>298770</v>
      </c>
      <c r="CK53" s="24">
        <f t="shared" si="41"/>
        <v>11245.6</v>
      </c>
      <c r="CL53" s="24">
        <v>15000</v>
      </c>
      <c r="CM53" s="29">
        <v>9516.4290000000037</v>
      </c>
    </row>
    <row r="54" spans="1:91" s="30" customFormat="1" ht="20.25" customHeight="1">
      <c r="A54" s="19">
        <v>45</v>
      </c>
      <c r="B54" s="20" t="s">
        <v>91</v>
      </c>
      <c r="C54" s="21">
        <v>76782.799999999988</v>
      </c>
      <c r="D54" s="32">
        <v>0</v>
      </c>
      <c r="E54" s="23">
        <f t="shared" si="21"/>
        <v>219597.90000000002</v>
      </c>
      <c r="F54" s="24">
        <f t="shared" si="22"/>
        <v>230959.33799999999</v>
      </c>
      <c r="G54" s="24">
        <f t="shared" si="23"/>
        <v>105.17374619702646</v>
      </c>
      <c r="H54" s="24">
        <f t="shared" si="24"/>
        <v>38090</v>
      </c>
      <c r="I54" s="24">
        <f t="shared" si="25"/>
        <v>44294.572999999997</v>
      </c>
      <c r="J54" s="24">
        <f t="shared" si="26"/>
        <v>116.2892438960357</v>
      </c>
      <c r="K54" s="24">
        <f t="shared" si="27"/>
        <v>14230</v>
      </c>
      <c r="L54" s="24">
        <f t="shared" si="28"/>
        <v>18661.502</v>
      </c>
      <c r="M54" s="21">
        <f t="shared" si="29"/>
        <v>131.14196767392832</v>
      </c>
      <c r="N54" s="46">
        <v>0</v>
      </c>
      <c r="O54" s="47">
        <v>11.656000000000001</v>
      </c>
      <c r="P54" s="21" t="e">
        <f t="shared" si="30"/>
        <v>#DIV/0!</v>
      </c>
      <c r="Q54" s="46">
        <v>12300</v>
      </c>
      <c r="R54" s="47">
        <v>4947.7309999999998</v>
      </c>
      <c r="S54" s="21">
        <f t="shared" si="31"/>
        <v>40.225455284552844</v>
      </c>
      <c r="T54" s="46">
        <v>14230</v>
      </c>
      <c r="U54" s="47">
        <v>18649.846000000001</v>
      </c>
      <c r="V54" s="21">
        <f t="shared" si="32"/>
        <v>131.0600562192551</v>
      </c>
      <c r="W54" s="46">
        <v>1000</v>
      </c>
      <c r="X54" s="47">
        <v>920.05</v>
      </c>
      <c r="Y54" s="21">
        <f t="shared" si="33"/>
        <v>92.004999999999995</v>
      </c>
      <c r="Z54" s="48">
        <v>0</v>
      </c>
      <c r="AA54" s="47">
        <v>0</v>
      </c>
      <c r="AB54" s="21" t="e">
        <f t="shared" si="34"/>
        <v>#DIV/0!</v>
      </c>
      <c r="AC54" s="26">
        <v>0</v>
      </c>
      <c r="AD54" s="21"/>
      <c r="AE54" s="21"/>
      <c r="AF54" s="21"/>
      <c r="AG54" s="49">
        <v>181507.9</v>
      </c>
      <c r="AH54" s="49">
        <v>181507.9</v>
      </c>
      <c r="AI54" s="27"/>
      <c r="AJ54" s="27"/>
      <c r="AK54" s="50">
        <v>0</v>
      </c>
      <c r="AL54" s="50">
        <v>0</v>
      </c>
      <c r="AM54" s="21"/>
      <c r="AN54" s="21"/>
      <c r="AO54" s="21"/>
      <c r="AP54" s="21"/>
      <c r="AQ54" s="24">
        <f t="shared" si="35"/>
        <v>6000</v>
      </c>
      <c r="AR54" s="24">
        <f t="shared" si="36"/>
        <v>12007.138999999999</v>
      </c>
      <c r="AS54" s="21">
        <f t="shared" si="37"/>
        <v>200.11898333333332</v>
      </c>
      <c r="AT54" s="25">
        <v>6000</v>
      </c>
      <c r="AU54" s="24">
        <v>12007.138999999999</v>
      </c>
      <c r="AV54" s="21">
        <v>0</v>
      </c>
      <c r="AW54" s="24">
        <v>0</v>
      </c>
      <c r="AX54" s="21">
        <v>0</v>
      </c>
      <c r="AY54" s="21">
        <v>0</v>
      </c>
      <c r="AZ54" s="25">
        <v>0</v>
      </c>
      <c r="BA54" s="21">
        <v>0</v>
      </c>
      <c r="BB54" s="21">
        <v>0</v>
      </c>
      <c r="BC54" s="21">
        <v>0</v>
      </c>
      <c r="BD54" s="28">
        <v>0</v>
      </c>
      <c r="BE54" s="28">
        <v>0</v>
      </c>
      <c r="BF54" s="28">
        <v>1560</v>
      </c>
      <c r="BG54" s="28">
        <v>644.4</v>
      </c>
      <c r="BH54" s="28">
        <v>3000</v>
      </c>
      <c r="BI54" s="28">
        <v>1572.1</v>
      </c>
      <c r="BJ54" s="28">
        <v>3000</v>
      </c>
      <c r="BK54" s="28">
        <v>957.75</v>
      </c>
      <c r="BL54" s="28">
        <v>0</v>
      </c>
      <c r="BM54" s="28">
        <v>0</v>
      </c>
      <c r="BN54" s="28">
        <v>0</v>
      </c>
      <c r="BO54" s="28">
        <v>0</v>
      </c>
      <c r="BP54" s="28">
        <v>0</v>
      </c>
      <c r="BQ54" s="28">
        <v>0</v>
      </c>
      <c r="BR54" s="28">
        <v>0</v>
      </c>
      <c r="BS54" s="28">
        <v>500</v>
      </c>
      <c r="BT54" s="28">
        <v>0</v>
      </c>
      <c r="BU54" s="24">
        <f t="shared" si="38"/>
        <v>219597.9</v>
      </c>
      <c r="BV54" s="24">
        <f t="shared" si="39"/>
        <v>225802.473</v>
      </c>
      <c r="BW54" s="21">
        <v>0</v>
      </c>
      <c r="BX54" s="21">
        <v>0</v>
      </c>
      <c r="BY54" s="21">
        <v>0</v>
      </c>
      <c r="BZ54" s="21">
        <v>5156.8649999999998</v>
      </c>
      <c r="CA54" s="21">
        <v>0</v>
      </c>
      <c r="CB54" s="21">
        <v>0</v>
      </c>
      <c r="CC54" s="21">
        <v>0</v>
      </c>
      <c r="CD54" s="21">
        <v>0</v>
      </c>
      <c r="CE54" s="21">
        <v>0</v>
      </c>
      <c r="CF54" s="21">
        <v>0</v>
      </c>
      <c r="CG54" s="21">
        <v>55503</v>
      </c>
      <c r="CH54" s="21">
        <v>35000</v>
      </c>
      <c r="CI54" s="21">
        <v>0</v>
      </c>
      <c r="CJ54" s="24">
        <f t="shared" si="40"/>
        <v>55503</v>
      </c>
      <c r="CK54" s="24">
        <f t="shared" si="41"/>
        <v>40156.864999999998</v>
      </c>
      <c r="CL54" s="24">
        <v>0</v>
      </c>
      <c r="CM54" s="29">
        <v>5041.650999999998</v>
      </c>
    </row>
    <row r="55" spans="1:91" s="30" customFormat="1" ht="20.25" customHeight="1">
      <c r="A55" s="31">
        <v>46</v>
      </c>
      <c r="B55" s="20" t="s">
        <v>92</v>
      </c>
      <c r="C55" s="21">
        <v>42766.294000000009</v>
      </c>
      <c r="D55" s="32">
        <v>0</v>
      </c>
      <c r="E55" s="23">
        <f t="shared" si="21"/>
        <v>363133.6</v>
      </c>
      <c r="F55" s="24">
        <f t="shared" si="22"/>
        <v>244253.26400000005</v>
      </c>
      <c r="G55" s="24">
        <f t="shared" si="23"/>
        <v>67.262644932884228</v>
      </c>
      <c r="H55" s="24">
        <f t="shared" si="24"/>
        <v>82771.100000000006</v>
      </c>
      <c r="I55" s="24">
        <f t="shared" si="25"/>
        <v>42384.334000000003</v>
      </c>
      <c r="J55" s="24">
        <f t="shared" si="26"/>
        <v>51.206682042403685</v>
      </c>
      <c r="K55" s="24">
        <f t="shared" si="27"/>
        <v>44420.5</v>
      </c>
      <c r="L55" s="24">
        <f t="shared" si="28"/>
        <v>18903.341</v>
      </c>
      <c r="M55" s="21">
        <f t="shared" si="29"/>
        <v>42.555443995452549</v>
      </c>
      <c r="N55" s="46">
        <v>0</v>
      </c>
      <c r="O55" s="47">
        <v>0.83699999999999997</v>
      </c>
      <c r="P55" s="21" t="e">
        <f t="shared" si="30"/>
        <v>#DIV/0!</v>
      </c>
      <c r="Q55" s="46">
        <v>14315.2</v>
      </c>
      <c r="R55" s="47">
        <v>5787.4830000000002</v>
      </c>
      <c r="S55" s="21">
        <f t="shared" si="31"/>
        <v>40.42893567676316</v>
      </c>
      <c r="T55" s="46">
        <v>44420.5</v>
      </c>
      <c r="U55" s="47">
        <v>18902.504000000001</v>
      </c>
      <c r="V55" s="21">
        <f t="shared" si="32"/>
        <v>42.553559730304698</v>
      </c>
      <c r="W55" s="46">
        <v>650</v>
      </c>
      <c r="X55" s="47">
        <v>437</v>
      </c>
      <c r="Y55" s="21">
        <f t="shared" si="33"/>
        <v>67.230769230769226</v>
      </c>
      <c r="Z55" s="48">
        <v>0</v>
      </c>
      <c r="AA55" s="47">
        <v>0</v>
      </c>
      <c r="AB55" s="21" t="e">
        <f t="shared" si="34"/>
        <v>#DIV/0!</v>
      </c>
      <c r="AC55" s="26">
        <v>0</v>
      </c>
      <c r="AD55" s="21"/>
      <c r="AE55" s="21"/>
      <c r="AF55" s="21"/>
      <c r="AG55" s="49">
        <v>156432.5</v>
      </c>
      <c r="AH55" s="49">
        <v>156432.5</v>
      </c>
      <c r="AI55" s="27"/>
      <c r="AJ55" s="27"/>
      <c r="AK55" s="50">
        <v>0</v>
      </c>
      <c r="AL55" s="50">
        <v>0</v>
      </c>
      <c r="AM55" s="21"/>
      <c r="AN55" s="21"/>
      <c r="AO55" s="21"/>
      <c r="AP55" s="21"/>
      <c r="AQ55" s="24">
        <f t="shared" si="35"/>
        <v>5136.8999999999996</v>
      </c>
      <c r="AR55" s="24">
        <f t="shared" si="36"/>
        <v>5104.8900000000003</v>
      </c>
      <c r="AS55" s="21">
        <f t="shared" si="37"/>
        <v>99.376861531273747</v>
      </c>
      <c r="AT55" s="25">
        <v>4536.8999999999996</v>
      </c>
      <c r="AU55" s="24">
        <v>4524.8900000000003</v>
      </c>
      <c r="AV55" s="21">
        <v>0</v>
      </c>
      <c r="AW55" s="24">
        <v>0</v>
      </c>
      <c r="AX55" s="21">
        <v>0</v>
      </c>
      <c r="AY55" s="21">
        <v>0</v>
      </c>
      <c r="AZ55" s="25">
        <v>600</v>
      </c>
      <c r="BA55" s="21">
        <v>580</v>
      </c>
      <c r="BB55" s="21">
        <v>0</v>
      </c>
      <c r="BC55" s="21">
        <v>0</v>
      </c>
      <c r="BD55" s="28">
        <v>0</v>
      </c>
      <c r="BE55" s="28">
        <v>0</v>
      </c>
      <c r="BF55" s="28">
        <v>0</v>
      </c>
      <c r="BG55" s="28">
        <v>0</v>
      </c>
      <c r="BH55" s="28">
        <v>2874</v>
      </c>
      <c r="BI55" s="28">
        <v>2642.6709999999998</v>
      </c>
      <c r="BJ55" s="28">
        <v>2394</v>
      </c>
      <c r="BK55" s="28">
        <v>1949.671</v>
      </c>
      <c r="BL55" s="28">
        <v>0</v>
      </c>
      <c r="BM55" s="28">
        <v>156.44999999999999</v>
      </c>
      <c r="BN55" s="28">
        <v>0</v>
      </c>
      <c r="BO55" s="28">
        <v>100</v>
      </c>
      <c r="BP55" s="28">
        <v>0</v>
      </c>
      <c r="BQ55" s="28">
        <v>0</v>
      </c>
      <c r="BR55" s="28">
        <v>0</v>
      </c>
      <c r="BS55" s="28">
        <v>3806.3339999999998</v>
      </c>
      <c r="BT55" s="28">
        <v>0</v>
      </c>
      <c r="BU55" s="24">
        <f t="shared" si="38"/>
        <v>239203.6</v>
      </c>
      <c r="BV55" s="24">
        <f t="shared" si="39"/>
        <v>198816.83400000003</v>
      </c>
      <c r="BW55" s="21">
        <v>0</v>
      </c>
      <c r="BX55" s="21">
        <v>0</v>
      </c>
      <c r="BY55" s="21">
        <v>110930</v>
      </c>
      <c r="BZ55" s="21">
        <v>41638.43</v>
      </c>
      <c r="CA55" s="21">
        <v>0</v>
      </c>
      <c r="CB55" s="21">
        <v>0</v>
      </c>
      <c r="CC55" s="21">
        <v>13000</v>
      </c>
      <c r="CD55" s="21">
        <v>3798</v>
      </c>
      <c r="CE55" s="21">
        <v>0</v>
      </c>
      <c r="CF55" s="21">
        <v>0</v>
      </c>
      <c r="CG55" s="34">
        <v>71244.305999999997</v>
      </c>
      <c r="CH55" s="21">
        <v>71240.600000000006</v>
      </c>
      <c r="CI55" s="21">
        <v>0</v>
      </c>
      <c r="CJ55" s="24">
        <f t="shared" si="40"/>
        <v>195174.30599999998</v>
      </c>
      <c r="CK55" s="24">
        <f t="shared" si="41"/>
        <v>116677.03</v>
      </c>
      <c r="CL55" s="24">
        <v>15374.5</v>
      </c>
      <c r="CM55" s="29">
        <v>5446.1650000000009</v>
      </c>
    </row>
    <row r="56" spans="1:91" s="30" customFormat="1" ht="20.25" customHeight="1">
      <c r="A56" s="19">
        <v>47</v>
      </c>
      <c r="B56" s="20" t="s">
        <v>93</v>
      </c>
      <c r="C56" s="21">
        <v>92357.3</v>
      </c>
      <c r="D56" s="32">
        <v>0</v>
      </c>
      <c r="E56" s="23">
        <f t="shared" si="21"/>
        <v>1222832.5639999998</v>
      </c>
      <c r="F56" s="24">
        <f t="shared" si="22"/>
        <v>1159342.9871</v>
      </c>
      <c r="G56" s="24">
        <f t="shared" si="23"/>
        <v>94.80799099000771</v>
      </c>
      <c r="H56" s="24">
        <f t="shared" si="24"/>
        <v>172163.5</v>
      </c>
      <c r="I56" s="24">
        <f t="shared" si="25"/>
        <v>186887.2733</v>
      </c>
      <c r="J56" s="24">
        <f t="shared" si="26"/>
        <v>108.55220374818124</v>
      </c>
      <c r="K56" s="24">
        <f t="shared" si="27"/>
        <v>47391.899999999994</v>
      </c>
      <c r="L56" s="24">
        <f t="shared" si="28"/>
        <v>76129.986199999999</v>
      </c>
      <c r="M56" s="21">
        <f t="shared" si="29"/>
        <v>160.63923624079223</v>
      </c>
      <c r="N56" s="51">
        <v>3142.2</v>
      </c>
      <c r="O56" s="47">
        <v>4690.9452000000001</v>
      </c>
      <c r="P56" s="21">
        <f t="shared" si="30"/>
        <v>149.28856215390491</v>
      </c>
      <c r="Q56" s="51">
        <v>1800</v>
      </c>
      <c r="R56" s="52">
        <v>2501.0365999999999</v>
      </c>
      <c r="S56" s="21">
        <f t="shared" si="31"/>
        <v>138.94647777777777</v>
      </c>
      <c r="T56" s="51">
        <v>44249.7</v>
      </c>
      <c r="U56" s="47">
        <v>71439.040999999997</v>
      </c>
      <c r="V56" s="21">
        <f t="shared" si="32"/>
        <v>161.44525499607906</v>
      </c>
      <c r="W56" s="51">
        <v>13804.1</v>
      </c>
      <c r="X56" s="47">
        <v>11600.44</v>
      </c>
      <c r="Y56" s="21">
        <f t="shared" si="33"/>
        <v>84.036192145811754</v>
      </c>
      <c r="Z56" s="53">
        <v>8000</v>
      </c>
      <c r="AA56" s="47">
        <v>8593.49</v>
      </c>
      <c r="AB56" s="21">
        <f t="shared" si="34"/>
        <v>107.41862499999999</v>
      </c>
      <c r="AC56" s="36">
        <v>0</v>
      </c>
      <c r="AD56" s="21"/>
      <c r="AE56" s="21"/>
      <c r="AF56" s="21"/>
      <c r="AG56" s="49">
        <v>595301.1</v>
      </c>
      <c r="AH56" s="49">
        <v>595301.1</v>
      </c>
      <c r="AI56" s="27"/>
      <c r="AJ56" s="27"/>
      <c r="AK56" s="50">
        <v>43313.9</v>
      </c>
      <c r="AL56" s="50">
        <v>25823.52</v>
      </c>
      <c r="AM56" s="21"/>
      <c r="AN56" s="21"/>
      <c r="AO56" s="21"/>
      <c r="AP56" s="21"/>
      <c r="AQ56" s="24">
        <f t="shared" si="35"/>
        <v>6900</v>
      </c>
      <c r="AR56" s="24">
        <f t="shared" si="36"/>
        <v>9675.1830000000009</v>
      </c>
      <c r="AS56" s="21">
        <f t="shared" si="37"/>
        <v>140.22004347826089</v>
      </c>
      <c r="AT56" s="32">
        <v>4250</v>
      </c>
      <c r="AU56" s="24">
        <v>7050.3829999999998</v>
      </c>
      <c r="AV56" s="21">
        <v>0</v>
      </c>
      <c r="AW56" s="24">
        <v>0</v>
      </c>
      <c r="AX56" s="21">
        <v>0</v>
      </c>
      <c r="AY56" s="21">
        <v>0</v>
      </c>
      <c r="AZ56" s="32">
        <v>2650</v>
      </c>
      <c r="BA56" s="21">
        <v>2624.8</v>
      </c>
      <c r="BB56" s="21">
        <v>0</v>
      </c>
      <c r="BC56" s="21">
        <v>0</v>
      </c>
      <c r="BD56" s="28">
        <v>4895.1000000000004</v>
      </c>
      <c r="BE56" s="28">
        <v>4895.1000000000004</v>
      </c>
      <c r="BF56" s="28">
        <v>0</v>
      </c>
      <c r="BG56" s="28">
        <v>2</v>
      </c>
      <c r="BH56" s="28">
        <v>72156.5</v>
      </c>
      <c r="BI56" s="28">
        <v>61679.481500000002</v>
      </c>
      <c r="BJ56" s="28">
        <v>18600</v>
      </c>
      <c r="BK56" s="28">
        <v>15893.064</v>
      </c>
      <c r="BL56" s="28">
        <v>2000</v>
      </c>
      <c r="BM56" s="28">
        <v>7831.4309999999996</v>
      </c>
      <c r="BN56" s="28">
        <v>200</v>
      </c>
      <c r="BO56" s="28">
        <v>720</v>
      </c>
      <c r="BP56" s="28">
        <v>1219</v>
      </c>
      <c r="BQ56" s="28">
        <v>1219</v>
      </c>
      <c r="BR56" s="28">
        <v>2600</v>
      </c>
      <c r="BS56" s="28">
        <v>2294.6999999999998</v>
      </c>
      <c r="BT56" s="28">
        <v>0</v>
      </c>
      <c r="BU56" s="24">
        <f t="shared" si="38"/>
        <v>816892.6</v>
      </c>
      <c r="BV56" s="24">
        <f t="shared" si="39"/>
        <v>814125.99329999997</v>
      </c>
      <c r="BW56" s="21">
        <v>0</v>
      </c>
      <c r="BX56" s="21">
        <v>0</v>
      </c>
      <c r="BY56" s="21">
        <v>383502.96399999998</v>
      </c>
      <c r="BZ56" s="21">
        <v>307710.11379999999</v>
      </c>
      <c r="CA56" s="21">
        <v>0</v>
      </c>
      <c r="CB56" s="21">
        <v>0</v>
      </c>
      <c r="CC56" s="21">
        <v>22437</v>
      </c>
      <c r="CD56" s="21">
        <v>37506.879999999997</v>
      </c>
      <c r="CE56" s="21">
        <v>0</v>
      </c>
      <c r="CF56" s="21">
        <v>0</v>
      </c>
      <c r="CG56" s="21">
        <v>78365.100000000006</v>
      </c>
      <c r="CH56" s="21">
        <v>37551.872000000003</v>
      </c>
      <c r="CI56" s="21">
        <v>0</v>
      </c>
      <c r="CJ56" s="24">
        <f t="shared" si="40"/>
        <v>484305.06400000001</v>
      </c>
      <c r="CK56" s="24">
        <f t="shared" si="41"/>
        <v>382768.86580000003</v>
      </c>
      <c r="CL56" s="24">
        <v>17311</v>
      </c>
      <c r="CM56" s="29">
        <v>5859.5249999999651</v>
      </c>
    </row>
    <row r="57" spans="1:91" s="30" customFormat="1" ht="20.25" customHeight="1">
      <c r="A57" s="31">
        <v>48</v>
      </c>
      <c r="B57" s="20" t="s">
        <v>94</v>
      </c>
      <c r="C57" s="21">
        <v>182150.39999999997</v>
      </c>
      <c r="D57" s="32">
        <v>0</v>
      </c>
      <c r="E57" s="23">
        <f t="shared" si="21"/>
        <v>675258.58799999999</v>
      </c>
      <c r="F57" s="24">
        <f t="shared" si="22"/>
        <v>536324.37299999991</v>
      </c>
      <c r="G57" s="24">
        <f t="shared" si="23"/>
        <v>79.425035465080214</v>
      </c>
      <c r="H57" s="24">
        <f t="shared" si="24"/>
        <v>150900.9</v>
      </c>
      <c r="I57" s="24">
        <f t="shared" si="25"/>
        <v>103321.838</v>
      </c>
      <c r="J57" s="24">
        <f t="shared" si="26"/>
        <v>68.469994546089524</v>
      </c>
      <c r="K57" s="24">
        <f t="shared" si="27"/>
        <v>25413.1</v>
      </c>
      <c r="L57" s="24">
        <f t="shared" si="28"/>
        <v>19656.165999999997</v>
      </c>
      <c r="M57" s="21">
        <f t="shared" si="29"/>
        <v>77.346588963959533</v>
      </c>
      <c r="N57" s="51">
        <v>369.1</v>
      </c>
      <c r="O57" s="47">
        <v>417.495</v>
      </c>
      <c r="P57" s="21">
        <f t="shared" si="30"/>
        <v>113.11162286643186</v>
      </c>
      <c r="Q57" s="51">
        <v>8056</v>
      </c>
      <c r="R57" s="52">
        <v>4837.701</v>
      </c>
      <c r="S57" s="21">
        <f t="shared" si="31"/>
        <v>60.050906156901682</v>
      </c>
      <c r="T57" s="51">
        <v>25044</v>
      </c>
      <c r="U57" s="47">
        <v>19238.670999999998</v>
      </c>
      <c r="V57" s="21">
        <f t="shared" si="32"/>
        <v>76.819481712186544</v>
      </c>
      <c r="W57" s="51">
        <v>1564.4</v>
      </c>
      <c r="X57" s="47">
        <v>1662.9</v>
      </c>
      <c r="Y57" s="21">
        <f t="shared" si="33"/>
        <v>106.2963436461263</v>
      </c>
      <c r="Z57" s="53">
        <v>0</v>
      </c>
      <c r="AA57" s="47">
        <v>0</v>
      </c>
      <c r="AB57" s="21" t="e">
        <f t="shared" si="34"/>
        <v>#DIV/0!</v>
      </c>
      <c r="AC57" s="36">
        <v>0</v>
      </c>
      <c r="AD57" s="21"/>
      <c r="AE57" s="21"/>
      <c r="AF57" s="21"/>
      <c r="AG57" s="49">
        <v>198641.2</v>
      </c>
      <c r="AH57" s="49">
        <v>198641.2</v>
      </c>
      <c r="AI57" s="27"/>
      <c r="AJ57" s="27"/>
      <c r="AK57" s="50">
        <v>0</v>
      </c>
      <c r="AL57" s="50">
        <v>0</v>
      </c>
      <c r="AM57" s="21"/>
      <c r="AN57" s="21"/>
      <c r="AO57" s="21"/>
      <c r="AP57" s="21"/>
      <c r="AQ57" s="24">
        <f t="shared" si="35"/>
        <v>18551</v>
      </c>
      <c r="AR57" s="24">
        <f t="shared" si="36"/>
        <v>17488.921999999999</v>
      </c>
      <c r="AS57" s="21">
        <f t="shared" si="37"/>
        <v>94.274820764379271</v>
      </c>
      <c r="AT57" s="32">
        <v>13506</v>
      </c>
      <c r="AU57" s="24">
        <v>12557.012000000001</v>
      </c>
      <c r="AV57" s="21">
        <v>0</v>
      </c>
      <c r="AW57" s="24">
        <v>0</v>
      </c>
      <c r="AX57" s="21">
        <v>0</v>
      </c>
      <c r="AY57" s="21">
        <v>0</v>
      </c>
      <c r="AZ57" s="32">
        <v>5045</v>
      </c>
      <c r="BA57" s="21">
        <v>4931.91</v>
      </c>
      <c r="BB57" s="21">
        <v>0</v>
      </c>
      <c r="BC57" s="21">
        <v>0</v>
      </c>
      <c r="BD57" s="28">
        <v>0</v>
      </c>
      <c r="BE57" s="28">
        <v>0</v>
      </c>
      <c r="BF57" s="28">
        <v>0</v>
      </c>
      <c r="BG57" s="28">
        <v>0</v>
      </c>
      <c r="BH57" s="28">
        <v>25913.5</v>
      </c>
      <c r="BI57" s="28">
        <v>22215.263999999999</v>
      </c>
      <c r="BJ57" s="28">
        <v>3840</v>
      </c>
      <c r="BK57" s="28">
        <v>3910.97</v>
      </c>
      <c r="BL57" s="28">
        <v>750</v>
      </c>
      <c r="BM57" s="28">
        <v>1111.4480000000001</v>
      </c>
      <c r="BN57" s="28">
        <v>50</v>
      </c>
      <c r="BO57" s="28">
        <v>0</v>
      </c>
      <c r="BP57" s="28">
        <v>0</v>
      </c>
      <c r="BQ57" s="28">
        <v>0</v>
      </c>
      <c r="BR57" s="28">
        <v>55941</v>
      </c>
      <c r="BS57" s="28">
        <v>33423.54</v>
      </c>
      <c r="BT57" s="28">
        <v>0</v>
      </c>
      <c r="BU57" s="24">
        <f t="shared" si="38"/>
        <v>349542.1</v>
      </c>
      <c r="BV57" s="24">
        <f t="shared" si="39"/>
        <v>301963.03799999994</v>
      </c>
      <c r="BW57" s="21">
        <v>2944.5</v>
      </c>
      <c r="BX57" s="21">
        <v>0</v>
      </c>
      <c r="BY57" s="21">
        <v>259666.4</v>
      </c>
      <c r="BZ57" s="21">
        <v>177361.33499999999</v>
      </c>
      <c r="CA57" s="21">
        <v>0</v>
      </c>
      <c r="CB57" s="21">
        <v>0</v>
      </c>
      <c r="CC57" s="21">
        <v>63105.588000000003</v>
      </c>
      <c r="CD57" s="21">
        <v>57000</v>
      </c>
      <c r="CE57" s="21">
        <v>0</v>
      </c>
      <c r="CF57" s="21">
        <v>0</v>
      </c>
      <c r="CG57" s="21">
        <v>69400</v>
      </c>
      <c r="CH57" s="21">
        <v>69400</v>
      </c>
      <c r="CI57" s="21">
        <v>0</v>
      </c>
      <c r="CJ57" s="24">
        <f t="shared" si="40"/>
        <v>395116.48800000001</v>
      </c>
      <c r="CK57" s="24">
        <f t="shared" si="41"/>
        <v>303761.33499999996</v>
      </c>
      <c r="CL57" s="24">
        <v>14661.899999999994</v>
      </c>
      <c r="CM57" s="29">
        <v>2925.8970000000118</v>
      </c>
    </row>
    <row r="58" spans="1:91" s="30" customFormat="1" ht="20.25" customHeight="1">
      <c r="A58" s="19">
        <v>49</v>
      </c>
      <c r="B58" s="20" t="s">
        <v>95</v>
      </c>
      <c r="C58" s="21">
        <v>54930.163</v>
      </c>
      <c r="D58" s="32">
        <v>0</v>
      </c>
      <c r="E58" s="23">
        <f t="shared" si="21"/>
        <v>176834.8</v>
      </c>
      <c r="F58" s="24">
        <f t="shared" si="22"/>
        <v>169347.19780000005</v>
      </c>
      <c r="G58" s="24">
        <f t="shared" si="23"/>
        <v>95.765764317883168</v>
      </c>
      <c r="H58" s="24">
        <f t="shared" si="24"/>
        <v>36963.199999999997</v>
      </c>
      <c r="I58" s="24">
        <f t="shared" si="25"/>
        <v>29475.5978</v>
      </c>
      <c r="J58" s="24">
        <f t="shared" si="26"/>
        <v>79.743089883992738</v>
      </c>
      <c r="K58" s="24">
        <f t="shared" si="27"/>
        <v>14900.8</v>
      </c>
      <c r="L58" s="24">
        <f t="shared" si="28"/>
        <v>15257.659000000001</v>
      </c>
      <c r="M58" s="21">
        <f t="shared" si="29"/>
        <v>102.39489826049611</v>
      </c>
      <c r="N58" s="46">
        <v>0</v>
      </c>
      <c r="O58" s="47">
        <v>306.91399999999999</v>
      </c>
      <c r="P58" s="21" t="e">
        <f t="shared" si="30"/>
        <v>#DIV/0!</v>
      </c>
      <c r="Q58" s="46">
        <v>100.3</v>
      </c>
      <c r="R58" s="47">
        <v>1630.0329999999999</v>
      </c>
      <c r="S58" s="21">
        <f t="shared" si="31"/>
        <v>1625.1575274177465</v>
      </c>
      <c r="T58" s="46">
        <v>14900.8</v>
      </c>
      <c r="U58" s="47">
        <v>14950.745000000001</v>
      </c>
      <c r="V58" s="21">
        <f t="shared" si="32"/>
        <v>100.33518334586064</v>
      </c>
      <c r="W58" s="46">
        <v>856.8</v>
      </c>
      <c r="X58" s="47">
        <v>893.4</v>
      </c>
      <c r="Y58" s="21">
        <f t="shared" si="33"/>
        <v>104.27170868347339</v>
      </c>
      <c r="Z58" s="48">
        <v>0</v>
      </c>
      <c r="AA58" s="47">
        <v>0</v>
      </c>
      <c r="AB58" s="21" t="e">
        <f t="shared" si="34"/>
        <v>#DIV/0!</v>
      </c>
      <c r="AC58" s="26">
        <v>0</v>
      </c>
      <c r="AD58" s="21"/>
      <c r="AE58" s="21"/>
      <c r="AF58" s="21"/>
      <c r="AG58" s="49">
        <v>139871.6</v>
      </c>
      <c r="AH58" s="49">
        <v>139871.6</v>
      </c>
      <c r="AI58" s="27"/>
      <c r="AJ58" s="27"/>
      <c r="AK58" s="50">
        <v>0</v>
      </c>
      <c r="AL58" s="50">
        <v>0</v>
      </c>
      <c r="AM58" s="21"/>
      <c r="AN58" s="21"/>
      <c r="AO58" s="21"/>
      <c r="AP58" s="21"/>
      <c r="AQ58" s="24">
        <f t="shared" si="35"/>
        <v>2583.9</v>
      </c>
      <c r="AR58" s="24">
        <f t="shared" si="36"/>
        <v>3217.527</v>
      </c>
      <c r="AS58" s="21">
        <f t="shared" si="37"/>
        <v>124.52211772901427</v>
      </c>
      <c r="AT58" s="25">
        <v>2547.9</v>
      </c>
      <c r="AU58" s="24">
        <v>2964.527</v>
      </c>
      <c r="AV58" s="21">
        <v>0</v>
      </c>
      <c r="AW58" s="24">
        <v>0</v>
      </c>
      <c r="AX58" s="21">
        <v>0</v>
      </c>
      <c r="AY58" s="21">
        <v>0</v>
      </c>
      <c r="AZ58" s="25">
        <v>36</v>
      </c>
      <c r="BA58" s="21">
        <v>253</v>
      </c>
      <c r="BB58" s="21">
        <v>0</v>
      </c>
      <c r="BC58" s="21">
        <v>0</v>
      </c>
      <c r="BD58" s="28">
        <v>0</v>
      </c>
      <c r="BE58" s="28">
        <v>0</v>
      </c>
      <c r="BF58" s="28">
        <v>0</v>
      </c>
      <c r="BG58" s="28">
        <v>0</v>
      </c>
      <c r="BH58" s="28">
        <v>6630.6</v>
      </c>
      <c r="BI58" s="28">
        <v>4636.0150000000003</v>
      </c>
      <c r="BJ58" s="28">
        <v>3850.6</v>
      </c>
      <c r="BK58" s="28">
        <v>2754.835</v>
      </c>
      <c r="BL58" s="28">
        <v>100</v>
      </c>
      <c r="BM58" s="28">
        <v>149.81200000000001</v>
      </c>
      <c r="BN58" s="28">
        <v>0</v>
      </c>
      <c r="BO58" s="28">
        <v>0</v>
      </c>
      <c r="BP58" s="28">
        <v>0</v>
      </c>
      <c r="BQ58" s="28">
        <v>0</v>
      </c>
      <c r="BR58" s="28">
        <v>1100</v>
      </c>
      <c r="BS58" s="28">
        <v>970.85140000000001</v>
      </c>
      <c r="BT58" s="28">
        <v>0</v>
      </c>
      <c r="BU58" s="24">
        <f t="shared" si="38"/>
        <v>176834.8</v>
      </c>
      <c r="BV58" s="24">
        <f t="shared" si="39"/>
        <v>169347.19780000005</v>
      </c>
      <c r="BW58" s="21">
        <v>0</v>
      </c>
      <c r="BX58" s="21">
        <v>0</v>
      </c>
      <c r="BY58" s="21">
        <v>0</v>
      </c>
      <c r="BZ58" s="21">
        <v>0</v>
      </c>
      <c r="CA58" s="21">
        <v>0</v>
      </c>
      <c r="CB58" s="21">
        <v>0</v>
      </c>
      <c r="CC58" s="21">
        <v>0</v>
      </c>
      <c r="CD58" s="21">
        <v>0</v>
      </c>
      <c r="CE58" s="21">
        <v>0</v>
      </c>
      <c r="CF58" s="21">
        <v>0</v>
      </c>
      <c r="CG58" s="34">
        <v>0</v>
      </c>
      <c r="CH58" s="21">
        <v>0</v>
      </c>
      <c r="CI58" s="21">
        <v>0</v>
      </c>
      <c r="CJ58" s="24">
        <f t="shared" si="40"/>
        <v>0</v>
      </c>
      <c r="CK58" s="24">
        <f t="shared" si="41"/>
        <v>0</v>
      </c>
      <c r="CL58" s="24">
        <v>10690.799999999996</v>
      </c>
      <c r="CM58" s="29">
        <v>2720.3004000000001</v>
      </c>
    </row>
    <row r="59" spans="1:91" s="30" customFormat="1" ht="20.25" customHeight="1">
      <c r="A59" s="31">
        <v>50</v>
      </c>
      <c r="B59" s="20" t="s">
        <v>96</v>
      </c>
      <c r="C59" s="21">
        <v>25884.718000000001</v>
      </c>
      <c r="D59" s="32">
        <v>0</v>
      </c>
      <c r="E59" s="23">
        <f t="shared" si="21"/>
        <v>98052.799999999988</v>
      </c>
      <c r="F59" s="24">
        <f t="shared" si="22"/>
        <v>70794.464999999997</v>
      </c>
      <c r="G59" s="24">
        <f t="shared" si="23"/>
        <v>72.200350219473592</v>
      </c>
      <c r="H59" s="24">
        <f t="shared" si="24"/>
        <v>21187.7</v>
      </c>
      <c r="I59" s="24">
        <f t="shared" si="25"/>
        <v>17182.965</v>
      </c>
      <c r="J59" s="24">
        <f t="shared" si="26"/>
        <v>81.098774288856262</v>
      </c>
      <c r="K59" s="24">
        <f t="shared" si="27"/>
        <v>9891.2000000000007</v>
      </c>
      <c r="L59" s="24">
        <f t="shared" si="28"/>
        <v>6185.03</v>
      </c>
      <c r="M59" s="21">
        <f t="shared" si="29"/>
        <v>62.530633290197336</v>
      </c>
      <c r="N59" s="46">
        <v>30.2</v>
      </c>
      <c r="O59" s="47">
        <v>95.641000000000005</v>
      </c>
      <c r="P59" s="21">
        <f t="shared" si="30"/>
        <v>316.69205298013247</v>
      </c>
      <c r="Q59" s="46">
        <v>1814.9</v>
      </c>
      <c r="R59" s="47">
        <v>6820.3810000000003</v>
      </c>
      <c r="S59" s="21">
        <f t="shared" si="31"/>
        <v>375.79927268720041</v>
      </c>
      <c r="T59" s="46">
        <v>9861</v>
      </c>
      <c r="U59" s="47">
        <v>6089.3890000000001</v>
      </c>
      <c r="V59" s="21">
        <f t="shared" si="32"/>
        <v>61.752246222492644</v>
      </c>
      <c r="W59" s="46">
        <v>307.3</v>
      </c>
      <c r="X59" s="47">
        <v>277</v>
      </c>
      <c r="Y59" s="21">
        <f t="shared" si="33"/>
        <v>90.139928408721119</v>
      </c>
      <c r="Z59" s="48">
        <v>0</v>
      </c>
      <c r="AA59" s="47">
        <v>0</v>
      </c>
      <c r="AB59" s="21" t="e">
        <f t="shared" si="34"/>
        <v>#DIV/0!</v>
      </c>
      <c r="AC59" s="26">
        <v>0</v>
      </c>
      <c r="AD59" s="21"/>
      <c r="AE59" s="21"/>
      <c r="AF59" s="21"/>
      <c r="AG59" s="49">
        <v>47739</v>
      </c>
      <c r="AH59" s="49">
        <v>47739</v>
      </c>
      <c r="AI59" s="27"/>
      <c r="AJ59" s="27"/>
      <c r="AK59" s="50">
        <v>0</v>
      </c>
      <c r="AL59" s="50">
        <v>0</v>
      </c>
      <c r="AM59" s="21"/>
      <c r="AN59" s="21"/>
      <c r="AO59" s="21"/>
      <c r="AP59" s="21"/>
      <c r="AQ59" s="24">
        <f t="shared" si="35"/>
        <v>1416</v>
      </c>
      <c r="AR59" s="24">
        <f t="shared" si="36"/>
        <v>1064.9780000000001</v>
      </c>
      <c r="AS59" s="21">
        <f t="shared" si="37"/>
        <v>75.210310734463278</v>
      </c>
      <c r="AT59" s="25">
        <v>1400</v>
      </c>
      <c r="AU59" s="35">
        <v>1048.9780000000001</v>
      </c>
      <c r="AV59" s="21">
        <v>0</v>
      </c>
      <c r="AW59" s="24">
        <v>0</v>
      </c>
      <c r="AX59" s="21">
        <v>0</v>
      </c>
      <c r="AY59" s="34">
        <v>0</v>
      </c>
      <c r="AZ59" s="25">
        <v>16</v>
      </c>
      <c r="BA59" s="21">
        <v>16</v>
      </c>
      <c r="BB59" s="21">
        <v>0</v>
      </c>
      <c r="BC59" s="21">
        <v>0</v>
      </c>
      <c r="BD59" s="28">
        <v>0</v>
      </c>
      <c r="BE59" s="28">
        <v>0</v>
      </c>
      <c r="BF59" s="28">
        <v>50</v>
      </c>
      <c r="BG59" s="28">
        <v>90</v>
      </c>
      <c r="BH59" s="28">
        <v>670</v>
      </c>
      <c r="BI59" s="28">
        <v>577.81200000000001</v>
      </c>
      <c r="BJ59" s="28">
        <v>620</v>
      </c>
      <c r="BK59" s="28">
        <v>394.81200000000001</v>
      </c>
      <c r="BL59" s="28">
        <v>0</v>
      </c>
      <c r="BM59" s="28">
        <v>1171.3589999999999</v>
      </c>
      <c r="BN59" s="28">
        <v>0</v>
      </c>
      <c r="BO59" s="28">
        <v>0</v>
      </c>
      <c r="BP59" s="28">
        <v>0</v>
      </c>
      <c r="BQ59" s="28">
        <v>0</v>
      </c>
      <c r="BR59" s="28">
        <v>0</v>
      </c>
      <c r="BS59" s="28">
        <v>0</v>
      </c>
      <c r="BT59" s="28">
        <v>0</v>
      </c>
      <c r="BU59" s="24">
        <f t="shared" si="38"/>
        <v>68926.7</v>
      </c>
      <c r="BV59" s="24">
        <f t="shared" si="39"/>
        <v>64921.964999999997</v>
      </c>
      <c r="BW59" s="21">
        <v>0</v>
      </c>
      <c r="BX59" s="21">
        <v>0</v>
      </c>
      <c r="BY59" s="21">
        <v>29126.1</v>
      </c>
      <c r="BZ59" s="21">
        <v>5872.5</v>
      </c>
      <c r="CA59" s="21">
        <v>0</v>
      </c>
      <c r="CB59" s="21">
        <v>0</v>
      </c>
      <c r="CC59" s="21">
        <v>0</v>
      </c>
      <c r="CD59" s="21">
        <v>0</v>
      </c>
      <c r="CE59" s="21">
        <v>0</v>
      </c>
      <c r="CF59" s="21">
        <v>0</v>
      </c>
      <c r="CG59" s="21">
        <v>12827.5</v>
      </c>
      <c r="CH59" s="21">
        <v>4500</v>
      </c>
      <c r="CI59" s="21">
        <v>0</v>
      </c>
      <c r="CJ59" s="24">
        <f t="shared" si="40"/>
        <v>41953.599999999999</v>
      </c>
      <c r="CK59" s="24">
        <f t="shared" si="41"/>
        <v>10372.5</v>
      </c>
      <c r="CL59" s="24">
        <v>7038.3000000000011</v>
      </c>
      <c r="CM59" s="29">
        <v>996.40500000000065</v>
      </c>
    </row>
    <row r="60" spans="1:91" s="30" customFormat="1" ht="20.25" customHeight="1">
      <c r="A60" s="19">
        <v>51</v>
      </c>
      <c r="B60" s="20" t="s">
        <v>97</v>
      </c>
      <c r="C60" s="21">
        <v>38766.237000000023</v>
      </c>
      <c r="D60" s="32">
        <v>0</v>
      </c>
      <c r="E60" s="23">
        <f t="shared" si="21"/>
        <v>585796.46299999999</v>
      </c>
      <c r="F60" s="24">
        <f t="shared" si="22"/>
        <v>563944.41410000005</v>
      </c>
      <c r="G60" s="24">
        <f t="shared" si="23"/>
        <v>96.269685756023421</v>
      </c>
      <c r="H60" s="24">
        <f t="shared" si="24"/>
        <v>95422.7</v>
      </c>
      <c r="I60" s="24">
        <f t="shared" si="25"/>
        <v>95726.944000000003</v>
      </c>
      <c r="J60" s="24">
        <f t="shared" si="26"/>
        <v>100.31883818001377</v>
      </c>
      <c r="K60" s="24">
        <f t="shared" si="27"/>
        <v>24126.3</v>
      </c>
      <c r="L60" s="24">
        <f t="shared" si="28"/>
        <v>22715.409</v>
      </c>
      <c r="M60" s="21">
        <f t="shared" si="29"/>
        <v>94.152062272292071</v>
      </c>
      <c r="N60" s="46">
        <v>60</v>
      </c>
      <c r="O60" s="47">
        <v>463.50700000000001</v>
      </c>
      <c r="P60" s="21">
        <f t="shared" si="30"/>
        <v>772.51166666666666</v>
      </c>
      <c r="Q60" s="46">
        <v>2500</v>
      </c>
      <c r="R60" s="47">
        <v>4001.3339999999998</v>
      </c>
      <c r="S60" s="21">
        <f t="shared" si="31"/>
        <v>160.05336</v>
      </c>
      <c r="T60" s="46">
        <v>24066.3</v>
      </c>
      <c r="U60" s="47">
        <v>22251.901999999998</v>
      </c>
      <c r="V60" s="21">
        <f t="shared" si="32"/>
        <v>92.460835275883696</v>
      </c>
      <c r="W60" s="46">
        <v>766</v>
      </c>
      <c r="X60" s="47">
        <v>958.1</v>
      </c>
      <c r="Y60" s="21">
        <f t="shared" si="33"/>
        <v>125.07832898172325</v>
      </c>
      <c r="Z60" s="48">
        <v>0</v>
      </c>
      <c r="AA60" s="47">
        <v>0</v>
      </c>
      <c r="AB60" s="21" t="e">
        <f t="shared" si="34"/>
        <v>#DIV/0!</v>
      </c>
      <c r="AC60" s="26">
        <v>0</v>
      </c>
      <c r="AD60" s="21"/>
      <c r="AE60" s="21"/>
      <c r="AF60" s="21"/>
      <c r="AG60" s="49">
        <v>111838.1</v>
      </c>
      <c r="AH60" s="49">
        <v>111838.1</v>
      </c>
      <c r="AI60" s="27"/>
      <c r="AJ60" s="37"/>
      <c r="AK60" s="54">
        <v>871.9</v>
      </c>
      <c r="AL60" s="54">
        <v>871.9</v>
      </c>
      <c r="AM60" s="21"/>
      <c r="AN60" s="21"/>
      <c r="AO60" s="21"/>
      <c r="AP60" s="21"/>
      <c r="AQ60" s="24">
        <f t="shared" si="35"/>
        <v>51216</v>
      </c>
      <c r="AR60" s="24">
        <f t="shared" si="36"/>
        <v>51943.919000000002</v>
      </c>
      <c r="AS60" s="21">
        <f t="shared" si="37"/>
        <v>101.42127264917214</v>
      </c>
      <c r="AT60" s="25">
        <v>44216</v>
      </c>
      <c r="AU60" s="24">
        <v>45016.669000000002</v>
      </c>
      <c r="AV60" s="21">
        <v>0</v>
      </c>
      <c r="AW60" s="24">
        <v>0</v>
      </c>
      <c r="AX60" s="21">
        <v>0</v>
      </c>
      <c r="AY60" s="21">
        <v>0</v>
      </c>
      <c r="AZ60" s="25">
        <v>7000</v>
      </c>
      <c r="BA60" s="21">
        <v>6927.25</v>
      </c>
      <c r="BB60" s="21">
        <v>0</v>
      </c>
      <c r="BC60" s="21">
        <v>0</v>
      </c>
      <c r="BD60" s="28">
        <v>0</v>
      </c>
      <c r="BE60" s="28">
        <v>0</v>
      </c>
      <c r="BF60" s="28">
        <v>0</v>
      </c>
      <c r="BG60" s="28">
        <v>0</v>
      </c>
      <c r="BH60" s="28">
        <v>4355</v>
      </c>
      <c r="BI60" s="28">
        <v>3682.9540000000002</v>
      </c>
      <c r="BJ60" s="28">
        <v>1710</v>
      </c>
      <c r="BK60" s="28">
        <v>1234.654</v>
      </c>
      <c r="BL60" s="28">
        <v>100</v>
      </c>
      <c r="BM60" s="28">
        <v>4142.4049999999997</v>
      </c>
      <c r="BN60" s="28">
        <v>100</v>
      </c>
      <c r="BO60" s="28">
        <v>200</v>
      </c>
      <c r="BP60" s="28">
        <v>0</v>
      </c>
      <c r="BQ60" s="28">
        <v>0</v>
      </c>
      <c r="BR60" s="28">
        <v>3000</v>
      </c>
      <c r="BS60" s="28">
        <v>3000</v>
      </c>
      <c r="BT60" s="28">
        <v>0</v>
      </c>
      <c r="BU60" s="24">
        <f t="shared" si="38"/>
        <v>208132.69999999998</v>
      </c>
      <c r="BV60" s="24">
        <f t="shared" si="39"/>
        <v>208436.94399999999</v>
      </c>
      <c r="BW60" s="21">
        <v>0</v>
      </c>
      <c r="BX60" s="21">
        <v>0</v>
      </c>
      <c r="BY60" s="21">
        <v>162830.6</v>
      </c>
      <c r="BZ60" s="21">
        <v>162742.82310000001</v>
      </c>
      <c r="CA60" s="21">
        <v>0</v>
      </c>
      <c r="CB60" s="21">
        <v>0</v>
      </c>
      <c r="CC60" s="21">
        <v>214833.163</v>
      </c>
      <c r="CD60" s="34">
        <v>192764.647</v>
      </c>
      <c r="CE60" s="34">
        <v>0</v>
      </c>
      <c r="CF60" s="34">
        <v>0</v>
      </c>
      <c r="CG60" s="21">
        <v>0</v>
      </c>
      <c r="CH60" s="21">
        <v>0</v>
      </c>
      <c r="CI60" s="21">
        <v>0</v>
      </c>
      <c r="CJ60" s="24">
        <f t="shared" si="40"/>
        <v>377663.76300000004</v>
      </c>
      <c r="CK60" s="24">
        <f t="shared" si="41"/>
        <v>355507.47010000004</v>
      </c>
      <c r="CL60" s="24">
        <v>9259.3999999999942</v>
      </c>
      <c r="CM60" s="29">
        <v>5082.823000000004</v>
      </c>
    </row>
    <row r="61" spans="1:91" s="30" customFormat="1" ht="20.25" customHeight="1">
      <c r="A61" s="31">
        <v>52</v>
      </c>
      <c r="B61" s="20" t="s">
        <v>98</v>
      </c>
      <c r="C61" s="21">
        <v>13925.5</v>
      </c>
      <c r="D61" s="32">
        <v>0</v>
      </c>
      <c r="E61" s="23">
        <f t="shared" si="21"/>
        <v>5966.4</v>
      </c>
      <c r="F61" s="24">
        <f t="shared" si="22"/>
        <v>5163.1259999999993</v>
      </c>
      <c r="G61" s="24">
        <f t="shared" si="23"/>
        <v>86.536705551086072</v>
      </c>
      <c r="H61" s="24">
        <f t="shared" si="24"/>
        <v>1700.3999999999999</v>
      </c>
      <c r="I61" s="24">
        <f t="shared" si="25"/>
        <v>897.14599999999996</v>
      </c>
      <c r="J61" s="24">
        <f t="shared" si="26"/>
        <v>52.76087979298989</v>
      </c>
      <c r="K61" s="24">
        <f t="shared" si="27"/>
        <v>384.6</v>
      </c>
      <c r="L61" s="24">
        <f t="shared" si="28"/>
        <v>418.82499999999999</v>
      </c>
      <c r="M61" s="21">
        <f t="shared" si="29"/>
        <v>108.89885595423816</v>
      </c>
      <c r="N61" s="46">
        <v>5.8</v>
      </c>
      <c r="O61" s="47">
        <v>3.0219999999999998</v>
      </c>
      <c r="P61" s="21">
        <f t="shared" si="30"/>
        <v>52.103448275862064</v>
      </c>
      <c r="Q61" s="46">
        <v>1043.8</v>
      </c>
      <c r="R61" s="47">
        <v>175.49299999999999</v>
      </c>
      <c r="S61" s="21">
        <f t="shared" si="31"/>
        <v>16.812895190649549</v>
      </c>
      <c r="T61" s="46">
        <v>378.8</v>
      </c>
      <c r="U61" s="47">
        <v>415.803</v>
      </c>
      <c r="V61" s="21">
        <f t="shared" si="32"/>
        <v>109.76847940865892</v>
      </c>
      <c r="W61" s="46">
        <v>12</v>
      </c>
      <c r="X61" s="47">
        <v>8</v>
      </c>
      <c r="Y61" s="21">
        <f t="shared" si="33"/>
        <v>66.666666666666657</v>
      </c>
      <c r="Z61" s="48">
        <v>0</v>
      </c>
      <c r="AA61" s="47">
        <v>0</v>
      </c>
      <c r="AB61" s="21" t="e">
        <f t="shared" si="34"/>
        <v>#DIV/0!</v>
      </c>
      <c r="AC61" s="26">
        <v>0</v>
      </c>
      <c r="AD61" s="21"/>
      <c r="AE61" s="21"/>
      <c r="AF61" s="21"/>
      <c r="AG61" s="49">
        <v>4266</v>
      </c>
      <c r="AH61" s="49">
        <v>4266</v>
      </c>
      <c r="AI61" s="27"/>
      <c r="AJ61" s="27"/>
      <c r="AK61" s="50">
        <v>0</v>
      </c>
      <c r="AL61" s="50">
        <v>0</v>
      </c>
      <c r="AM61" s="21"/>
      <c r="AN61" s="21"/>
      <c r="AO61" s="21"/>
      <c r="AP61" s="21"/>
      <c r="AQ61" s="24">
        <f t="shared" si="35"/>
        <v>260</v>
      </c>
      <c r="AR61" s="24">
        <f t="shared" si="36"/>
        <v>59.7</v>
      </c>
      <c r="AS61" s="21">
        <f t="shared" si="37"/>
        <v>22.961538461538463</v>
      </c>
      <c r="AT61" s="25">
        <v>260</v>
      </c>
      <c r="AU61" s="24">
        <v>59.7</v>
      </c>
      <c r="AV61" s="21">
        <v>0</v>
      </c>
      <c r="AW61" s="24">
        <v>0</v>
      </c>
      <c r="AX61" s="21">
        <v>0</v>
      </c>
      <c r="AY61" s="21">
        <v>0</v>
      </c>
      <c r="AZ61" s="25">
        <v>0</v>
      </c>
      <c r="BA61" s="21">
        <v>0</v>
      </c>
      <c r="BB61" s="21">
        <v>0</v>
      </c>
      <c r="BC61" s="21">
        <v>0</v>
      </c>
      <c r="BD61" s="28">
        <v>0</v>
      </c>
      <c r="BE61" s="28">
        <v>0</v>
      </c>
      <c r="BF61" s="28">
        <v>0</v>
      </c>
      <c r="BG61" s="28">
        <v>0</v>
      </c>
      <c r="BH61" s="28">
        <v>0</v>
      </c>
      <c r="BI61" s="28">
        <v>0</v>
      </c>
      <c r="BJ61" s="28">
        <v>0</v>
      </c>
      <c r="BK61" s="28">
        <v>0</v>
      </c>
      <c r="BL61" s="28">
        <v>0</v>
      </c>
      <c r="BM61" s="28">
        <v>0</v>
      </c>
      <c r="BN61" s="28">
        <v>0</v>
      </c>
      <c r="BO61" s="28">
        <v>0</v>
      </c>
      <c r="BP61" s="28">
        <v>0</v>
      </c>
      <c r="BQ61" s="28">
        <v>0</v>
      </c>
      <c r="BR61" s="28">
        <v>0</v>
      </c>
      <c r="BS61" s="28">
        <v>0</v>
      </c>
      <c r="BT61" s="28">
        <v>0</v>
      </c>
      <c r="BU61" s="24">
        <f t="shared" si="38"/>
        <v>5966.4</v>
      </c>
      <c r="BV61" s="24">
        <f t="shared" si="39"/>
        <v>5163.1459999999997</v>
      </c>
      <c r="BW61" s="21">
        <v>0</v>
      </c>
      <c r="BX61" s="21">
        <v>0</v>
      </c>
      <c r="BY61" s="21">
        <v>0</v>
      </c>
      <c r="BZ61" s="21">
        <v>-0.02</v>
      </c>
      <c r="CA61" s="21">
        <v>0</v>
      </c>
      <c r="CB61" s="21">
        <v>0</v>
      </c>
      <c r="CC61" s="21">
        <v>0</v>
      </c>
      <c r="CD61" s="21">
        <v>0</v>
      </c>
      <c r="CE61" s="21">
        <v>0</v>
      </c>
      <c r="CF61" s="21">
        <v>0</v>
      </c>
      <c r="CG61" s="21">
        <v>100.2</v>
      </c>
      <c r="CH61" s="21">
        <v>41</v>
      </c>
      <c r="CI61" s="21">
        <v>0</v>
      </c>
      <c r="CJ61" s="24">
        <f t="shared" si="40"/>
        <v>100.2</v>
      </c>
      <c r="CK61" s="24">
        <f t="shared" si="41"/>
        <v>40.98</v>
      </c>
      <c r="CL61" s="24">
        <v>0</v>
      </c>
      <c r="CM61" s="29">
        <v>235.12799999999993</v>
      </c>
    </row>
    <row r="62" spans="1:91" s="30" customFormat="1" ht="20.25" customHeight="1">
      <c r="A62" s="19">
        <v>53</v>
      </c>
      <c r="B62" s="20" t="s">
        <v>99</v>
      </c>
      <c r="C62" s="21">
        <v>66346.787000000011</v>
      </c>
      <c r="D62" s="32">
        <v>-2.5000000023283064E-3</v>
      </c>
      <c r="E62" s="23">
        <f t="shared" si="21"/>
        <v>397852.52139999997</v>
      </c>
      <c r="F62" s="24">
        <f t="shared" si="22"/>
        <v>380409.03529999999</v>
      </c>
      <c r="G62" s="24">
        <f t="shared" si="23"/>
        <v>95.615589907883887</v>
      </c>
      <c r="H62" s="24">
        <f t="shared" si="24"/>
        <v>76332.100000000006</v>
      </c>
      <c r="I62" s="24">
        <f t="shared" si="25"/>
        <v>64734.255299999997</v>
      </c>
      <c r="J62" s="24">
        <f t="shared" si="26"/>
        <v>84.806071495478292</v>
      </c>
      <c r="K62" s="24">
        <f t="shared" si="27"/>
        <v>29805.1</v>
      </c>
      <c r="L62" s="24">
        <f t="shared" si="28"/>
        <v>24073.066999999999</v>
      </c>
      <c r="M62" s="21">
        <f t="shared" si="29"/>
        <v>80.768281267299898</v>
      </c>
      <c r="N62" s="46">
        <v>718.1</v>
      </c>
      <c r="O62" s="47">
        <v>47.234999999999999</v>
      </c>
      <c r="P62" s="21">
        <f t="shared" si="30"/>
        <v>6.5777746831917563</v>
      </c>
      <c r="Q62" s="46">
        <v>29487</v>
      </c>
      <c r="R62" s="47">
        <v>9333.0889999999999</v>
      </c>
      <c r="S62" s="21">
        <f t="shared" si="31"/>
        <v>31.651537965883271</v>
      </c>
      <c r="T62" s="46">
        <v>29087</v>
      </c>
      <c r="U62" s="47">
        <v>24025.831999999999</v>
      </c>
      <c r="V62" s="21">
        <f t="shared" si="32"/>
        <v>82.599896861140707</v>
      </c>
      <c r="W62" s="46">
        <v>1040</v>
      </c>
      <c r="X62" s="47">
        <v>1291</v>
      </c>
      <c r="Y62" s="21">
        <f t="shared" si="33"/>
        <v>124.13461538461539</v>
      </c>
      <c r="Z62" s="48">
        <v>0</v>
      </c>
      <c r="AA62" s="47">
        <v>0</v>
      </c>
      <c r="AB62" s="21" t="e">
        <f t="shared" si="34"/>
        <v>#DIV/0!</v>
      </c>
      <c r="AC62" s="26">
        <v>0</v>
      </c>
      <c r="AD62" s="21"/>
      <c r="AE62" s="21"/>
      <c r="AF62" s="21"/>
      <c r="AG62" s="49">
        <v>215781.1</v>
      </c>
      <c r="AH62" s="49">
        <v>215781.1</v>
      </c>
      <c r="AI62" s="27"/>
      <c r="AJ62" s="27"/>
      <c r="AK62" s="50">
        <v>0</v>
      </c>
      <c r="AL62" s="50">
        <v>762.9</v>
      </c>
      <c r="AM62" s="21"/>
      <c r="AN62" s="21"/>
      <c r="AO62" s="21"/>
      <c r="AP62" s="21"/>
      <c r="AQ62" s="24">
        <f t="shared" si="35"/>
        <v>11500</v>
      </c>
      <c r="AR62" s="24">
        <f t="shared" si="36"/>
        <v>11929.498299999999</v>
      </c>
      <c r="AS62" s="21">
        <f t="shared" si="37"/>
        <v>103.73476782608695</v>
      </c>
      <c r="AT62" s="25">
        <v>7500</v>
      </c>
      <c r="AU62" s="24">
        <v>6533.1350000000002</v>
      </c>
      <c r="AV62" s="21">
        <v>0</v>
      </c>
      <c r="AW62" s="24">
        <v>0</v>
      </c>
      <c r="AX62" s="21">
        <v>0</v>
      </c>
      <c r="AY62" s="21">
        <v>0</v>
      </c>
      <c r="AZ62" s="25">
        <v>4000</v>
      </c>
      <c r="BA62" s="21">
        <v>5396.3633</v>
      </c>
      <c r="BB62" s="21">
        <v>0</v>
      </c>
      <c r="BC62" s="21">
        <v>0</v>
      </c>
      <c r="BD62" s="28">
        <v>0</v>
      </c>
      <c r="BE62" s="28">
        <v>0</v>
      </c>
      <c r="BF62" s="28">
        <v>0</v>
      </c>
      <c r="BG62" s="28">
        <v>0</v>
      </c>
      <c r="BH62" s="28">
        <v>4500</v>
      </c>
      <c r="BI62" s="28">
        <v>2065.5300000000002</v>
      </c>
      <c r="BJ62" s="28">
        <v>4500</v>
      </c>
      <c r="BK62" s="28">
        <v>1796.03</v>
      </c>
      <c r="BL62" s="28">
        <v>0</v>
      </c>
      <c r="BM62" s="28">
        <v>2011.85</v>
      </c>
      <c r="BN62" s="28">
        <v>0</v>
      </c>
      <c r="BO62" s="28">
        <v>0</v>
      </c>
      <c r="BP62" s="28">
        <v>0</v>
      </c>
      <c r="BQ62" s="28">
        <v>0</v>
      </c>
      <c r="BR62" s="28">
        <v>0</v>
      </c>
      <c r="BS62" s="28">
        <v>476.08699999999999</v>
      </c>
      <c r="BT62" s="28">
        <v>0</v>
      </c>
      <c r="BU62" s="24">
        <f t="shared" si="38"/>
        <v>292113.2</v>
      </c>
      <c r="BV62" s="24">
        <f t="shared" si="39"/>
        <v>281278.25530000002</v>
      </c>
      <c r="BW62" s="21">
        <v>0</v>
      </c>
      <c r="BX62" s="21">
        <v>3503.48</v>
      </c>
      <c r="BY62" s="21">
        <v>105739.3214</v>
      </c>
      <c r="BZ62" s="21">
        <v>95627.3</v>
      </c>
      <c r="CA62" s="21">
        <v>0</v>
      </c>
      <c r="CB62" s="21">
        <v>0</v>
      </c>
      <c r="CC62" s="21">
        <v>0</v>
      </c>
      <c r="CD62" s="21">
        <v>0</v>
      </c>
      <c r="CE62" s="21">
        <v>0</v>
      </c>
      <c r="CF62" s="21">
        <v>0</v>
      </c>
      <c r="CG62" s="21">
        <v>14079.4</v>
      </c>
      <c r="CH62" s="21">
        <v>14079.4</v>
      </c>
      <c r="CI62" s="21">
        <v>0</v>
      </c>
      <c r="CJ62" s="24">
        <f t="shared" si="40"/>
        <v>119818.72139999999</v>
      </c>
      <c r="CK62" s="24">
        <f t="shared" si="41"/>
        <v>113210.18</v>
      </c>
      <c r="CL62" s="24">
        <v>0</v>
      </c>
      <c r="CM62" s="29">
        <v>13554.133999999998</v>
      </c>
    </row>
    <row r="63" spans="1:91" s="30" customFormat="1" ht="20.25" customHeight="1">
      <c r="A63" s="31">
        <v>54</v>
      </c>
      <c r="B63" s="20" t="s">
        <v>100</v>
      </c>
      <c r="C63" s="21">
        <v>82985.522200000007</v>
      </c>
      <c r="D63" s="32">
        <v>5172.8065000000061</v>
      </c>
      <c r="E63" s="23">
        <f t="shared" si="21"/>
        <v>782399.83890000021</v>
      </c>
      <c r="F63" s="24">
        <f t="shared" si="22"/>
        <v>700305.32530000014</v>
      </c>
      <c r="G63" s="24">
        <f t="shared" si="23"/>
        <v>89.507345283273679</v>
      </c>
      <c r="H63" s="24">
        <f t="shared" si="24"/>
        <v>174347.56</v>
      </c>
      <c r="I63" s="24">
        <f t="shared" si="25"/>
        <v>178765.01439999999</v>
      </c>
      <c r="J63" s="24">
        <f t="shared" si="26"/>
        <v>102.53370589184041</v>
      </c>
      <c r="K63" s="24">
        <f t="shared" si="27"/>
        <v>55280</v>
      </c>
      <c r="L63" s="24">
        <f t="shared" si="28"/>
        <v>72924.890599999999</v>
      </c>
      <c r="M63" s="21">
        <f t="shared" si="29"/>
        <v>131.91912192474675</v>
      </c>
      <c r="N63" s="46">
        <v>3380</v>
      </c>
      <c r="O63" s="47">
        <v>3409.8595999999998</v>
      </c>
      <c r="P63" s="21">
        <f t="shared" si="30"/>
        <v>100.8834201183432</v>
      </c>
      <c r="Q63" s="46">
        <v>6200</v>
      </c>
      <c r="R63" s="47">
        <v>6847.6602000000003</v>
      </c>
      <c r="S63" s="21">
        <f t="shared" si="31"/>
        <v>110.44613225806452</v>
      </c>
      <c r="T63" s="46">
        <v>51900</v>
      </c>
      <c r="U63" s="47">
        <v>69515.031000000003</v>
      </c>
      <c r="V63" s="21">
        <f t="shared" si="32"/>
        <v>133.94032947976879</v>
      </c>
      <c r="W63" s="46">
        <v>7077.2</v>
      </c>
      <c r="X63" s="47">
        <v>7320.5320000000002</v>
      </c>
      <c r="Y63" s="21">
        <f t="shared" si="33"/>
        <v>103.43825241620981</v>
      </c>
      <c r="Z63" s="48">
        <v>6920</v>
      </c>
      <c r="AA63" s="47">
        <v>7748</v>
      </c>
      <c r="AB63" s="21">
        <f t="shared" si="34"/>
        <v>111.96531791907513</v>
      </c>
      <c r="AC63" s="26">
        <v>0</v>
      </c>
      <c r="AD63" s="21"/>
      <c r="AE63" s="21"/>
      <c r="AF63" s="21"/>
      <c r="AG63" s="55">
        <v>427916.6</v>
      </c>
      <c r="AH63" s="49">
        <v>427916.6</v>
      </c>
      <c r="AI63" s="27"/>
      <c r="AJ63" s="27"/>
      <c r="AK63" s="50">
        <v>4795.57</v>
      </c>
      <c r="AL63" s="50">
        <v>4795.6000000000004</v>
      </c>
      <c r="AM63" s="21"/>
      <c r="AN63" s="21"/>
      <c r="AO63" s="21"/>
      <c r="AP63" s="21"/>
      <c r="AQ63" s="24">
        <f t="shared" si="35"/>
        <v>12229</v>
      </c>
      <c r="AR63" s="24">
        <f t="shared" si="36"/>
        <v>13270.194</v>
      </c>
      <c r="AS63" s="21">
        <f t="shared" si="37"/>
        <v>108.5141385231826</v>
      </c>
      <c r="AT63" s="25">
        <v>7063.6</v>
      </c>
      <c r="AU63" s="24">
        <v>7742.7359999999999</v>
      </c>
      <c r="AV63" s="21">
        <v>0</v>
      </c>
      <c r="AW63" s="24">
        <v>0</v>
      </c>
      <c r="AX63" s="21">
        <v>1830</v>
      </c>
      <c r="AY63" s="21">
        <v>2104.0500000000002</v>
      </c>
      <c r="AZ63" s="25">
        <v>3335.4</v>
      </c>
      <c r="BA63" s="21">
        <v>3423.4079999999999</v>
      </c>
      <c r="BB63" s="21">
        <v>0</v>
      </c>
      <c r="BC63" s="21">
        <v>0</v>
      </c>
      <c r="BD63" s="28">
        <v>5467.9089000000004</v>
      </c>
      <c r="BE63" s="28">
        <v>4888.7088999999996</v>
      </c>
      <c r="BF63" s="28">
        <v>130</v>
      </c>
      <c r="BG63" s="28">
        <v>135</v>
      </c>
      <c r="BH63" s="28">
        <v>43752.31</v>
      </c>
      <c r="BI63" s="28">
        <v>41679.000599999999</v>
      </c>
      <c r="BJ63" s="28">
        <v>26000</v>
      </c>
      <c r="BK63" s="28">
        <v>24302.117600000001</v>
      </c>
      <c r="BL63" s="28">
        <v>2400</v>
      </c>
      <c r="BM63" s="28">
        <v>2397.5549999999998</v>
      </c>
      <c r="BN63" s="28">
        <v>50</v>
      </c>
      <c r="BO63" s="28">
        <v>0</v>
      </c>
      <c r="BP63" s="28">
        <v>0</v>
      </c>
      <c r="BQ63" s="28">
        <v>0</v>
      </c>
      <c r="BR63" s="28">
        <v>9150</v>
      </c>
      <c r="BS63" s="28">
        <v>12595</v>
      </c>
      <c r="BT63" s="28">
        <v>0</v>
      </c>
      <c r="BU63" s="24">
        <f t="shared" si="38"/>
        <v>612527.63890000014</v>
      </c>
      <c r="BV63" s="24">
        <f t="shared" si="39"/>
        <v>616365.92330000014</v>
      </c>
      <c r="BW63" s="21">
        <v>0</v>
      </c>
      <c r="BX63" s="21">
        <v>0</v>
      </c>
      <c r="BY63" s="21">
        <v>153682.20000000001</v>
      </c>
      <c r="BZ63" s="21">
        <v>67749.402000000002</v>
      </c>
      <c r="CA63" s="21">
        <v>0</v>
      </c>
      <c r="CB63" s="21">
        <v>0</v>
      </c>
      <c r="CC63" s="21">
        <v>16190</v>
      </c>
      <c r="CD63" s="21">
        <v>16190</v>
      </c>
      <c r="CE63" s="21">
        <v>0</v>
      </c>
      <c r="CF63" s="21">
        <v>0</v>
      </c>
      <c r="CG63" s="21">
        <v>117182.1459</v>
      </c>
      <c r="CH63" s="21">
        <v>85461.95</v>
      </c>
      <c r="CI63" s="21">
        <v>0</v>
      </c>
      <c r="CJ63" s="24">
        <f t="shared" si="40"/>
        <v>287054.34590000001</v>
      </c>
      <c r="CK63" s="24">
        <f t="shared" si="41"/>
        <v>169401.35200000001</v>
      </c>
      <c r="CL63" s="24">
        <v>31159.049999999988</v>
      </c>
      <c r="CM63" s="29">
        <v>13847.181999999972</v>
      </c>
    </row>
    <row r="64" spans="1:91" s="30" customFormat="1" ht="20.25" customHeight="1">
      <c r="A64" s="19">
        <v>55</v>
      </c>
      <c r="B64" s="20" t="s">
        <v>101</v>
      </c>
      <c r="C64" s="21">
        <v>64225.062400000003</v>
      </c>
      <c r="D64" s="32">
        <v>1309.7</v>
      </c>
      <c r="E64" s="23">
        <f t="shared" si="21"/>
        <v>415672.2</v>
      </c>
      <c r="F64" s="24">
        <f t="shared" si="22"/>
        <v>291400.20460000006</v>
      </c>
      <c r="G64" s="24">
        <f t="shared" si="23"/>
        <v>70.10336621020123</v>
      </c>
      <c r="H64" s="24">
        <f t="shared" si="24"/>
        <v>93050.5</v>
      </c>
      <c r="I64" s="24">
        <f t="shared" si="25"/>
        <v>71609.5916</v>
      </c>
      <c r="J64" s="24">
        <f t="shared" si="26"/>
        <v>76.957771962536469</v>
      </c>
      <c r="K64" s="24">
        <f t="shared" si="27"/>
        <v>31504</v>
      </c>
      <c r="L64" s="24">
        <f t="shared" si="28"/>
        <v>24381.0416</v>
      </c>
      <c r="M64" s="21">
        <f t="shared" si="29"/>
        <v>77.390304723209752</v>
      </c>
      <c r="N64" s="46">
        <v>158.4</v>
      </c>
      <c r="O64" s="47">
        <v>270.22559999999999</v>
      </c>
      <c r="P64" s="21">
        <f t="shared" si="30"/>
        <v>170.59696969696969</v>
      </c>
      <c r="Q64" s="46">
        <v>5435.5</v>
      </c>
      <c r="R64" s="47">
        <v>12239.61</v>
      </c>
      <c r="S64" s="21">
        <f t="shared" si="31"/>
        <v>225.17910035875266</v>
      </c>
      <c r="T64" s="46">
        <v>31345.599999999999</v>
      </c>
      <c r="U64" s="47">
        <v>24110.815999999999</v>
      </c>
      <c r="V64" s="21">
        <f t="shared" si="32"/>
        <v>76.919299678423769</v>
      </c>
      <c r="W64" s="46">
        <v>2015.3</v>
      </c>
      <c r="X64" s="52">
        <v>2053.6</v>
      </c>
      <c r="Y64" s="21">
        <f t="shared" si="33"/>
        <v>101.90046146975635</v>
      </c>
      <c r="Z64" s="48">
        <v>0</v>
      </c>
      <c r="AA64" s="47">
        <v>0</v>
      </c>
      <c r="AB64" s="21" t="e">
        <f t="shared" si="34"/>
        <v>#DIV/0!</v>
      </c>
      <c r="AC64" s="26">
        <v>0</v>
      </c>
      <c r="AD64" s="21"/>
      <c r="AE64" s="21"/>
      <c r="AF64" s="21"/>
      <c r="AG64" s="49">
        <v>229112.5</v>
      </c>
      <c r="AH64" s="49">
        <v>229112.5</v>
      </c>
      <c r="AI64" s="27"/>
      <c r="AJ64" s="27"/>
      <c r="AK64" s="50">
        <v>0</v>
      </c>
      <c r="AL64" s="50">
        <v>0</v>
      </c>
      <c r="AM64" s="21"/>
      <c r="AN64" s="21"/>
      <c r="AO64" s="21"/>
      <c r="AP64" s="21"/>
      <c r="AQ64" s="24">
        <f t="shared" si="35"/>
        <v>7851.4</v>
      </c>
      <c r="AR64" s="24">
        <f t="shared" si="36"/>
        <v>7005.2780000000002</v>
      </c>
      <c r="AS64" s="21">
        <f t="shared" si="37"/>
        <v>89.223297755814258</v>
      </c>
      <c r="AT64" s="25">
        <v>7713.4</v>
      </c>
      <c r="AU64" s="35">
        <v>6967.7780000000002</v>
      </c>
      <c r="AV64" s="34">
        <v>68</v>
      </c>
      <c r="AW64" s="24">
        <v>0</v>
      </c>
      <c r="AX64" s="21">
        <v>0</v>
      </c>
      <c r="AY64" s="21">
        <v>0</v>
      </c>
      <c r="AZ64" s="25">
        <v>70</v>
      </c>
      <c r="BA64" s="21">
        <v>37.5</v>
      </c>
      <c r="BB64" s="21">
        <v>0</v>
      </c>
      <c r="BC64" s="21">
        <v>0</v>
      </c>
      <c r="BD64" s="28">
        <v>0</v>
      </c>
      <c r="BE64" s="28">
        <v>0</v>
      </c>
      <c r="BF64" s="28">
        <v>4000</v>
      </c>
      <c r="BG64" s="28">
        <v>3201.75</v>
      </c>
      <c r="BH64" s="28">
        <v>8815</v>
      </c>
      <c r="BI64" s="28">
        <v>7470.1239999999998</v>
      </c>
      <c r="BJ64" s="28">
        <v>4229.3999999999996</v>
      </c>
      <c r="BK64" s="28">
        <v>2654.114</v>
      </c>
      <c r="BL64" s="28">
        <v>500</v>
      </c>
      <c r="BM64" s="28">
        <v>1792.0940000000001</v>
      </c>
      <c r="BN64" s="28">
        <v>500</v>
      </c>
      <c r="BO64" s="28">
        <v>0</v>
      </c>
      <c r="BP64" s="28">
        <v>0</v>
      </c>
      <c r="BQ64" s="28">
        <v>0</v>
      </c>
      <c r="BR64" s="28">
        <v>600</v>
      </c>
      <c r="BS64" s="28">
        <v>0</v>
      </c>
      <c r="BT64" s="28">
        <v>0</v>
      </c>
      <c r="BU64" s="24">
        <f t="shared" si="38"/>
        <v>322163</v>
      </c>
      <c r="BV64" s="24">
        <f t="shared" si="39"/>
        <v>300722.09160000004</v>
      </c>
      <c r="BW64" s="21">
        <v>11500</v>
      </c>
      <c r="BX64" s="21">
        <v>6132.8559999999998</v>
      </c>
      <c r="BY64" s="21">
        <v>82009.2</v>
      </c>
      <c r="BZ64" s="21">
        <v>-15454.743</v>
      </c>
      <c r="CA64" s="21">
        <v>0</v>
      </c>
      <c r="CB64" s="21">
        <v>0</v>
      </c>
      <c r="CC64" s="21">
        <v>0</v>
      </c>
      <c r="CD64" s="21">
        <v>0</v>
      </c>
      <c r="CE64" s="21">
        <v>0</v>
      </c>
      <c r="CF64" s="21">
        <v>0</v>
      </c>
      <c r="CG64" s="21">
        <v>15052.2546</v>
      </c>
      <c r="CH64" s="21">
        <v>0</v>
      </c>
      <c r="CI64" s="21">
        <v>0</v>
      </c>
      <c r="CJ64" s="24">
        <f t="shared" si="40"/>
        <v>108561.4546</v>
      </c>
      <c r="CK64" s="24">
        <f t="shared" si="41"/>
        <v>-9321.8870000000006</v>
      </c>
      <c r="CL64" s="24">
        <v>31829.299999999996</v>
      </c>
      <c r="CM64" s="29">
        <v>13466.094000000012</v>
      </c>
    </row>
    <row r="65" spans="1:91" s="30" customFormat="1" ht="20.25" customHeight="1">
      <c r="A65" s="31">
        <v>56</v>
      </c>
      <c r="B65" s="20" t="s">
        <v>102</v>
      </c>
      <c r="C65" s="21">
        <v>49102.249199999991</v>
      </c>
      <c r="D65" s="32">
        <v>0</v>
      </c>
      <c r="E65" s="23">
        <f t="shared" si="21"/>
        <v>357391.95600000001</v>
      </c>
      <c r="F65" s="24">
        <f t="shared" si="22"/>
        <v>290204.21900000004</v>
      </c>
      <c r="G65" s="24">
        <f t="shared" si="23"/>
        <v>81.200545823141042</v>
      </c>
      <c r="H65" s="24">
        <f t="shared" si="24"/>
        <v>84284.356</v>
      </c>
      <c r="I65" s="24">
        <f t="shared" si="25"/>
        <v>105533.307</v>
      </c>
      <c r="J65" s="24">
        <f t="shared" si="26"/>
        <v>125.21102611260386</v>
      </c>
      <c r="K65" s="24">
        <f t="shared" si="27"/>
        <v>24315</v>
      </c>
      <c r="L65" s="24">
        <f t="shared" si="28"/>
        <v>18130.907999999999</v>
      </c>
      <c r="M65" s="21">
        <f t="shared" si="29"/>
        <v>74.566761258482416</v>
      </c>
      <c r="N65" s="46">
        <v>100</v>
      </c>
      <c r="O65" s="47">
        <v>194.65899999999999</v>
      </c>
      <c r="P65" s="21">
        <f t="shared" si="30"/>
        <v>194.65899999999999</v>
      </c>
      <c r="Q65" s="46">
        <v>5250</v>
      </c>
      <c r="R65" s="47">
        <v>15782.485000000001</v>
      </c>
      <c r="S65" s="21">
        <f t="shared" si="31"/>
        <v>300.61876190476193</v>
      </c>
      <c r="T65" s="46">
        <v>24215</v>
      </c>
      <c r="U65" s="47">
        <v>17936.249</v>
      </c>
      <c r="V65" s="21">
        <f t="shared" si="32"/>
        <v>74.070819739830682</v>
      </c>
      <c r="W65" s="46">
        <v>310</v>
      </c>
      <c r="X65" s="52">
        <v>380</v>
      </c>
      <c r="Y65" s="21">
        <f t="shared" si="33"/>
        <v>122.58064516129032</v>
      </c>
      <c r="Z65" s="48">
        <v>0</v>
      </c>
      <c r="AA65" s="47">
        <v>0</v>
      </c>
      <c r="AB65" s="21" t="e">
        <f t="shared" si="34"/>
        <v>#DIV/0!</v>
      </c>
      <c r="AC65" s="26">
        <v>0</v>
      </c>
      <c r="AD65" s="21"/>
      <c r="AE65" s="21"/>
      <c r="AF65" s="21"/>
      <c r="AG65" s="49">
        <v>136127.6</v>
      </c>
      <c r="AH65" s="49">
        <v>136127.6</v>
      </c>
      <c r="AI65" s="27"/>
      <c r="AJ65" s="27"/>
      <c r="AK65" s="50">
        <v>0</v>
      </c>
      <c r="AL65" s="50">
        <v>0</v>
      </c>
      <c r="AM65" s="21"/>
      <c r="AN65" s="21"/>
      <c r="AO65" s="21"/>
      <c r="AP65" s="21"/>
      <c r="AQ65" s="24">
        <f t="shared" si="35"/>
        <v>9840</v>
      </c>
      <c r="AR65" s="24">
        <f t="shared" si="36"/>
        <v>15122.5</v>
      </c>
      <c r="AS65" s="21">
        <f t="shared" si="37"/>
        <v>153.6839430894309</v>
      </c>
      <c r="AT65" s="25">
        <v>9000</v>
      </c>
      <c r="AU65" s="35">
        <v>14306.5</v>
      </c>
      <c r="AV65" s="34">
        <v>0</v>
      </c>
      <c r="AW65" s="24">
        <v>0</v>
      </c>
      <c r="AX65" s="21">
        <v>0</v>
      </c>
      <c r="AY65" s="34">
        <v>0</v>
      </c>
      <c r="AZ65" s="25">
        <v>840</v>
      </c>
      <c r="BA65" s="34">
        <v>816</v>
      </c>
      <c r="BB65" s="21">
        <v>0</v>
      </c>
      <c r="BC65" s="21">
        <v>0</v>
      </c>
      <c r="BD65" s="28">
        <v>0</v>
      </c>
      <c r="BE65" s="28">
        <v>0</v>
      </c>
      <c r="BF65" s="28">
        <v>0</v>
      </c>
      <c r="BG65" s="28">
        <v>0</v>
      </c>
      <c r="BH65" s="28">
        <v>2560</v>
      </c>
      <c r="BI65" s="28">
        <v>3691.72</v>
      </c>
      <c r="BJ65" s="28">
        <v>2190</v>
      </c>
      <c r="BK65" s="28">
        <v>3064.72</v>
      </c>
      <c r="BL65" s="28">
        <v>0</v>
      </c>
      <c r="BM65" s="28">
        <v>148</v>
      </c>
      <c r="BN65" s="28">
        <v>0</v>
      </c>
      <c r="BO65" s="28">
        <v>0</v>
      </c>
      <c r="BP65" s="28">
        <v>0</v>
      </c>
      <c r="BQ65" s="28">
        <v>0</v>
      </c>
      <c r="BR65" s="28">
        <v>12000</v>
      </c>
      <c r="BS65" s="28">
        <v>35240.025000000001</v>
      </c>
      <c r="BT65" s="28">
        <v>0</v>
      </c>
      <c r="BU65" s="24">
        <f t="shared" si="38"/>
        <v>220411.95600000001</v>
      </c>
      <c r="BV65" s="24">
        <f t="shared" si="39"/>
        <v>241660.90700000001</v>
      </c>
      <c r="BW65" s="21">
        <v>0</v>
      </c>
      <c r="BX65" s="21">
        <v>0</v>
      </c>
      <c r="BY65" s="21">
        <v>129280</v>
      </c>
      <c r="BZ65" s="21">
        <v>40843.311999999998</v>
      </c>
      <c r="CA65" s="21">
        <v>0</v>
      </c>
      <c r="CB65" s="21">
        <v>0</v>
      </c>
      <c r="CC65" s="21">
        <v>7700</v>
      </c>
      <c r="CD65" s="21">
        <v>7700</v>
      </c>
      <c r="CE65" s="21">
        <v>0</v>
      </c>
      <c r="CF65" s="21">
        <v>0</v>
      </c>
      <c r="CG65" s="21">
        <v>33890.770799999998</v>
      </c>
      <c r="CH65" s="21">
        <v>27500</v>
      </c>
      <c r="CI65" s="21">
        <v>0</v>
      </c>
      <c r="CJ65" s="24">
        <f t="shared" si="40"/>
        <v>170870.7708</v>
      </c>
      <c r="CK65" s="24">
        <f t="shared" si="41"/>
        <v>76043.312000000005</v>
      </c>
      <c r="CL65" s="24">
        <v>30009.356</v>
      </c>
      <c r="CM65" s="29">
        <v>17037.668999999994</v>
      </c>
    </row>
    <row r="66" spans="1:91" s="40" customFormat="1" ht="18.75" customHeight="1">
      <c r="A66" s="38"/>
      <c r="B66" s="39" t="s">
        <v>44</v>
      </c>
      <c r="C66" s="24">
        <f>SUM(C10:C65)</f>
        <v>2287553.6317000003</v>
      </c>
      <c r="D66" s="24">
        <f>SUM(D10:D65)</f>
        <v>70462.423099999971</v>
      </c>
      <c r="E66" s="23">
        <f>BU66+CJ66-CG66</f>
        <v>13029645.674600001</v>
      </c>
      <c r="F66" s="24">
        <f>SUM(F10:F65)</f>
        <v>11343227.722199997</v>
      </c>
      <c r="G66" s="24">
        <f t="shared" si="23"/>
        <v>87.057069742982279</v>
      </c>
      <c r="H66" s="24">
        <f>SUM(H10:H65)</f>
        <v>2835952.912500001</v>
      </c>
      <c r="I66" s="24">
        <f>SUM(I10:I65)</f>
        <v>2799379.2423</v>
      </c>
      <c r="J66" s="24">
        <f t="shared" si="26"/>
        <v>98.710356930159321</v>
      </c>
      <c r="K66" s="35">
        <f>SUM(K10:K65)</f>
        <v>1051118.8284999998</v>
      </c>
      <c r="L66" s="35">
        <f>SUM(L10:L65)</f>
        <v>1172289.1806000005</v>
      </c>
      <c r="M66" s="21">
        <f t="shared" si="29"/>
        <v>111.52775012820548</v>
      </c>
      <c r="N66" s="35">
        <f>SUM(N10:N65)</f>
        <v>30845.87</v>
      </c>
      <c r="O66" s="35">
        <f>SUM(O10:O65)</f>
        <v>59021.095800000017</v>
      </c>
      <c r="P66" s="21">
        <f t="shared" si="30"/>
        <v>191.3419715508106</v>
      </c>
      <c r="Q66" s="35">
        <f>SUM(Q10:Q65)</f>
        <v>157739.94199999998</v>
      </c>
      <c r="R66" s="35">
        <f>SUM(R10:R65)</f>
        <v>141870.26380000002</v>
      </c>
      <c r="S66" s="21">
        <f t="shared" si="31"/>
        <v>89.939340664902772</v>
      </c>
      <c r="T66" s="35">
        <f>SUM(T10:T65)</f>
        <v>1020272.9585000001</v>
      </c>
      <c r="U66" s="35">
        <f>SUM(U10:U65)</f>
        <v>1113268.0848000003</v>
      </c>
      <c r="V66" s="21">
        <f t="shared" si="32"/>
        <v>109.1147300852432</v>
      </c>
      <c r="W66" s="35">
        <f>SUM(W10:W65)</f>
        <v>119025.9</v>
      </c>
      <c r="X66" s="35">
        <f>SUM(X10:X65)</f>
        <v>107745.54</v>
      </c>
      <c r="Y66" s="21">
        <f t="shared" si="33"/>
        <v>90.522768573898631</v>
      </c>
      <c r="Z66" s="35">
        <f>SUM(Z10:Z65)</f>
        <v>56037</v>
      </c>
      <c r="AA66" s="35">
        <f>SUM(AA10:AA65)</f>
        <v>73146.490000000005</v>
      </c>
      <c r="AB66" s="21">
        <f t="shared" si="34"/>
        <v>130.53248746364011</v>
      </c>
      <c r="AC66" s="35">
        <f>SUM(AC10:AC65)</f>
        <v>0</v>
      </c>
      <c r="AD66" s="34">
        <v>0</v>
      </c>
      <c r="AE66" s="35">
        <f t="shared" ref="AE66:AR66" si="42">SUM(AE10:AE65)</f>
        <v>0</v>
      </c>
      <c r="AF66" s="35">
        <f t="shared" si="42"/>
        <v>0</v>
      </c>
      <c r="AG66" s="35">
        <f t="shared" si="42"/>
        <v>6590948.8999999976</v>
      </c>
      <c r="AH66" s="35">
        <f t="shared" si="42"/>
        <v>6587291.5999999978</v>
      </c>
      <c r="AI66" s="35">
        <f t="shared" si="42"/>
        <v>0</v>
      </c>
      <c r="AJ66" s="35">
        <f t="shared" si="42"/>
        <v>0</v>
      </c>
      <c r="AK66" s="35">
        <f t="shared" si="42"/>
        <v>78170.669999999984</v>
      </c>
      <c r="AL66" s="35">
        <f t="shared" si="42"/>
        <v>53848.62</v>
      </c>
      <c r="AM66" s="35">
        <f t="shared" si="42"/>
        <v>0</v>
      </c>
      <c r="AN66" s="35">
        <f t="shared" si="42"/>
        <v>0</v>
      </c>
      <c r="AO66" s="35">
        <f t="shared" si="42"/>
        <v>0</v>
      </c>
      <c r="AP66" s="35">
        <f t="shared" si="42"/>
        <v>0</v>
      </c>
      <c r="AQ66" s="35">
        <f t="shared" si="42"/>
        <v>281134.62800000003</v>
      </c>
      <c r="AR66" s="35">
        <f t="shared" si="42"/>
        <v>300430.60300000006</v>
      </c>
      <c r="AS66" s="21">
        <f t="shared" si="37"/>
        <v>106.8636066418684</v>
      </c>
      <c r="AT66" s="35">
        <f>SUM(AT10:AT65)</f>
        <v>234578.14799999999</v>
      </c>
      <c r="AU66" s="35">
        <f t="shared" ref="AU66:BT66" si="43">SUM(AU10:AU65)</f>
        <v>246096.61770000003</v>
      </c>
      <c r="AV66" s="35">
        <f t="shared" si="43"/>
        <v>68</v>
      </c>
      <c r="AW66" s="35">
        <f t="shared" si="43"/>
        <v>0</v>
      </c>
      <c r="AX66" s="35">
        <f t="shared" si="43"/>
        <v>1830</v>
      </c>
      <c r="AY66" s="35">
        <f t="shared" si="43"/>
        <v>2104.0500000000002</v>
      </c>
      <c r="AZ66" s="35">
        <f t="shared" si="43"/>
        <v>44658.48</v>
      </c>
      <c r="BA66" s="35">
        <f t="shared" si="43"/>
        <v>52229.935300000005</v>
      </c>
      <c r="BB66" s="35">
        <f t="shared" si="43"/>
        <v>0</v>
      </c>
      <c r="BC66" s="35">
        <f t="shared" si="43"/>
        <v>0</v>
      </c>
      <c r="BD66" s="35">
        <f t="shared" si="43"/>
        <v>45006.813900000001</v>
      </c>
      <c r="BE66" s="35">
        <f t="shared" si="43"/>
        <v>43340.370900000002</v>
      </c>
      <c r="BF66" s="35">
        <f t="shared" si="43"/>
        <v>9080</v>
      </c>
      <c r="BG66" s="35">
        <f t="shared" si="43"/>
        <v>6789.76</v>
      </c>
      <c r="BH66" s="35">
        <f t="shared" si="43"/>
        <v>658358.90999999992</v>
      </c>
      <c r="BI66" s="35">
        <f t="shared" si="43"/>
        <v>577548.68489999988</v>
      </c>
      <c r="BJ66" s="35">
        <f t="shared" si="43"/>
        <v>327425.5</v>
      </c>
      <c r="BK66" s="35">
        <f t="shared" si="43"/>
        <v>276556.04720000009</v>
      </c>
      <c r="BL66" s="35">
        <f t="shared" si="43"/>
        <v>10821.45</v>
      </c>
      <c r="BM66" s="35">
        <f t="shared" si="43"/>
        <v>33025.828999999998</v>
      </c>
      <c r="BN66" s="35">
        <f t="shared" si="43"/>
        <v>4500</v>
      </c>
      <c r="BO66" s="35">
        <f t="shared" si="43"/>
        <v>8155.9220000000005</v>
      </c>
      <c r="BP66" s="35">
        <f t="shared" si="43"/>
        <v>2619</v>
      </c>
      <c r="BQ66" s="35">
        <f t="shared" si="43"/>
        <v>3119</v>
      </c>
      <c r="BR66" s="35">
        <f t="shared" si="43"/>
        <v>109979.4</v>
      </c>
      <c r="BS66" s="35">
        <f t="shared" si="43"/>
        <v>133436.4216</v>
      </c>
      <c r="BT66" s="35">
        <f t="shared" si="43"/>
        <v>967.94500000000005</v>
      </c>
      <c r="BU66" s="35">
        <f>SUM(BU10:BU65)</f>
        <v>9552698.2963999994</v>
      </c>
      <c r="BV66" s="24">
        <f>O66+R66+U66+X66+AA66+AD66+AF66+AH66+AJ66+AL66+AN66+AP66+AU66+AW66+AY66+BA66+BC66+BE66+BG66+BI66+BM66+BO66+BQ66+BS66+BT66+CM66</f>
        <v>9487946.7781999987</v>
      </c>
      <c r="BW66" s="35">
        <f>SUM(BW10:BW65)</f>
        <v>14444.5</v>
      </c>
      <c r="BX66" s="35">
        <f t="shared" ref="BX66:CM66" si="44">SUM(BX10:BX65)</f>
        <v>10881.936</v>
      </c>
      <c r="BY66" s="35">
        <f t="shared" si="44"/>
        <v>2959272.9242000002</v>
      </c>
      <c r="BZ66" s="35">
        <f t="shared" si="44"/>
        <v>1415045.7279000001</v>
      </c>
      <c r="CA66" s="35">
        <f t="shared" si="44"/>
        <v>0</v>
      </c>
      <c r="CB66" s="35">
        <f t="shared" si="44"/>
        <v>0</v>
      </c>
      <c r="CC66" s="35">
        <f t="shared" si="44"/>
        <v>503229.95400000003</v>
      </c>
      <c r="CD66" s="35">
        <f t="shared" si="44"/>
        <v>430321.22510000004</v>
      </c>
      <c r="CE66" s="35">
        <f t="shared" si="44"/>
        <v>0</v>
      </c>
      <c r="CF66" s="35">
        <f t="shared" si="44"/>
        <v>0</v>
      </c>
      <c r="CG66" s="35">
        <f t="shared" si="44"/>
        <v>1044059.3303</v>
      </c>
      <c r="CH66" s="35">
        <f t="shared" si="44"/>
        <v>686035.07759999996</v>
      </c>
      <c r="CI66" s="35">
        <f t="shared" si="44"/>
        <v>0</v>
      </c>
      <c r="CJ66" s="35">
        <f t="shared" si="44"/>
        <v>4521006.7085000006</v>
      </c>
      <c r="CK66" s="35">
        <f t="shared" si="44"/>
        <v>2542283.9665999999</v>
      </c>
      <c r="CL66" s="35">
        <f t="shared" si="44"/>
        <v>378156.85400000017</v>
      </c>
      <c r="CM66" s="35">
        <f t="shared" si="44"/>
        <v>244940.54739999978</v>
      </c>
    </row>
    <row r="67" spans="1:91">
      <c r="C67" s="41"/>
      <c r="E67" s="42"/>
      <c r="AH67" s="41"/>
    </row>
    <row r="68" spans="1:91" s="41" customFormat="1"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</row>
    <row r="69" spans="1:91">
      <c r="B69" s="2" t="s">
        <v>115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</row>
    <row r="70" spans="1:91">
      <c r="E70" s="41"/>
      <c r="F70" s="45"/>
    </row>
  </sheetData>
  <protectedRanges>
    <protectedRange sqref="R53:R65" name="Range4_1_1_1_2_1_1_2_1_1_1_2_1_1_1"/>
    <protectedRange sqref="U53:U65" name="Range4_2_1_1_2_1_1_2_1_1_1_2_1_1_1"/>
    <protectedRange sqref="X53:X65" name="Range4_3_1_1_2_1_1_2_1_1_1_2_1_1_1"/>
    <protectedRange sqref="AA53:AA65" name="Range4_4_1_1_2_1_1_2_1_1_1_2_1_1_1"/>
    <protectedRange sqref="AU53:AU65" name="Range5_1_1_1_2_1_1_2_1_1_1_2_1_1_1"/>
    <protectedRange sqref="O45:O48 O12:O23 O25:O26 O28:O36 O38:O40 O42:O43 O51:O52" name="Range4_5_1_2_1_1_2_1_1_1_1_1_1"/>
    <protectedRange sqref="R45:R48 R12:R23 R25:R26 R28:R36 R38:R40 R42:R43 R51:R52" name="Range4_1_1_1_2_1_1_2_1_1_1_1_1_1"/>
    <protectedRange sqref="U45:U48 U12:U23 U25:U26 U28:U36 U38:U40 U42:U43 U51:U52" name="Range4_2_1_1_2_1_1_2_1_1_1_1_1_1"/>
    <protectedRange sqref="X45:X48 X12:X23 X25:X26 X28:X36 X38:X40 X42:X43 X51:X52" name="Range4_3_1_1_2_1_1_2_1_1_1_1_1_1"/>
    <protectedRange sqref="AA45:AA48 AA12:AA23 AA25:AA26 AA28:AA36 AA38:AA40 AA42:AA43 AA51:AA52" name="Range4_4_1_1_2_1_1_2_1_1_1_1_1_1"/>
    <protectedRange sqref="AU18:AU21 AU23 AU28:AU32 AU34:AU36 AU45:AU48 AU12:AU15 AU25:AU26 AU38:AU40 AU42 AU51:AU52" name="Range5_1_1_1_2_1_1_2_1_1_1_1_1_1"/>
    <protectedRange sqref="AU43 AU16:AU17 AU22 AU33" name="Range5_2_1_1_2_1_1_2_1_1_1_1_1_1"/>
    <protectedRange sqref="O41" name="Range4_5_1_1_1_1_1_1_1_1_1_1_1_1"/>
    <protectedRange sqref="R41" name="Range4_1_1_1_1_1_1_1_1_1_1_1_1_1_1"/>
    <protectedRange sqref="U41" name="Range4_2_1_1_1_1_1_1_1_1_1_1_1_1_1"/>
    <protectedRange sqref="X41" name="Range4_3_1_1_1_1_1_1_1_1_1_1_1_1_1"/>
    <protectedRange sqref="AA41" name="Range4_4_1_1_1_1_1_1_1_1_1_1_1_1_1"/>
    <protectedRange sqref="AU41" name="Range5_1_1_1_1_1_1_1_1_1_1_1_1_1_1"/>
    <protectedRange sqref="O10" name="Range4_5_1_2_1_1_1_1_1_1_1_1_1"/>
    <protectedRange sqref="R10" name="Range4_1_1_1_2_1_1_1_1_1_1_1_1_1"/>
    <protectedRange sqref="U10" name="Range4_2_1_1_2_1_1_1_1_1_1_1_1_1"/>
    <protectedRange sqref="X10" name="Range4_3_1_1_2_1_1_1_1_1_1_1_1_1"/>
    <protectedRange sqref="AA10" name="Range4_4_1_1_2_1_1_1_1_1_1_1_1_1"/>
    <protectedRange sqref="AU10" name="Range5_1_1_1_2_1_1_1_1_1_1_1_1_1"/>
  </protectedRanges>
  <mergeCells count="106">
    <mergeCell ref="C1:J1"/>
    <mergeCell ref="C2:J2"/>
    <mergeCell ref="N2:O2"/>
    <mergeCell ref="I3:K3"/>
    <mergeCell ref="A4:A8"/>
    <mergeCell ref="B4:B8"/>
    <mergeCell ref="C4:C8"/>
    <mergeCell ref="D4:D8"/>
    <mergeCell ref="E4:G6"/>
    <mergeCell ref="H4:J6"/>
    <mergeCell ref="K4:BS4"/>
    <mergeCell ref="BT4:BT6"/>
    <mergeCell ref="BU4:BV6"/>
    <mergeCell ref="BW4:CH4"/>
    <mergeCell ref="CI4:CI6"/>
    <mergeCell ref="CJ4:CK6"/>
    <mergeCell ref="BW5:BZ5"/>
    <mergeCell ref="CA5:CB6"/>
    <mergeCell ref="CC5:CH5"/>
    <mergeCell ref="K6:M6"/>
    <mergeCell ref="CL4:CM6"/>
    <mergeCell ref="K5:AD5"/>
    <mergeCell ref="AE5:AN5"/>
    <mergeCell ref="AO5:AP6"/>
    <mergeCell ref="AQ5:BA5"/>
    <mergeCell ref="BB5:BG5"/>
    <mergeCell ref="BH5:BM5"/>
    <mergeCell ref="BN5:BO6"/>
    <mergeCell ref="BP5:BQ6"/>
    <mergeCell ref="BR5:BS6"/>
    <mergeCell ref="AM6:AN6"/>
    <mergeCell ref="AQ6:AS6"/>
    <mergeCell ref="N6:P6"/>
    <mergeCell ref="Q6:S6"/>
    <mergeCell ref="T6:V6"/>
    <mergeCell ref="W6:Y6"/>
    <mergeCell ref="Z6:AB6"/>
    <mergeCell ref="AC6:AD6"/>
    <mergeCell ref="BY6:BZ6"/>
    <mergeCell ref="AT6:AU6"/>
    <mergeCell ref="AV6:AW6"/>
    <mergeCell ref="AX6:AY6"/>
    <mergeCell ref="AZ6:BA6"/>
    <mergeCell ref="BB6:BC6"/>
    <mergeCell ref="BD6:BE6"/>
    <mergeCell ref="N7:N8"/>
    <mergeCell ref="BF6:BG6"/>
    <mergeCell ref="BH6:BI6"/>
    <mergeCell ref="BJ6:BK6"/>
    <mergeCell ref="BL6:BM6"/>
    <mergeCell ref="BW6:BX6"/>
    <mergeCell ref="AE6:AF6"/>
    <mergeCell ref="AG6:AH6"/>
    <mergeCell ref="AI6:AJ6"/>
    <mergeCell ref="AK6:AL6"/>
    <mergeCell ref="W7:W8"/>
    <mergeCell ref="CC6:CD6"/>
    <mergeCell ref="CE6:CF6"/>
    <mergeCell ref="CG6:CH6"/>
    <mergeCell ref="E7:E8"/>
    <mergeCell ref="F7:G7"/>
    <mergeCell ref="H7:H8"/>
    <mergeCell ref="I7:J7"/>
    <mergeCell ref="K7:K8"/>
    <mergeCell ref="L7:M7"/>
    <mergeCell ref="X7:Y7"/>
    <mergeCell ref="Z7:Z8"/>
    <mergeCell ref="AA7:AB7"/>
    <mergeCell ref="AC7:AC8"/>
    <mergeCell ref="AE7:AE8"/>
    <mergeCell ref="O7:P7"/>
    <mergeCell ref="Q7:Q8"/>
    <mergeCell ref="R7:S7"/>
    <mergeCell ref="T7:T8"/>
    <mergeCell ref="U7:V7"/>
    <mergeCell ref="AM7:AM8"/>
    <mergeCell ref="AO7:AO8"/>
    <mergeCell ref="AQ7:AQ8"/>
    <mergeCell ref="AG7:AG8"/>
    <mergeCell ref="AI7:AI8"/>
    <mergeCell ref="AK7:AK8"/>
    <mergeCell ref="AZ7:AZ8"/>
    <mergeCell ref="BB7:BB8"/>
    <mergeCell ref="BD7:BD8"/>
    <mergeCell ref="AR7:AS7"/>
    <mergeCell ref="AT7:AT8"/>
    <mergeCell ref="AV7:AV8"/>
    <mergeCell ref="AX7:AX8"/>
    <mergeCell ref="BL7:BL8"/>
    <mergeCell ref="BN7:BN8"/>
    <mergeCell ref="BP7:BP8"/>
    <mergeCell ref="BF7:BF8"/>
    <mergeCell ref="BH7:BH8"/>
    <mergeCell ref="BJ7:BJ8"/>
    <mergeCell ref="BW7:BW8"/>
    <mergeCell ref="BY7:BY8"/>
    <mergeCell ref="CA7:CA8"/>
    <mergeCell ref="BR7:BR8"/>
    <mergeCell ref="BT7:BT8"/>
    <mergeCell ref="BU7:BU8"/>
    <mergeCell ref="CI7:CI8"/>
    <mergeCell ref="CJ7:CJ8"/>
    <mergeCell ref="CL7:CL8"/>
    <mergeCell ref="CC7:CC8"/>
    <mergeCell ref="CE7:CE8"/>
    <mergeCell ref="CG7:CG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admin</cp:lastModifiedBy>
  <cp:lastPrinted>2021-01-12T12:25:30Z</cp:lastPrinted>
  <dcterms:created xsi:type="dcterms:W3CDTF">2002-03-15T09:46:46Z</dcterms:created>
  <dcterms:modified xsi:type="dcterms:W3CDTF">2022-02-28T13:12:09Z</dcterms:modified>
</cp:coreProperties>
</file>