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/>
  </bookViews>
  <sheets>
    <sheet name="Ekamut" sheetId="22" r:id="rId1"/>
  </sheets>
  <calcPr calcId="125725"/>
</workbook>
</file>

<file path=xl/calcChain.xml><?xml version="1.0" encoding="utf-8"?>
<calcChain xmlns="http://schemas.openxmlformats.org/spreadsheetml/2006/main">
  <c r="DI66" i="22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DI65"/>
  <c r="DI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10"/>
  <c r="EF66"/>
  <c r="O10"/>
  <c r="P10"/>
  <c r="Q10"/>
  <c r="O11"/>
  <c r="P11"/>
  <c r="Q11"/>
  <c r="O12"/>
  <c r="P12"/>
  <c r="R12"/>
  <c r="Q12"/>
  <c r="O13"/>
  <c r="P13"/>
  <c r="Q13"/>
  <c r="R13"/>
  <c r="O14"/>
  <c r="S14"/>
  <c r="P14"/>
  <c r="Q14"/>
  <c r="O15"/>
  <c r="P15"/>
  <c r="R15"/>
  <c r="Q15"/>
  <c r="O16"/>
  <c r="S16"/>
  <c r="P16"/>
  <c r="Q16"/>
  <c r="O17"/>
  <c r="P17"/>
  <c r="Q17"/>
  <c r="O18"/>
  <c r="P18"/>
  <c r="Q18"/>
  <c r="O19"/>
  <c r="P19"/>
  <c r="R19"/>
  <c r="Q19"/>
  <c r="O20"/>
  <c r="P20"/>
  <c r="Q20"/>
  <c r="O21"/>
  <c r="P21"/>
  <c r="R21"/>
  <c r="Q21"/>
  <c r="O22"/>
  <c r="S22"/>
  <c r="P22"/>
  <c r="Q22"/>
  <c r="O23"/>
  <c r="P23"/>
  <c r="Q23"/>
  <c r="O24"/>
  <c r="P24"/>
  <c r="Q24"/>
  <c r="O25"/>
  <c r="P25"/>
  <c r="Q25"/>
  <c r="O26"/>
  <c r="P26"/>
  <c r="Q26"/>
  <c r="R26"/>
  <c r="O27"/>
  <c r="P27"/>
  <c r="Q27"/>
  <c r="O28"/>
  <c r="S28"/>
  <c r="P28"/>
  <c r="Q28"/>
  <c r="O29"/>
  <c r="S29"/>
  <c r="P29"/>
  <c r="Q29"/>
  <c r="O30"/>
  <c r="P30"/>
  <c r="Q30"/>
  <c r="S30"/>
  <c r="O31"/>
  <c r="P31"/>
  <c r="R31"/>
  <c r="Q31"/>
  <c r="O32"/>
  <c r="S32"/>
  <c r="P32"/>
  <c r="R32"/>
  <c r="Q32"/>
  <c r="O33"/>
  <c r="S33"/>
  <c r="P33"/>
  <c r="Q33"/>
  <c r="R33"/>
  <c r="O34"/>
  <c r="S34"/>
  <c r="P34"/>
  <c r="Q34"/>
  <c r="O35"/>
  <c r="P35"/>
  <c r="Q35"/>
  <c r="O36"/>
  <c r="P36"/>
  <c r="Q36"/>
  <c r="O37"/>
  <c r="P37"/>
  <c r="Q37"/>
  <c r="R37"/>
  <c r="O38"/>
  <c r="P38"/>
  <c r="Q38"/>
  <c r="R38"/>
  <c r="O39"/>
  <c r="P39"/>
  <c r="Q39"/>
  <c r="O40"/>
  <c r="S40"/>
  <c r="P40"/>
  <c r="Q40"/>
  <c r="R40"/>
  <c r="O41"/>
  <c r="P41"/>
  <c r="Q41"/>
  <c r="O42"/>
  <c r="P42"/>
  <c r="Q42"/>
  <c r="O43"/>
  <c r="P43"/>
  <c r="Q43"/>
  <c r="O44"/>
  <c r="P44"/>
  <c r="R44"/>
  <c r="Q44"/>
  <c r="O45"/>
  <c r="P45"/>
  <c r="Q45"/>
  <c r="O46"/>
  <c r="P46"/>
  <c r="Q46"/>
  <c r="R46"/>
  <c r="O47"/>
  <c r="P47"/>
  <c r="Q47"/>
  <c r="R47"/>
  <c r="O48"/>
  <c r="P48"/>
  <c r="Q48"/>
  <c r="O49"/>
  <c r="S49"/>
  <c r="P49"/>
  <c r="Q49"/>
  <c r="R49"/>
  <c r="O50"/>
  <c r="S50"/>
  <c r="P50"/>
  <c r="Q50"/>
  <c r="O51"/>
  <c r="P51"/>
  <c r="Q51"/>
  <c r="R51"/>
  <c r="O52"/>
  <c r="P52"/>
  <c r="R52"/>
  <c r="Q52"/>
  <c r="O53"/>
  <c r="S53"/>
  <c r="P53"/>
  <c r="Q53"/>
  <c r="R53"/>
  <c r="O54"/>
  <c r="S54"/>
  <c r="P54"/>
  <c r="Q54"/>
  <c r="O55"/>
  <c r="P55"/>
  <c r="Q55"/>
  <c r="R55"/>
  <c r="O56"/>
  <c r="P56"/>
  <c r="R56"/>
  <c r="Q56"/>
  <c r="S56"/>
  <c r="O57"/>
  <c r="P57"/>
  <c r="Q57"/>
  <c r="O58"/>
  <c r="P58"/>
  <c r="Q58"/>
  <c r="O59"/>
  <c r="P59"/>
  <c r="R59"/>
  <c r="Q59"/>
  <c r="O60"/>
  <c r="P60"/>
  <c r="Q60"/>
  <c r="O61"/>
  <c r="P61"/>
  <c r="Q61"/>
  <c r="O62"/>
  <c r="S62"/>
  <c r="P62"/>
  <c r="Q62"/>
  <c r="O63"/>
  <c r="S63"/>
  <c r="P63"/>
  <c r="Q63"/>
  <c r="O64"/>
  <c r="P64"/>
  <c r="Q64"/>
  <c r="O65"/>
  <c r="P65"/>
  <c r="Q65"/>
  <c r="S51"/>
  <c r="S55"/>
  <c r="S60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ED11"/>
  <c r="ED12"/>
  <c r="F12"/>
  <c r="H12"/>
  <c r="ED13"/>
  <c r="ED14"/>
  <c r="F14"/>
  <c r="H14"/>
  <c r="ED15"/>
  <c r="ED16"/>
  <c r="ED17"/>
  <c r="ED18"/>
  <c r="ED19"/>
  <c r="ED20"/>
  <c r="F20"/>
  <c r="H20"/>
  <c r="ED21"/>
  <c r="ED22"/>
  <c r="ED23"/>
  <c r="ED24"/>
  <c r="ED25"/>
  <c r="ED26"/>
  <c r="F26"/>
  <c r="H26"/>
  <c r="ED27"/>
  <c r="ED28"/>
  <c r="F28"/>
  <c r="H28"/>
  <c r="ED29"/>
  <c r="ED30"/>
  <c r="F30"/>
  <c r="H30"/>
  <c r="ED31"/>
  <c r="ED32"/>
  <c r="F32"/>
  <c r="H32"/>
  <c r="ED33"/>
  <c r="ED34"/>
  <c r="F34"/>
  <c r="H34"/>
  <c r="ED35"/>
  <c r="ED36"/>
  <c r="F36"/>
  <c r="H36"/>
  <c r="ED37"/>
  <c r="ED38"/>
  <c r="ED39"/>
  <c r="ED40"/>
  <c r="ED41"/>
  <c r="ED42"/>
  <c r="ED43"/>
  <c r="ED44"/>
  <c r="ED45"/>
  <c r="ED46"/>
  <c r="F46"/>
  <c r="H46"/>
  <c r="ED47"/>
  <c r="ED48"/>
  <c r="ED49"/>
  <c r="ED50"/>
  <c r="F50"/>
  <c r="H50"/>
  <c r="ED51"/>
  <c r="ED52"/>
  <c r="ED53"/>
  <c r="ED54"/>
  <c r="F54"/>
  <c r="H54"/>
  <c r="ED55"/>
  <c r="ED56"/>
  <c r="ED57"/>
  <c r="ED58"/>
  <c r="ED59"/>
  <c r="ED60"/>
  <c r="ED61"/>
  <c r="ED62"/>
  <c r="ED63"/>
  <c r="ED64"/>
  <c r="ED65"/>
  <c r="ED10"/>
  <c r="F10"/>
  <c r="H10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DH11"/>
  <c r="DH12"/>
  <c r="DH13"/>
  <c r="F13"/>
  <c r="H13"/>
  <c r="DH14"/>
  <c r="DH15"/>
  <c r="F15"/>
  <c r="H15"/>
  <c r="DH16"/>
  <c r="DH17"/>
  <c r="DH18"/>
  <c r="DH19"/>
  <c r="F19"/>
  <c r="H19"/>
  <c r="DH20"/>
  <c r="DH21"/>
  <c r="DH22"/>
  <c r="DH23"/>
  <c r="F23"/>
  <c r="H23"/>
  <c r="DH24"/>
  <c r="DH25"/>
  <c r="F25"/>
  <c r="H25"/>
  <c r="DH26"/>
  <c r="DH27"/>
  <c r="DH28"/>
  <c r="DH29"/>
  <c r="F29"/>
  <c r="H29"/>
  <c r="DH30"/>
  <c r="DH31"/>
  <c r="F31"/>
  <c r="H31"/>
  <c r="DH32"/>
  <c r="DH33"/>
  <c r="DH34"/>
  <c r="DH35"/>
  <c r="F35"/>
  <c r="H35"/>
  <c r="DH36"/>
  <c r="DH37"/>
  <c r="F37"/>
  <c r="H37"/>
  <c r="DH38"/>
  <c r="DH39"/>
  <c r="F39"/>
  <c r="H39"/>
  <c r="DH40"/>
  <c r="DH41"/>
  <c r="DH42"/>
  <c r="DH43"/>
  <c r="F43"/>
  <c r="H43"/>
  <c r="DH44"/>
  <c r="DH45"/>
  <c r="DH46"/>
  <c r="DH47"/>
  <c r="F47"/>
  <c r="H47"/>
  <c r="DH48"/>
  <c r="DH49"/>
  <c r="F49"/>
  <c r="H49"/>
  <c r="DH50"/>
  <c r="DH51"/>
  <c r="DH52"/>
  <c r="DH53"/>
  <c r="F53"/>
  <c r="H53"/>
  <c r="DH54"/>
  <c r="DH55"/>
  <c r="F55"/>
  <c r="H55"/>
  <c r="DH56"/>
  <c r="DH57"/>
  <c r="DH58"/>
  <c r="DH59"/>
  <c r="F59"/>
  <c r="H59"/>
  <c r="DH60"/>
  <c r="DH61"/>
  <c r="DH62"/>
  <c r="DH63"/>
  <c r="F63"/>
  <c r="H63"/>
  <c r="DH64"/>
  <c r="DH65"/>
  <c r="DH10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10"/>
  <c r="AZ66"/>
  <c r="BA66"/>
  <c r="BB66"/>
  <c r="BC66"/>
  <c r="BD66"/>
  <c r="BE66"/>
  <c r="BF66"/>
  <c r="BG66"/>
  <c r="BH66"/>
  <c r="BI66"/>
  <c r="BJ66"/>
  <c r="BK66"/>
  <c r="BL66"/>
  <c r="BM66"/>
  <c r="AW66"/>
  <c r="AX66"/>
  <c r="AT66"/>
  <c r="AO66"/>
  <c r="AJ66"/>
  <c r="AE66"/>
  <c r="Z66"/>
  <c r="U66"/>
  <c r="W66"/>
  <c r="J11"/>
  <c r="N11"/>
  <c r="K11"/>
  <c r="M11"/>
  <c r="J12"/>
  <c r="K12"/>
  <c r="M12"/>
  <c r="J13"/>
  <c r="N13"/>
  <c r="K13"/>
  <c r="M13"/>
  <c r="J14"/>
  <c r="K14"/>
  <c r="M14"/>
  <c r="J15"/>
  <c r="N15"/>
  <c r="K15"/>
  <c r="M15"/>
  <c r="J16"/>
  <c r="N16"/>
  <c r="K16"/>
  <c r="M16"/>
  <c r="J17"/>
  <c r="K17"/>
  <c r="M17"/>
  <c r="J18"/>
  <c r="N18"/>
  <c r="K18"/>
  <c r="M18"/>
  <c r="J19"/>
  <c r="N19"/>
  <c r="K19"/>
  <c r="M19"/>
  <c r="J20"/>
  <c r="K20"/>
  <c r="M20"/>
  <c r="J21"/>
  <c r="N21"/>
  <c r="K21"/>
  <c r="M21"/>
  <c r="J22"/>
  <c r="K22"/>
  <c r="M22"/>
  <c r="J23"/>
  <c r="N23"/>
  <c r="K23"/>
  <c r="M23"/>
  <c r="J24"/>
  <c r="K24"/>
  <c r="M24"/>
  <c r="J25"/>
  <c r="K25"/>
  <c r="M25"/>
  <c r="J26"/>
  <c r="K26"/>
  <c r="M26"/>
  <c r="J27"/>
  <c r="N27"/>
  <c r="K27"/>
  <c r="M27"/>
  <c r="J28"/>
  <c r="K28"/>
  <c r="M28"/>
  <c r="J29"/>
  <c r="K29"/>
  <c r="M29"/>
  <c r="J30"/>
  <c r="N30"/>
  <c r="K30"/>
  <c r="M30"/>
  <c r="J31"/>
  <c r="N31"/>
  <c r="K31"/>
  <c r="M31"/>
  <c r="J32"/>
  <c r="K32"/>
  <c r="M32"/>
  <c r="J33"/>
  <c r="N33"/>
  <c r="K33"/>
  <c r="M33"/>
  <c r="J34"/>
  <c r="K34"/>
  <c r="M34"/>
  <c r="J35"/>
  <c r="N35"/>
  <c r="K35"/>
  <c r="M35"/>
  <c r="J36"/>
  <c r="K36"/>
  <c r="M36"/>
  <c r="J37"/>
  <c r="N37"/>
  <c r="K37"/>
  <c r="M37"/>
  <c r="J38"/>
  <c r="K38"/>
  <c r="M38"/>
  <c r="J39"/>
  <c r="K39"/>
  <c r="M39"/>
  <c r="J40"/>
  <c r="K40"/>
  <c r="M40"/>
  <c r="J41"/>
  <c r="N41"/>
  <c r="K41"/>
  <c r="M41"/>
  <c r="J42"/>
  <c r="K42"/>
  <c r="M42"/>
  <c r="J43"/>
  <c r="N43"/>
  <c r="K43"/>
  <c r="M43"/>
  <c r="J44"/>
  <c r="K44"/>
  <c r="M44"/>
  <c r="J45"/>
  <c r="N45"/>
  <c r="K45"/>
  <c r="M45"/>
  <c r="J46"/>
  <c r="K46"/>
  <c r="M46"/>
  <c r="J47"/>
  <c r="N47"/>
  <c r="K47"/>
  <c r="M47"/>
  <c r="J48"/>
  <c r="K48"/>
  <c r="M48"/>
  <c r="J49"/>
  <c r="N49"/>
  <c r="K49"/>
  <c r="M49"/>
  <c r="J50"/>
  <c r="N50"/>
  <c r="K50"/>
  <c r="M50"/>
  <c r="J51"/>
  <c r="N51"/>
  <c r="K51"/>
  <c r="M51"/>
  <c r="J52"/>
  <c r="K52"/>
  <c r="M52"/>
  <c r="J53"/>
  <c r="N53"/>
  <c r="K53"/>
  <c r="M53"/>
  <c r="J54"/>
  <c r="N54"/>
  <c r="K54"/>
  <c r="M54"/>
  <c r="J55"/>
  <c r="N55"/>
  <c r="K55"/>
  <c r="M55"/>
  <c r="J56"/>
  <c r="N56"/>
  <c r="K56"/>
  <c r="M56"/>
  <c r="J57"/>
  <c r="N57"/>
  <c r="K57"/>
  <c r="M57"/>
  <c r="J58"/>
  <c r="N58"/>
  <c r="K58"/>
  <c r="M58"/>
  <c r="J59"/>
  <c r="N59"/>
  <c r="K59"/>
  <c r="M59"/>
  <c r="J60"/>
  <c r="N60"/>
  <c r="K60"/>
  <c r="M60"/>
  <c r="J61"/>
  <c r="N61"/>
  <c r="K61"/>
  <c r="M61"/>
  <c r="J62"/>
  <c r="N62"/>
  <c r="K62"/>
  <c r="M62"/>
  <c r="J63"/>
  <c r="N63"/>
  <c r="K63"/>
  <c r="M63"/>
  <c r="J64"/>
  <c r="N64"/>
  <c r="K64"/>
  <c r="M64"/>
  <c r="J65"/>
  <c r="N65"/>
  <c r="K65"/>
  <c r="M65"/>
  <c r="K10"/>
  <c r="M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X10"/>
  <c r="W10"/>
  <c r="R30"/>
  <c r="EE11"/>
  <c r="EE12"/>
  <c r="EE13"/>
  <c r="EE14"/>
  <c r="EE15"/>
  <c r="G15"/>
  <c r="EE16"/>
  <c r="G16"/>
  <c r="EE17"/>
  <c r="EE18"/>
  <c r="G18"/>
  <c r="EE19"/>
  <c r="EE20"/>
  <c r="EE21"/>
  <c r="EE22"/>
  <c r="EE23"/>
  <c r="EE24"/>
  <c r="EE25"/>
  <c r="EE26"/>
  <c r="EE27"/>
  <c r="G27"/>
  <c r="EE28"/>
  <c r="EE29"/>
  <c r="EE30"/>
  <c r="EE31"/>
  <c r="EE32"/>
  <c r="EE33"/>
  <c r="EE34"/>
  <c r="EE35"/>
  <c r="EE36"/>
  <c r="EE37"/>
  <c r="G37"/>
  <c r="EE38"/>
  <c r="EE39"/>
  <c r="EE40"/>
  <c r="EE41"/>
  <c r="EE42"/>
  <c r="EE43"/>
  <c r="EE44"/>
  <c r="EE45"/>
  <c r="EE46"/>
  <c r="EE47"/>
  <c r="EE48"/>
  <c r="EE49"/>
  <c r="G49"/>
  <c r="EE50"/>
  <c r="G50"/>
  <c r="EE51"/>
  <c r="EE52"/>
  <c r="EE53"/>
  <c r="G53"/>
  <c r="EE54"/>
  <c r="G54"/>
  <c r="EE55"/>
  <c r="EE56"/>
  <c r="EE57"/>
  <c r="EE58"/>
  <c r="EE59"/>
  <c r="EE60"/>
  <c r="EE61"/>
  <c r="G61"/>
  <c r="EE62"/>
  <c r="EE63"/>
  <c r="EE64"/>
  <c r="EE65"/>
  <c r="EB66"/>
  <c r="DJ66"/>
  <c r="BS66"/>
  <c r="AY66"/>
  <c r="AV66"/>
  <c r="AS66"/>
  <c r="AP66"/>
  <c r="AQ66"/>
  <c r="AN66"/>
  <c r="AK66"/>
  <c r="AL66"/>
  <c r="AI66"/>
  <c r="AF66"/>
  <c r="AD66"/>
  <c r="AA66"/>
  <c r="Y66"/>
  <c r="V66"/>
  <c r="T66"/>
  <c r="D66"/>
  <c r="C66"/>
  <c r="EC65"/>
  <c r="DG65"/>
  <c r="BP65"/>
  <c r="BQ65"/>
  <c r="BN65"/>
  <c r="EC64"/>
  <c r="DG64"/>
  <c r="BP64"/>
  <c r="BN64"/>
  <c r="EC63"/>
  <c r="DG63"/>
  <c r="E63"/>
  <c r="BP63"/>
  <c r="BN63"/>
  <c r="EC62"/>
  <c r="DG62"/>
  <c r="BP62"/>
  <c r="BQ62"/>
  <c r="BN62"/>
  <c r="EC61"/>
  <c r="E61"/>
  <c r="I61"/>
  <c r="DG61"/>
  <c r="BP61"/>
  <c r="BN61"/>
  <c r="EC60"/>
  <c r="DG60"/>
  <c r="BP60"/>
  <c r="BN60"/>
  <c r="EC59"/>
  <c r="DG59"/>
  <c r="BP59"/>
  <c r="BN59"/>
  <c r="S59"/>
  <c r="EC58"/>
  <c r="DG58"/>
  <c r="E58"/>
  <c r="BP58"/>
  <c r="BN58"/>
  <c r="EC57"/>
  <c r="DG57"/>
  <c r="E57"/>
  <c r="I57"/>
  <c r="BP57"/>
  <c r="BQ57"/>
  <c r="BN57"/>
  <c r="EC56"/>
  <c r="DG56"/>
  <c r="BP56"/>
  <c r="BQ56"/>
  <c r="BN56"/>
  <c r="EC55"/>
  <c r="DG55"/>
  <c r="E55"/>
  <c r="I55"/>
  <c r="BP55"/>
  <c r="BQ55"/>
  <c r="BN55"/>
  <c r="EC54"/>
  <c r="E54"/>
  <c r="DG54"/>
  <c r="BP54"/>
  <c r="BN54"/>
  <c r="EC53"/>
  <c r="DG53"/>
  <c r="BP53"/>
  <c r="BQ53"/>
  <c r="BN53"/>
  <c r="EC52"/>
  <c r="DG52"/>
  <c r="E52"/>
  <c r="BP52"/>
  <c r="BN52"/>
  <c r="EC51"/>
  <c r="DG51"/>
  <c r="E51"/>
  <c r="I51"/>
  <c r="BP51"/>
  <c r="BQ51"/>
  <c r="BN51"/>
  <c r="EC50"/>
  <c r="DG50"/>
  <c r="BP50"/>
  <c r="BN50"/>
  <c r="EC49"/>
  <c r="E49"/>
  <c r="I49"/>
  <c r="DG49"/>
  <c r="BP49"/>
  <c r="BN49"/>
  <c r="BR49"/>
  <c r="EC48"/>
  <c r="E48"/>
  <c r="DG48"/>
  <c r="BP48"/>
  <c r="BQ48"/>
  <c r="BN48"/>
  <c r="S48"/>
  <c r="EC47"/>
  <c r="DG47"/>
  <c r="BP47"/>
  <c r="BN47"/>
  <c r="BR47"/>
  <c r="S47"/>
  <c r="EC46"/>
  <c r="DG46"/>
  <c r="E46"/>
  <c r="BP46"/>
  <c r="BQ46"/>
  <c r="BN46"/>
  <c r="EC45"/>
  <c r="DG45"/>
  <c r="BP45"/>
  <c r="BQ45"/>
  <c r="BN45"/>
  <c r="EC44"/>
  <c r="DG44"/>
  <c r="E44"/>
  <c r="BP44"/>
  <c r="BN44"/>
  <c r="EC43"/>
  <c r="DG43"/>
  <c r="E43"/>
  <c r="BP43"/>
  <c r="BQ43"/>
  <c r="BN43"/>
  <c r="S43"/>
  <c r="EC42"/>
  <c r="DG42"/>
  <c r="E42"/>
  <c r="BP42"/>
  <c r="BQ42"/>
  <c r="BN42"/>
  <c r="S42"/>
  <c r="EC41"/>
  <c r="DG41"/>
  <c r="E41"/>
  <c r="BP41"/>
  <c r="BN41"/>
  <c r="EC40"/>
  <c r="DG40"/>
  <c r="E40"/>
  <c r="BP40"/>
  <c r="BN40"/>
  <c r="EC39"/>
  <c r="DG39"/>
  <c r="E39"/>
  <c r="BP39"/>
  <c r="BN39"/>
  <c r="S39"/>
  <c r="EC38"/>
  <c r="E38"/>
  <c r="DG38"/>
  <c r="BP38"/>
  <c r="BQ38"/>
  <c r="BN38"/>
  <c r="EC37"/>
  <c r="DG37"/>
  <c r="E37"/>
  <c r="BP37"/>
  <c r="BQ37"/>
  <c r="BN37"/>
  <c r="BR37"/>
  <c r="S37"/>
  <c r="EC36"/>
  <c r="DG36"/>
  <c r="E36"/>
  <c r="BP36"/>
  <c r="BQ36"/>
  <c r="BN36"/>
  <c r="EC35"/>
  <c r="DG35"/>
  <c r="BP35"/>
  <c r="BQ35"/>
  <c r="BN35"/>
  <c r="S35"/>
  <c r="EC34"/>
  <c r="DG34"/>
  <c r="BP34"/>
  <c r="BQ34"/>
  <c r="BN34"/>
  <c r="EC33"/>
  <c r="DG33"/>
  <c r="E33"/>
  <c r="I33"/>
  <c r="BP33"/>
  <c r="BQ33"/>
  <c r="BN33"/>
  <c r="EC32"/>
  <c r="DG32"/>
  <c r="BP32"/>
  <c r="BN32"/>
  <c r="EC31"/>
  <c r="E31"/>
  <c r="DG31"/>
  <c r="BP31"/>
  <c r="BN31"/>
  <c r="S31"/>
  <c r="EC30"/>
  <c r="DG30"/>
  <c r="E30"/>
  <c r="BP30"/>
  <c r="BQ30"/>
  <c r="BN30"/>
  <c r="EC29"/>
  <c r="DG29"/>
  <c r="BP29"/>
  <c r="BN29"/>
  <c r="BR29"/>
  <c r="EC28"/>
  <c r="DG28"/>
  <c r="BP28"/>
  <c r="BN28"/>
  <c r="EC27"/>
  <c r="E27"/>
  <c r="DG27"/>
  <c r="BP27"/>
  <c r="BQ27"/>
  <c r="BN27"/>
  <c r="BR27"/>
  <c r="EC26"/>
  <c r="DG26"/>
  <c r="E26"/>
  <c r="BP26"/>
  <c r="BN26"/>
  <c r="EC25"/>
  <c r="DG25"/>
  <c r="E25"/>
  <c r="I25"/>
  <c r="BP25"/>
  <c r="BQ25"/>
  <c r="BN25"/>
  <c r="BR25"/>
  <c r="S25"/>
  <c r="EC24"/>
  <c r="DG24"/>
  <c r="E24"/>
  <c r="BP24"/>
  <c r="BN24"/>
  <c r="EC23"/>
  <c r="DG23"/>
  <c r="E23"/>
  <c r="BP23"/>
  <c r="BQ23"/>
  <c r="BN23"/>
  <c r="S23"/>
  <c r="EC22"/>
  <c r="DG22"/>
  <c r="E22"/>
  <c r="BP22"/>
  <c r="BN22"/>
  <c r="BR22"/>
  <c r="EC21"/>
  <c r="DG21"/>
  <c r="E21"/>
  <c r="BP21"/>
  <c r="BN21"/>
  <c r="BR21"/>
  <c r="EC20"/>
  <c r="DG20"/>
  <c r="BP20"/>
  <c r="BN20"/>
  <c r="BR20"/>
  <c r="EC19"/>
  <c r="DG19"/>
  <c r="E19"/>
  <c r="BP19"/>
  <c r="BQ19"/>
  <c r="BN19"/>
  <c r="EC18"/>
  <c r="DG18"/>
  <c r="BP18"/>
  <c r="BQ18"/>
  <c r="BN18"/>
  <c r="EC17"/>
  <c r="DG17"/>
  <c r="E17"/>
  <c r="BP17"/>
  <c r="BN17"/>
  <c r="EC16"/>
  <c r="DG16"/>
  <c r="E16"/>
  <c r="BP16"/>
  <c r="BQ16"/>
  <c r="BN16"/>
  <c r="EC15"/>
  <c r="DG15"/>
  <c r="BP15"/>
  <c r="BN15"/>
  <c r="EC14"/>
  <c r="E14"/>
  <c r="DG14"/>
  <c r="BP14"/>
  <c r="BQ14"/>
  <c r="BN14"/>
  <c r="BR14"/>
  <c r="EC13"/>
  <c r="DG13"/>
  <c r="E13"/>
  <c r="I13"/>
  <c r="BP13"/>
  <c r="BQ13"/>
  <c r="BN13"/>
  <c r="S13"/>
  <c r="EC12"/>
  <c r="DG12"/>
  <c r="E12"/>
  <c r="BP12"/>
  <c r="BQ12"/>
  <c r="BN12"/>
  <c r="EC11"/>
  <c r="DG11"/>
  <c r="BP11"/>
  <c r="BQ11"/>
  <c r="BN11"/>
  <c r="BR11"/>
  <c r="S11"/>
  <c r="EE10"/>
  <c r="EC10"/>
  <c r="DG10"/>
  <c r="E10"/>
  <c r="I10"/>
  <c r="BP10"/>
  <c r="BN10"/>
  <c r="BR10"/>
  <c r="J10"/>
  <c r="N10"/>
  <c r="S41"/>
  <c r="S65"/>
  <c r="S61"/>
  <c r="AM66"/>
  <c r="Q66"/>
  <c r="S57"/>
  <c r="S19"/>
  <c r="R11"/>
  <c r="R62"/>
  <c r="BR42"/>
  <c r="BR55"/>
  <c r="BR35"/>
  <c r="S46"/>
  <c r="BQ47"/>
  <c r="G57"/>
  <c r="N25"/>
  <c r="BQ29"/>
  <c r="AR66"/>
  <c r="BQ49"/>
  <c r="BR43"/>
  <c r="BR48"/>
  <c r="BR33"/>
  <c r="BR65"/>
  <c r="BQ15"/>
  <c r="R39"/>
  <c r="R45"/>
  <c r="N42"/>
  <c r="R35"/>
  <c r="R25"/>
  <c r="G30"/>
  <c r="BR38"/>
  <c r="BR53"/>
  <c r="BR56"/>
  <c r="BR45"/>
  <c r="N38"/>
  <c r="S15"/>
  <c r="S17"/>
  <c r="S21"/>
  <c r="S27"/>
  <c r="S45"/>
  <c r="G36"/>
  <c r="G59"/>
  <c r="G33"/>
  <c r="BR62"/>
  <c r="BR32"/>
  <c r="BR51"/>
  <c r="BR60"/>
  <c r="BR46"/>
  <c r="BR52"/>
  <c r="BR19"/>
  <c r="BR23"/>
  <c r="BR57"/>
  <c r="N34"/>
  <c r="N20"/>
  <c r="N39"/>
  <c r="N29"/>
  <c r="N17"/>
  <c r="L66"/>
  <c r="BQ52"/>
  <c r="BQ24"/>
  <c r="BQ54"/>
  <c r="BQ60"/>
  <c r="R64"/>
  <c r="R60"/>
  <c r="R58"/>
  <c r="R48"/>
  <c r="R34"/>
  <c r="R20"/>
  <c r="R18"/>
  <c r="R16"/>
  <c r="EC66"/>
  <c r="G65"/>
  <c r="F52"/>
  <c r="H52"/>
  <c r="G64"/>
  <c r="G62"/>
  <c r="G60"/>
  <c r="G58"/>
  <c r="G46"/>
  <c r="G44"/>
  <c r="G40"/>
  <c r="G38"/>
  <c r="G32"/>
  <c r="G28"/>
  <c r="G24"/>
  <c r="G10"/>
  <c r="BR15"/>
  <c r="BR28"/>
  <c r="BR41"/>
  <c r="BR64"/>
  <c r="BQ64"/>
  <c r="BQ32"/>
  <c r="BR16"/>
  <c r="BQ21"/>
  <c r="O66"/>
  <c r="S66"/>
  <c r="N52"/>
  <c r="N28"/>
  <c r="N26"/>
  <c r="N22"/>
  <c r="N48"/>
  <c r="N36"/>
  <c r="N40"/>
  <c r="S18"/>
  <c r="R22"/>
  <c r="S44"/>
  <c r="S20"/>
  <c r="E45"/>
  <c r="S52"/>
  <c r="S64"/>
  <c r="BQ10"/>
  <c r="BR17"/>
  <c r="BQ17"/>
  <c r="BR18"/>
  <c r="BR30"/>
  <c r="BR36"/>
  <c r="BQ59"/>
  <c r="BR59"/>
  <c r="BQ63"/>
  <c r="BR63"/>
  <c r="AB66"/>
  <c r="AC66"/>
  <c r="AH66"/>
  <c r="AG66"/>
  <c r="BQ26"/>
  <c r="BR26"/>
  <c r="BQ31"/>
  <c r="BR31"/>
  <c r="BR39"/>
  <c r="BQ39"/>
  <c r="BQ40"/>
  <c r="BR40"/>
  <c r="BQ50"/>
  <c r="BR50"/>
  <c r="BQ58"/>
  <c r="BR58"/>
  <c r="BQ61"/>
  <c r="BR61"/>
  <c r="N44"/>
  <c r="N32"/>
  <c r="N24"/>
  <c r="N14"/>
  <c r="S36"/>
  <c r="S26"/>
  <c r="R14"/>
  <c r="BQ28"/>
  <c r="BP66"/>
  <c r="BR12"/>
  <c r="BR54"/>
  <c r="BR24"/>
  <c r="BN66"/>
  <c r="BR66"/>
  <c r="EE66"/>
  <c r="BQ41"/>
  <c r="BR44"/>
  <c r="BO66"/>
  <c r="BQ66"/>
  <c r="G56"/>
  <c r="G52"/>
  <c r="G48"/>
  <c r="G42"/>
  <c r="G34"/>
  <c r="G26"/>
  <c r="G22"/>
  <c r="G20"/>
  <c r="G14"/>
  <c r="G12"/>
  <c r="N46"/>
  <c r="N12"/>
  <c r="S58"/>
  <c r="F62"/>
  <c r="H62"/>
  <c r="F38"/>
  <c r="H38"/>
  <c r="F22"/>
  <c r="H22"/>
  <c r="F65"/>
  <c r="H65"/>
  <c r="F61"/>
  <c r="H61"/>
  <c r="F57"/>
  <c r="H57"/>
  <c r="F51"/>
  <c r="H51"/>
  <c r="F45"/>
  <c r="H45"/>
  <c r="F41"/>
  <c r="H41"/>
  <c r="F33"/>
  <c r="H33"/>
  <c r="F27"/>
  <c r="H27"/>
  <c r="F21"/>
  <c r="H21"/>
  <c r="F17"/>
  <c r="H17"/>
  <c r="F11"/>
  <c r="H11"/>
  <c r="BQ20"/>
  <c r="BQ22"/>
  <c r="BQ44"/>
  <c r="K66"/>
  <c r="M66"/>
  <c r="P66"/>
  <c r="R65"/>
  <c r="R63"/>
  <c r="R61"/>
  <c r="R57"/>
  <c r="R29"/>
  <c r="R24"/>
  <c r="R10"/>
  <c r="E56"/>
  <c r="G63"/>
  <c r="G55"/>
  <c r="G51"/>
  <c r="G47"/>
  <c r="G45"/>
  <c r="G43"/>
  <c r="G41"/>
  <c r="G39"/>
  <c r="G35"/>
  <c r="G31"/>
  <c r="G29"/>
  <c r="G25"/>
  <c r="G23"/>
  <c r="G21"/>
  <c r="G19"/>
  <c r="G17"/>
  <c r="G13"/>
  <c r="G11"/>
  <c r="E20"/>
  <c r="DH66"/>
  <c r="R23"/>
  <c r="R66"/>
  <c r="R28"/>
  <c r="R17"/>
  <c r="S10"/>
  <c r="X66"/>
  <c r="S24"/>
  <c r="E18"/>
  <c r="G66"/>
  <c r="BR13"/>
  <c r="BR34"/>
  <c r="R54"/>
  <c r="R50"/>
  <c r="R43"/>
  <c r="R41"/>
  <c r="R36"/>
  <c r="R27"/>
  <c r="R42"/>
  <c r="S38"/>
  <c r="S12"/>
  <c r="ED66"/>
  <c r="F66"/>
  <c r="H66"/>
  <c r="E62"/>
  <c r="E64"/>
  <c r="E11"/>
  <c r="E15"/>
  <c r="E28"/>
  <c r="E29"/>
  <c r="E32"/>
  <c r="E34"/>
  <c r="E35"/>
  <c r="E47"/>
  <c r="E50"/>
  <c r="E53"/>
  <c r="I53"/>
  <c r="E59"/>
  <c r="E60"/>
  <c r="E65"/>
  <c r="F64"/>
  <c r="H64"/>
  <c r="F60"/>
  <c r="H60"/>
  <c r="F58"/>
  <c r="H58"/>
  <c r="F56"/>
  <c r="H56"/>
  <c r="F48"/>
  <c r="H48"/>
  <c r="F44"/>
  <c r="H44"/>
  <c r="F42"/>
  <c r="H42"/>
  <c r="F40"/>
  <c r="H40"/>
  <c r="F24"/>
  <c r="H24"/>
  <c r="F18"/>
  <c r="H18"/>
  <c r="F16"/>
  <c r="H16"/>
  <c r="I45"/>
  <c r="I56"/>
  <c r="I31"/>
  <c r="I17"/>
  <c r="I19"/>
  <c r="I28"/>
  <c r="I59"/>
  <c r="I48"/>
  <c r="DG66"/>
  <c r="E66"/>
  <c r="I38"/>
  <c r="J66"/>
  <c r="N66"/>
  <c r="I32"/>
  <c r="I46"/>
  <c r="I27"/>
  <c r="I42"/>
  <c r="I36"/>
  <c r="I26"/>
  <c r="I50"/>
  <c r="I63"/>
  <c r="I29"/>
  <c r="I43"/>
  <c r="I47"/>
  <c r="I12"/>
  <c r="I15"/>
  <c r="I21"/>
  <c r="I23"/>
  <c r="I24"/>
  <c r="I44"/>
  <c r="I58"/>
  <c r="I62"/>
  <c r="I65"/>
  <c r="EK11"/>
  <c r="I11"/>
  <c r="I35"/>
  <c r="I37"/>
  <c r="I39"/>
  <c r="I40"/>
  <c r="I41"/>
  <c r="I52"/>
  <c r="I64"/>
  <c r="I22"/>
  <c r="I18"/>
  <c r="I54"/>
  <c r="I30"/>
  <c r="I20"/>
  <c r="I16"/>
  <c r="I34"/>
  <c r="I14"/>
  <c r="I60"/>
  <c r="I66"/>
</calcChain>
</file>

<file path=xl/sharedStrings.xml><?xml version="1.0" encoding="utf-8"?>
<sst xmlns="http://schemas.openxmlformats.org/spreadsheetml/2006/main" count="243" uniqueCount="118">
  <si>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</si>
  <si>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</si>
  <si>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</si>
  <si>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</si>
  <si>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</si>
  <si>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</si>
  <si>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</si>
  <si>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</si>
  <si>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</si>
  <si>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</si>
  <si>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</si>
  <si>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</si>
  <si>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</si>
  <si>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</si>
  <si>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</si>
  <si>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</si>
  <si>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</si>
  <si>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</si>
  <si>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</si>
  <si>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</si>
  <si>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</si>
  <si>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</si>
  <si>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</si>
  <si>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</si>
  <si>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</si>
  <si>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</si>
  <si>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</si>
  <si>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</si>
  <si>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</si>
  <si>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</si>
  <si>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</si>
  <si>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</si>
  <si>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</si>
  <si>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</si>
  <si>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</si>
  <si>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</si>
  <si>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</si>
  <si>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</si>
  <si>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</si>
  <si>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</si>
  <si>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</si>
  <si>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</si>
  <si>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</si>
  <si>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</si>
  <si>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</si>
  <si>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</si>
  <si>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</si>
  <si>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</si>
  <si>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</si>
  <si>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</si>
  <si>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</si>
  <si>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</si>
  <si>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</si>
  <si>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</si>
  <si>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</si>
  <si>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</si>
  <si>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</si>
  <si>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</si>
  <si>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</si>
  <si>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</si>
  <si>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</si>
  <si>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</si>
  <si>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</si>
  <si>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</si>
  <si>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</si>
  <si>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</si>
  <si>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</si>
  <si>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</si>
  <si>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</si>
  <si>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</si>
  <si>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</si>
  <si>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</si>
  <si>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</si>
  <si>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</si>
  <si>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</si>
  <si>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</si>
  <si>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</si>
  <si>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</si>
  <si>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</si>
  <si>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</si>
  <si>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</si>
  <si>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</si>
  <si>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</si>
  <si>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</si>
  <si>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</si>
  <si>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</si>
  <si>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</si>
  <si>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</si>
  <si>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</si>
  <si>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</si>
  <si>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</si>
  <si>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</si>
  <si>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</si>
  <si>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</si>
  <si>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</si>
  <si>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</si>
  <si>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</si>
  <si>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</si>
  <si>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</si>
  <si>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</si>
  <si>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</si>
  <si>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</si>
  <si>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</si>
  <si>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</si>
  <si>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 xml:space="preserve">որից` Սեփական եկամուտներ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</si>
  <si>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</si>
  <si>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</si>
  <si>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</si>
  <si>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</si>
  <si>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</si>
  <si>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</si>
  <si>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</si>
  <si>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</si>
  <si>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>ծրագիր (1-ին եռամսյակ, 1-ին կիսամյակ, 9 ամիս, տարի)</t>
  </si>
  <si>
    <t>Ծանոթություն</t>
  </si>
  <si>
    <t xml:space="preserve"> ՀՀ  ԼՈՌՈՒ ՄԱՐԶԻ  ՀԱՄԱՅՆՔՆԵՐԻ   ԲՅՈՒՋԵՏԱՅԻՆ   ԵԿԱՄՈՒՏՆԵՐԻ   ՎԵՐԱԲԵՐՅԱԼ  (աճողական)  2021թ.մարտի  «31» -ի դրությամբ                                            </t>
  </si>
  <si>
    <t xml:space="preserve">փաստ                   (մարտ  ամիս)                                                                           </t>
  </si>
  <si>
    <t>անշարժ գույքի հարկի գանձումներ փաստացի</t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</si>
</sst>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9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1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 wrapText="1"/>
    </xf>
    <xf numFmtId="207" fontId="3" fillId="8" borderId="2" xfId="0" applyNumberFormat="1" applyFont="1" applyFill="1" applyBorder="1" applyAlignment="1" applyProtection="1">
      <alignment horizontal="center" vertical="center" wrapText="1"/>
    </xf>
    <xf numFmtId="207" fontId="3" fillId="2" borderId="2" xfId="0" applyNumberFormat="1" applyFont="1" applyFill="1" applyBorder="1" applyAlignment="1" applyProtection="1">
      <alignment horizontal="center" vertical="center" wrapText="1"/>
    </xf>
    <xf numFmtId="196" fontId="5" fillId="2" borderId="2" xfId="0" applyNumberFormat="1" applyFont="1" applyFill="1" applyBorder="1" applyAlignment="1">
      <alignment horizontal="center" vertical="center"/>
    </xf>
    <xf numFmtId="207" fontId="5" fillId="2" borderId="2" xfId="0" applyNumberFormat="1" applyFont="1" applyFill="1" applyBorder="1" applyAlignment="1">
      <alignment horizontal="center" vertical="center" wrapText="1"/>
    </xf>
    <xf numFmtId="20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0" xfId="0" applyNumberFormat="1" applyFont="1" applyFill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</xf>
    <xf numFmtId="207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196" fontId="3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2" borderId="0" xfId="0" applyNumberFormat="1" applyFont="1" applyFill="1" applyProtection="1">
      <protection locked="0"/>
    </xf>
    <xf numFmtId="207" fontId="3" fillId="7" borderId="0" xfId="0" applyNumberFormat="1" applyFont="1" applyFill="1" applyProtection="1">
      <protection locked="0"/>
    </xf>
    <xf numFmtId="207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Protection="1">
      <protection locked="0"/>
    </xf>
    <xf numFmtId="3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2" xfId="0" applyNumberFormat="1" applyFont="1" applyBorder="1" applyAlignment="1">
      <alignment horizontal="left" vertical="center"/>
    </xf>
    <xf numFmtId="3" fontId="7" fillId="7" borderId="2" xfId="0" applyNumberFormat="1" applyFont="1" applyFill="1" applyBorder="1" applyAlignment="1" applyProtection="1">
      <alignment horizontal="center"/>
      <protection locked="0"/>
    </xf>
    <xf numFmtId="207" fontId="7" fillId="0" borderId="2" xfId="0" applyNumberFormat="1" applyFont="1" applyBorder="1" applyAlignment="1">
      <alignment horizontal="left" vertical="center"/>
    </xf>
    <xf numFmtId="207" fontId="3" fillId="2" borderId="0" xfId="0" applyNumberFormat="1" applyFont="1" applyFill="1" applyBorder="1" applyAlignment="1" applyProtection="1">
      <alignment wrapText="1"/>
      <protection locked="0"/>
    </xf>
    <xf numFmtId="207" fontId="3" fillId="0" borderId="0" xfId="0" applyNumberFormat="1" applyFont="1" applyFill="1" applyProtection="1"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7" borderId="2" xfId="0" applyFont="1" applyFill="1" applyBorder="1" applyAlignment="1" applyProtection="1">
      <alignment horizontal="center" vertical="center"/>
    </xf>
    <xf numFmtId="196" fontId="3" fillId="0" borderId="2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5" xfId="0" applyFont="1" applyFill="1" applyBorder="1" applyAlignment="1" applyProtection="1">
      <alignment horizontal="center" vertical="center" textRotation="90" wrapText="1"/>
    </xf>
    <xf numFmtId="0" fontId="3" fillId="2" borderId="5" xfId="0" applyFont="1" applyFill="1" applyBorder="1" applyAlignment="1" applyProtection="1">
      <alignment horizontal="center" vertical="center" textRotation="90" wrapText="1"/>
    </xf>
    <xf numFmtId="4" fontId="3" fillId="5" borderId="6" xfId="0" applyNumberFormat="1" applyFont="1" applyFill="1" applyBorder="1" applyAlignment="1" applyProtection="1">
      <alignment horizontal="center" vertical="center" wrapText="1"/>
    </xf>
    <xf numFmtId="4" fontId="3" fillId="5" borderId="9" xfId="0" applyNumberFormat="1" applyFont="1" applyFill="1" applyBorder="1" applyAlignment="1" applyProtection="1">
      <alignment horizontal="center" vertical="center" wrapText="1"/>
    </xf>
    <xf numFmtId="4" fontId="3" fillId="5" borderId="7" xfId="0" applyNumberFormat="1" applyFont="1" applyFill="1" applyBorder="1" applyAlignment="1" applyProtection="1">
      <alignment horizontal="center" vertical="center" wrapText="1"/>
    </xf>
    <xf numFmtId="4" fontId="3" fillId="5" borderId="13" xfId="0" applyNumberFormat="1" applyFont="1" applyFill="1" applyBorder="1" applyAlignment="1" applyProtection="1">
      <alignment horizontal="center" vertical="center" wrapText="1"/>
    </xf>
    <xf numFmtId="4" fontId="3" fillId="5" borderId="0" xfId="0" applyNumberFormat="1" applyFont="1" applyFill="1" applyBorder="1" applyAlignment="1" applyProtection="1">
      <alignment horizontal="center" vertical="center" wrapText="1"/>
    </xf>
    <xf numFmtId="4" fontId="3" fillId="5" borderId="14" xfId="0" applyNumberFormat="1" applyFont="1" applyFill="1" applyBorder="1" applyAlignment="1" applyProtection="1">
      <alignment horizontal="center" vertical="center" wrapText="1"/>
    </xf>
    <xf numFmtId="4" fontId="3" fillId="5" borderId="8" xfId="0" applyNumberFormat="1" applyFont="1" applyFill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center" vertical="center" wrapText="1"/>
    </xf>
    <xf numFmtId="4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13" xfId="0" applyNumberFormat="1" applyFont="1" applyFill="1" applyBorder="1" applyAlignment="1" applyProtection="1">
      <alignment horizontal="center" vertical="center" wrapText="1"/>
    </xf>
    <xf numFmtId="0" fontId="3" fillId="5" borderId="0" xfId="0" applyNumberFormat="1" applyFont="1" applyFill="1" applyBorder="1" applyAlignment="1" applyProtection="1">
      <alignment horizontal="center" vertical="center" wrapText="1"/>
    </xf>
    <xf numFmtId="0" fontId="3" fillId="5" borderId="14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3" fillId="5" borderId="12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9" borderId="6" xfId="0" applyNumberFormat="1" applyFont="1" applyFill="1" applyBorder="1" applyAlignment="1" applyProtection="1">
      <alignment horizontal="center" vertical="center" wrapText="1"/>
    </xf>
    <xf numFmtId="4" fontId="3" fillId="9" borderId="9" xfId="0" applyNumberFormat="1" applyFont="1" applyFill="1" applyBorder="1" applyAlignment="1" applyProtection="1">
      <alignment horizontal="center" vertical="center" wrapText="1"/>
    </xf>
    <xf numFmtId="4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" fontId="3" fillId="6" borderId="12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Border="1" applyAlignment="1" applyProtection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70"/>
  <sheetViews>
    <sheetView tabSelected="1" zoomScale="90" zoomScaleNormal="90" workbookViewId="0">
      <pane xSplit="2" ySplit="9" topLeftCell="DW10" activePane="bottomRight" state="frozen"/>
      <selection pane="topRight" activeCell="C1" sqref="C1"/>
      <selection pane="bottomLeft" activeCell="A10" sqref="A10"/>
      <selection pane="bottomRight" activeCell="EI2" sqref="EI2"/>
    </sheetView>
  </sheetViews>
  <sheetFormatPr defaultColWidth="7.25" defaultRowHeight="13.5"/>
  <cols>
    <col min="1" max="1" width="4.375" style="7" customWidth="1"/>
    <col min="2" max="2" width="14" style="8" customWidth="1"/>
    <col min="3" max="3" width="11.25" style="7" customWidth="1"/>
    <col min="4" max="4" width="9.25" style="7" customWidth="1"/>
    <col min="5" max="5" width="11.375" style="7" customWidth="1"/>
    <col min="6" max="6" width="11.375" style="37" customWidth="1"/>
    <col min="7" max="7" width="11.375" style="7" customWidth="1"/>
    <col min="8" max="135" width="10.875" style="7" customWidth="1"/>
    <col min="136" max="136" width="12.5" style="7" customWidth="1"/>
    <col min="137" max="140" width="9.5" style="7" customWidth="1"/>
    <col min="141" max="141" width="8.375" style="7" bestFit="1" customWidth="1"/>
    <col min="142" max="16384" width="7.25" style="7"/>
  </cols>
  <sheetData>
    <row r="1" spans="1:141" ht="19.5" customHeight="1">
      <c r="C1" s="91" t="s">
        <v>11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6"/>
      <c r="P1" s="46"/>
      <c r="Q1" s="46"/>
      <c r="R1" s="46"/>
      <c r="S1" s="46"/>
      <c r="T1" s="46"/>
      <c r="U1" s="46"/>
      <c r="V1" s="46"/>
      <c r="W1" s="46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</row>
    <row r="2" spans="1:141" ht="24.75" customHeight="1">
      <c r="C2" s="92" t="s">
        <v>115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Q2" s="9"/>
      <c r="R2" s="9"/>
      <c r="T2" s="93"/>
      <c r="U2" s="93"/>
      <c r="V2" s="93"/>
      <c r="W2" s="11"/>
      <c r="X2" s="11"/>
      <c r="AA2" s="10"/>
      <c r="AB2" s="11"/>
      <c r="AC2" s="11"/>
      <c r="AD2" s="11"/>
      <c r="AE2" s="11"/>
      <c r="AF2" s="10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141" ht="18" customHeight="1">
      <c r="C3" s="12"/>
      <c r="D3" s="12"/>
      <c r="E3" s="12"/>
      <c r="F3" s="13"/>
      <c r="G3" s="12"/>
      <c r="H3" s="12"/>
      <c r="I3" s="12"/>
      <c r="J3" s="12"/>
      <c r="K3" s="12"/>
      <c r="L3" s="92" t="s">
        <v>12</v>
      </c>
      <c r="M3" s="92"/>
      <c r="N3" s="92"/>
      <c r="O3" s="92"/>
      <c r="P3" s="12"/>
      <c r="Q3" s="9"/>
      <c r="R3" s="9"/>
      <c r="T3" s="11"/>
      <c r="U3" s="11"/>
      <c r="V3" s="11"/>
      <c r="W3" s="11"/>
      <c r="X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141" s="14" customFormat="1" ht="18" customHeight="1">
      <c r="A4" s="61" t="s">
        <v>6</v>
      </c>
      <c r="B4" s="61" t="s">
        <v>10</v>
      </c>
      <c r="C4" s="64" t="s">
        <v>4</v>
      </c>
      <c r="D4" s="64" t="s">
        <v>5</v>
      </c>
      <c r="E4" s="67" t="s">
        <v>13</v>
      </c>
      <c r="F4" s="68"/>
      <c r="G4" s="68"/>
      <c r="H4" s="68"/>
      <c r="I4" s="69"/>
      <c r="J4" s="76" t="s">
        <v>104</v>
      </c>
      <c r="K4" s="77"/>
      <c r="L4" s="77"/>
      <c r="M4" s="77"/>
      <c r="N4" s="78"/>
      <c r="O4" s="114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6"/>
      <c r="DF4" s="52" t="s">
        <v>14</v>
      </c>
      <c r="DG4" s="67" t="s">
        <v>15</v>
      </c>
      <c r="DH4" s="68"/>
      <c r="DI4" s="69"/>
      <c r="DJ4" s="122" t="s">
        <v>3</v>
      </c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52" t="s">
        <v>16</v>
      </c>
      <c r="EC4" s="94" t="s">
        <v>17</v>
      </c>
      <c r="ED4" s="95"/>
      <c r="EE4" s="96"/>
      <c r="EF4" s="52" t="s">
        <v>114</v>
      </c>
    </row>
    <row r="5" spans="1:141" s="14" customFormat="1" ht="13.5" customHeight="1">
      <c r="A5" s="62"/>
      <c r="B5" s="62"/>
      <c r="C5" s="65"/>
      <c r="D5" s="65"/>
      <c r="E5" s="70"/>
      <c r="F5" s="71"/>
      <c r="G5" s="71"/>
      <c r="H5" s="71"/>
      <c r="I5" s="72"/>
      <c r="J5" s="79"/>
      <c r="K5" s="80"/>
      <c r="L5" s="80"/>
      <c r="M5" s="80"/>
      <c r="N5" s="81"/>
      <c r="O5" s="103" t="s">
        <v>7</v>
      </c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  <c r="AV5" s="106" t="s">
        <v>2</v>
      </c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 t="s">
        <v>8</v>
      </c>
      <c r="BL5" s="108"/>
      <c r="BM5" s="108"/>
      <c r="BN5" s="111" t="s">
        <v>18</v>
      </c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3"/>
      <c r="CE5" s="117" t="s">
        <v>0</v>
      </c>
      <c r="CF5" s="118"/>
      <c r="CG5" s="118"/>
      <c r="CH5" s="118"/>
      <c r="CI5" s="118"/>
      <c r="CJ5" s="118"/>
      <c r="CK5" s="118"/>
      <c r="CL5" s="118"/>
      <c r="CM5" s="119"/>
      <c r="CN5" s="111" t="s">
        <v>1</v>
      </c>
      <c r="CO5" s="112"/>
      <c r="CP5" s="112"/>
      <c r="CQ5" s="112"/>
      <c r="CR5" s="112"/>
      <c r="CS5" s="112"/>
      <c r="CT5" s="112"/>
      <c r="CU5" s="112"/>
      <c r="CV5" s="112"/>
      <c r="CW5" s="106" t="s">
        <v>19</v>
      </c>
      <c r="CX5" s="106"/>
      <c r="CY5" s="106"/>
      <c r="CZ5" s="107" t="s">
        <v>20</v>
      </c>
      <c r="DA5" s="108"/>
      <c r="DB5" s="121"/>
      <c r="DC5" s="107" t="s">
        <v>21</v>
      </c>
      <c r="DD5" s="108"/>
      <c r="DE5" s="121"/>
      <c r="DF5" s="52"/>
      <c r="DG5" s="70"/>
      <c r="DH5" s="71"/>
      <c r="DI5" s="72"/>
      <c r="DJ5" s="129"/>
      <c r="DK5" s="129"/>
      <c r="DL5" s="106"/>
      <c r="DM5" s="106"/>
      <c r="DN5" s="106"/>
      <c r="DO5" s="106"/>
      <c r="DP5" s="107" t="s">
        <v>22</v>
      </c>
      <c r="DQ5" s="108"/>
      <c r="DR5" s="121"/>
      <c r="DS5" s="125"/>
      <c r="DT5" s="126"/>
      <c r="DU5" s="126"/>
      <c r="DV5" s="126"/>
      <c r="DW5" s="126"/>
      <c r="DX5" s="126"/>
      <c r="DY5" s="126"/>
      <c r="DZ5" s="126"/>
      <c r="EA5" s="126"/>
      <c r="EB5" s="52"/>
      <c r="EC5" s="97"/>
      <c r="ED5" s="98"/>
      <c r="EE5" s="99"/>
      <c r="EF5" s="52"/>
    </row>
    <row r="6" spans="1:141" s="14" customFormat="1" ht="55.5" customHeight="1">
      <c r="A6" s="62"/>
      <c r="B6" s="62"/>
      <c r="C6" s="65"/>
      <c r="D6" s="65"/>
      <c r="E6" s="73"/>
      <c r="F6" s="74"/>
      <c r="G6" s="74"/>
      <c r="H6" s="74"/>
      <c r="I6" s="75"/>
      <c r="J6" s="82"/>
      <c r="K6" s="83"/>
      <c r="L6" s="83"/>
      <c r="M6" s="83"/>
      <c r="N6" s="84"/>
      <c r="O6" s="85" t="s">
        <v>23</v>
      </c>
      <c r="P6" s="86"/>
      <c r="Q6" s="86"/>
      <c r="R6" s="86"/>
      <c r="S6" s="87"/>
      <c r="T6" s="88" t="s">
        <v>24</v>
      </c>
      <c r="U6" s="89"/>
      <c r="V6" s="89"/>
      <c r="W6" s="89"/>
      <c r="X6" s="90"/>
      <c r="Y6" s="88" t="s">
        <v>25</v>
      </c>
      <c r="Z6" s="89"/>
      <c r="AA6" s="89"/>
      <c r="AB6" s="89"/>
      <c r="AC6" s="90"/>
      <c r="AD6" s="88" t="s">
        <v>26</v>
      </c>
      <c r="AE6" s="89"/>
      <c r="AF6" s="89"/>
      <c r="AG6" s="89"/>
      <c r="AH6" s="90"/>
      <c r="AI6" s="88" t="s">
        <v>27</v>
      </c>
      <c r="AJ6" s="89"/>
      <c r="AK6" s="89"/>
      <c r="AL6" s="89"/>
      <c r="AM6" s="90"/>
      <c r="AN6" s="88" t="s">
        <v>28</v>
      </c>
      <c r="AO6" s="89"/>
      <c r="AP6" s="89"/>
      <c r="AQ6" s="89"/>
      <c r="AR6" s="90"/>
      <c r="AS6" s="124" t="s">
        <v>29</v>
      </c>
      <c r="AT6" s="124"/>
      <c r="AU6" s="124"/>
      <c r="AV6" s="88" t="s">
        <v>30</v>
      </c>
      <c r="AW6" s="89"/>
      <c r="AX6" s="89"/>
      <c r="AY6" s="88" t="s">
        <v>31</v>
      </c>
      <c r="AZ6" s="89"/>
      <c r="BA6" s="90"/>
      <c r="BB6" s="125" t="s">
        <v>32</v>
      </c>
      <c r="BC6" s="126"/>
      <c r="BD6" s="129"/>
      <c r="BE6" s="125" t="s">
        <v>33</v>
      </c>
      <c r="BF6" s="126"/>
      <c r="BG6" s="126"/>
      <c r="BH6" s="127" t="s">
        <v>34</v>
      </c>
      <c r="BI6" s="128"/>
      <c r="BJ6" s="128"/>
      <c r="BK6" s="109"/>
      <c r="BL6" s="110"/>
      <c r="BM6" s="110"/>
      <c r="BN6" s="130" t="s">
        <v>35</v>
      </c>
      <c r="BO6" s="131"/>
      <c r="BP6" s="131"/>
      <c r="BQ6" s="131"/>
      <c r="BR6" s="132"/>
      <c r="BS6" s="120" t="s">
        <v>36</v>
      </c>
      <c r="BT6" s="120"/>
      <c r="BU6" s="120"/>
      <c r="BV6" s="120" t="s">
        <v>37</v>
      </c>
      <c r="BW6" s="120"/>
      <c r="BX6" s="120"/>
      <c r="BY6" s="120" t="s">
        <v>38</v>
      </c>
      <c r="BZ6" s="120"/>
      <c r="CA6" s="120"/>
      <c r="CB6" s="120" t="s">
        <v>39</v>
      </c>
      <c r="CC6" s="120"/>
      <c r="CD6" s="120"/>
      <c r="CE6" s="120" t="s">
        <v>105</v>
      </c>
      <c r="CF6" s="120"/>
      <c r="CG6" s="120"/>
      <c r="CH6" s="117" t="s">
        <v>106</v>
      </c>
      <c r="CI6" s="118"/>
      <c r="CJ6" s="118"/>
      <c r="CK6" s="120" t="s">
        <v>40</v>
      </c>
      <c r="CL6" s="120"/>
      <c r="CM6" s="120"/>
      <c r="CN6" s="117" t="s">
        <v>41</v>
      </c>
      <c r="CO6" s="118"/>
      <c r="CP6" s="118"/>
      <c r="CQ6" s="120" t="s">
        <v>42</v>
      </c>
      <c r="CR6" s="120"/>
      <c r="CS6" s="120"/>
      <c r="CT6" s="117" t="s">
        <v>107</v>
      </c>
      <c r="CU6" s="118"/>
      <c r="CV6" s="118"/>
      <c r="CW6" s="106"/>
      <c r="CX6" s="106"/>
      <c r="CY6" s="106"/>
      <c r="CZ6" s="109"/>
      <c r="DA6" s="110"/>
      <c r="DB6" s="123"/>
      <c r="DC6" s="109"/>
      <c r="DD6" s="110"/>
      <c r="DE6" s="123"/>
      <c r="DF6" s="52"/>
      <c r="DG6" s="73"/>
      <c r="DH6" s="74"/>
      <c r="DI6" s="75"/>
      <c r="DJ6" s="107" t="s">
        <v>108</v>
      </c>
      <c r="DK6" s="108"/>
      <c r="DL6" s="121"/>
      <c r="DM6" s="107" t="s">
        <v>109</v>
      </c>
      <c r="DN6" s="108"/>
      <c r="DO6" s="121"/>
      <c r="DP6" s="109"/>
      <c r="DQ6" s="110"/>
      <c r="DR6" s="123"/>
      <c r="DS6" s="107" t="s">
        <v>110</v>
      </c>
      <c r="DT6" s="108"/>
      <c r="DU6" s="121"/>
      <c r="DV6" s="107" t="s">
        <v>111</v>
      </c>
      <c r="DW6" s="108"/>
      <c r="DX6" s="121"/>
      <c r="DY6" s="133" t="s">
        <v>112</v>
      </c>
      <c r="DZ6" s="134"/>
      <c r="EA6" s="134"/>
      <c r="EB6" s="52"/>
      <c r="EC6" s="100"/>
      <c r="ED6" s="101"/>
      <c r="EE6" s="102"/>
      <c r="EF6" s="52"/>
    </row>
    <row r="7" spans="1:141" s="2" customFormat="1" ht="39" customHeight="1">
      <c r="A7" s="62"/>
      <c r="B7" s="62"/>
      <c r="C7" s="65"/>
      <c r="D7" s="65"/>
      <c r="E7" s="55" t="s">
        <v>43</v>
      </c>
      <c r="F7" s="58" t="s">
        <v>47</v>
      </c>
      <c r="G7" s="59"/>
      <c r="H7" s="59"/>
      <c r="I7" s="60"/>
      <c r="J7" s="55" t="s">
        <v>43</v>
      </c>
      <c r="K7" s="58" t="s">
        <v>47</v>
      </c>
      <c r="L7" s="59"/>
      <c r="M7" s="59"/>
      <c r="N7" s="60"/>
      <c r="O7" s="55" t="s">
        <v>43</v>
      </c>
      <c r="P7" s="58" t="s">
        <v>47</v>
      </c>
      <c r="Q7" s="59"/>
      <c r="R7" s="59"/>
      <c r="S7" s="60"/>
      <c r="T7" s="55" t="s">
        <v>43</v>
      </c>
      <c r="U7" s="58" t="s">
        <v>47</v>
      </c>
      <c r="V7" s="59"/>
      <c r="W7" s="59"/>
      <c r="X7" s="60"/>
      <c r="Y7" s="55" t="s">
        <v>43</v>
      </c>
      <c r="Z7" s="58" t="s">
        <v>47</v>
      </c>
      <c r="AA7" s="59"/>
      <c r="AB7" s="59"/>
      <c r="AC7" s="60"/>
      <c r="AD7" s="55" t="s">
        <v>43</v>
      </c>
      <c r="AE7" s="58" t="s">
        <v>47</v>
      </c>
      <c r="AF7" s="59"/>
      <c r="AG7" s="59"/>
      <c r="AH7" s="60"/>
      <c r="AI7" s="55" t="s">
        <v>43</v>
      </c>
      <c r="AJ7" s="58" t="s">
        <v>47</v>
      </c>
      <c r="AK7" s="59"/>
      <c r="AL7" s="59"/>
      <c r="AM7" s="60"/>
      <c r="AN7" s="55" t="s">
        <v>43</v>
      </c>
      <c r="AO7" s="58" t="s">
        <v>47</v>
      </c>
      <c r="AP7" s="59"/>
      <c r="AQ7" s="59"/>
      <c r="AR7" s="60"/>
      <c r="AS7" s="55" t="s">
        <v>43</v>
      </c>
      <c r="AT7" s="53" t="s">
        <v>47</v>
      </c>
      <c r="AU7" s="54"/>
      <c r="AV7" s="55" t="s">
        <v>43</v>
      </c>
      <c r="AW7" s="53" t="s">
        <v>47</v>
      </c>
      <c r="AX7" s="54"/>
      <c r="AY7" s="55" t="s">
        <v>43</v>
      </c>
      <c r="AZ7" s="53" t="s">
        <v>47</v>
      </c>
      <c r="BA7" s="54"/>
      <c r="BB7" s="55" t="s">
        <v>43</v>
      </c>
      <c r="BC7" s="53" t="s">
        <v>47</v>
      </c>
      <c r="BD7" s="54"/>
      <c r="BE7" s="55" t="s">
        <v>43</v>
      </c>
      <c r="BF7" s="53" t="s">
        <v>47</v>
      </c>
      <c r="BG7" s="54"/>
      <c r="BH7" s="55" t="s">
        <v>43</v>
      </c>
      <c r="BI7" s="53" t="s">
        <v>47</v>
      </c>
      <c r="BJ7" s="54"/>
      <c r="BK7" s="55" t="s">
        <v>43</v>
      </c>
      <c r="BL7" s="53" t="s">
        <v>47</v>
      </c>
      <c r="BM7" s="54"/>
      <c r="BN7" s="55" t="s">
        <v>43</v>
      </c>
      <c r="BO7" s="53" t="s">
        <v>47</v>
      </c>
      <c r="BP7" s="57"/>
      <c r="BQ7" s="57"/>
      <c r="BR7" s="54"/>
      <c r="BS7" s="55" t="s">
        <v>43</v>
      </c>
      <c r="BT7" s="53" t="s">
        <v>47</v>
      </c>
      <c r="BU7" s="54"/>
      <c r="BV7" s="55" t="s">
        <v>43</v>
      </c>
      <c r="BW7" s="53" t="s">
        <v>47</v>
      </c>
      <c r="BX7" s="54"/>
      <c r="BY7" s="55" t="s">
        <v>43</v>
      </c>
      <c r="BZ7" s="53" t="s">
        <v>47</v>
      </c>
      <c r="CA7" s="54"/>
      <c r="CB7" s="55" t="s">
        <v>43</v>
      </c>
      <c r="CC7" s="53" t="s">
        <v>47</v>
      </c>
      <c r="CD7" s="54"/>
      <c r="CE7" s="55" t="s">
        <v>43</v>
      </c>
      <c r="CF7" s="53" t="s">
        <v>47</v>
      </c>
      <c r="CG7" s="54"/>
      <c r="CH7" s="55" t="s">
        <v>43</v>
      </c>
      <c r="CI7" s="53" t="s">
        <v>47</v>
      </c>
      <c r="CJ7" s="54"/>
      <c r="CK7" s="55" t="s">
        <v>43</v>
      </c>
      <c r="CL7" s="53" t="s">
        <v>47</v>
      </c>
      <c r="CM7" s="54"/>
      <c r="CN7" s="55" t="s">
        <v>43</v>
      </c>
      <c r="CO7" s="53" t="s">
        <v>47</v>
      </c>
      <c r="CP7" s="54"/>
      <c r="CQ7" s="55" t="s">
        <v>43</v>
      </c>
      <c r="CR7" s="53" t="s">
        <v>47</v>
      </c>
      <c r="CS7" s="54"/>
      <c r="CT7" s="55" t="s">
        <v>43</v>
      </c>
      <c r="CU7" s="53" t="s">
        <v>47</v>
      </c>
      <c r="CV7" s="54"/>
      <c r="CW7" s="55" t="s">
        <v>43</v>
      </c>
      <c r="CX7" s="53" t="s">
        <v>47</v>
      </c>
      <c r="CY7" s="54"/>
      <c r="CZ7" s="55" t="s">
        <v>43</v>
      </c>
      <c r="DA7" s="53" t="s">
        <v>47</v>
      </c>
      <c r="DB7" s="54"/>
      <c r="DC7" s="55" t="s">
        <v>43</v>
      </c>
      <c r="DD7" s="53" t="s">
        <v>47</v>
      </c>
      <c r="DE7" s="54"/>
      <c r="DF7" s="124" t="s">
        <v>9</v>
      </c>
      <c r="DG7" s="55" t="s">
        <v>43</v>
      </c>
      <c r="DH7" s="53" t="s">
        <v>47</v>
      </c>
      <c r="DI7" s="54"/>
      <c r="DJ7" s="55" t="s">
        <v>43</v>
      </c>
      <c r="DK7" s="53" t="s">
        <v>47</v>
      </c>
      <c r="DL7" s="54"/>
      <c r="DM7" s="55" t="s">
        <v>43</v>
      </c>
      <c r="DN7" s="53" t="s">
        <v>47</v>
      </c>
      <c r="DO7" s="54"/>
      <c r="DP7" s="55" t="s">
        <v>43</v>
      </c>
      <c r="DQ7" s="53" t="s">
        <v>47</v>
      </c>
      <c r="DR7" s="54"/>
      <c r="DS7" s="55" t="s">
        <v>43</v>
      </c>
      <c r="DT7" s="53" t="s">
        <v>47</v>
      </c>
      <c r="DU7" s="54"/>
      <c r="DV7" s="55" t="s">
        <v>43</v>
      </c>
      <c r="DW7" s="53" t="s">
        <v>47</v>
      </c>
      <c r="DX7" s="54"/>
      <c r="DY7" s="55" t="s">
        <v>43</v>
      </c>
      <c r="DZ7" s="53" t="s">
        <v>47</v>
      </c>
      <c r="EA7" s="54"/>
      <c r="EB7" s="52" t="s">
        <v>9</v>
      </c>
      <c r="EC7" s="55" t="s">
        <v>43</v>
      </c>
      <c r="ED7" s="53" t="s">
        <v>47</v>
      </c>
      <c r="EE7" s="54"/>
      <c r="EF7" s="52" t="s">
        <v>117</v>
      </c>
    </row>
    <row r="8" spans="1:141" s="2" customFormat="1" ht="94.5" customHeight="1">
      <c r="A8" s="63"/>
      <c r="B8" s="63"/>
      <c r="C8" s="66"/>
      <c r="D8" s="66"/>
      <c r="E8" s="56"/>
      <c r="F8" s="6" t="s">
        <v>113</v>
      </c>
      <c r="G8" s="1" t="s">
        <v>116</v>
      </c>
      <c r="H8" s="1" t="s">
        <v>46</v>
      </c>
      <c r="I8" s="1" t="s">
        <v>45</v>
      </c>
      <c r="J8" s="56"/>
      <c r="K8" s="6" t="s">
        <v>113</v>
      </c>
      <c r="L8" s="1" t="str">
        <f>G8</f>
        <v xml:space="preserve">փաստ                   (մարտ  ամիս)                                                                           </v>
      </c>
      <c r="M8" s="1" t="s">
        <v>46</v>
      </c>
      <c r="N8" s="1" t="s">
        <v>45</v>
      </c>
      <c r="O8" s="56"/>
      <c r="P8" s="6" t="s">
        <v>113</v>
      </c>
      <c r="Q8" s="1" t="str">
        <f>L8</f>
        <v xml:space="preserve">փաստ                   (մարտ  ամիս)                                                                           </v>
      </c>
      <c r="R8" s="1" t="s">
        <v>46</v>
      </c>
      <c r="S8" s="1" t="s">
        <v>45</v>
      </c>
      <c r="T8" s="56"/>
      <c r="U8" s="6" t="s">
        <v>113</v>
      </c>
      <c r="V8" s="1" t="str">
        <f>Q8</f>
        <v xml:space="preserve">փաստ                   (մարտ  ամիս)                                                                           </v>
      </c>
      <c r="W8" s="1" t="s">
        <v>46</v>
      </c>
      <c r="X8" s="1" t="s">
        <v>45</v>
      </c>
      <c r="Y8" s="56"/>
      <c r="Z8" s="6" t="s">
        <v>113</v>
      </c>
      <c r="AA8" s="1" t="str">
        <f>V8</f>
        <v xml:space="preserve">փաստ                   (մարտ  ամիս)                                                                           </v>
      </c>
      <c r="AB8" s="1" t="s">
        <v>46</v>
      </c>
      <c r="AC8" s="1" t="s">
        <v>45</v>
      </c>
      <c r="AD8" s="56"/>
      <c r="AE8" s="6" t="s">
        <v>113</v>
      </c>
      <c r="AF8" s="1" t="str">
        <f>AA8</f>
        <v xml:space="preserve">փաստ                   (մարտ  ամիս)                                                                           </v>
      </c>
      <c r="AG8" s="1" t="s">
        <v>46</v>
      </c>
      <c r="AH8" s="1" t="s">
        <v>45</v>
      </c>
      <c r="AI8" s="56"/>
      <c r="AJ8" s="6" t="s">
        <v>113</v>
      </c>
      <c r="AK8" s="1" t="str">
        <f>AF8</f>
        <v xml:space="preserve">փաստ                   (մարտ  ամիս)                                                                           </v>
      </c>
      <c r="AL8" s="1" t="s">
        <v>46</v>
      </c>
      <c r="AM8" s="1" t="s">
        <v>45</v>
      </c>
      <c r="AN8" s="56"/>
      <c r="AO8" s="6" t="s">
        <v>113</v>
      </c>
      <c r="AP8" s="1" t="str">
        <f>AK8</f>
        <v xml:space="preserve">փաստ                   (մարտ  ամիս)                                                                           </v>
      </c>
      <c r="AQ8" s="1" t="s">
        <v>46</v>
      </c>
      <c r="AR8" s="1" t="s">
        <v>45</v>
      </c>
      <c r="AS8" s="56"/>
      <c r="AT8" s="6" t="s">
        <v>113</v>
      </c>
      <c r="AU8" s="1" t="str">
        <f>AP8</f>
        <v xml:space="preserve">փաստ                   (մարտ  ամիս)                                                                           </v>
      </c>
      <c r="AV8" s="56"/>
      <c r="AW8" s="6" t="s">
        <v>113</v>
      </c>
      <c r="AX8" s="1" t="str">
        <f>AU8</f>
        <v xml:space="preserve">փաստ                   (մարտ  ամիս)                                                                           </v>
      </c>
      <c r="AY8" s="56"/>
      <c r="AZ8" s="6" t="s">
        <v>113</v>
      </c>
      <c r="BA8" s="1" t="str">
        <f>AX8</f>
        <v xml:space="preserve">փաստ                   (մարտ  ամիս)                                                                           </v>
      </c>
      <c r="BB8" s="56"/>
      <c r="BC8" s="6" t="s">
        <v>113</v>
      </c>
      <c r="BD8" s="1" t="str">
        <f>BA8</f>
        <v xml:space="preserve">փաստ                   (մարտ  ամիս)                                                                           </v>
      </c>
      <c r="BE8" s="56"/>
      <c r="BF8" s="6" t="s">
        <v>113</v>
      </c>
      <c r="BG8" s="1" t="str">
        <f>BD8</f>
        <v xml:space="preserve">փաստ                   (մարտ  ամիս)                                                                           </v>
      </c>
      <c r="BH8" s="56"/>
      <c r="BI8" s="6" t="s">
        <v>113</v>
      </c>
      <c r="BJ8" s="1" t="str">
        <f>BG8</f>
        <v xml:space="preserve">փաստ                   (մարտ  ամիս)                                                                           </v>
      </c>
      <c r="BK8" s="56"/>
      <c r="BL8" s="6" t="s">
        <v>113</v>
      </c>
      <c r="BM8" s="1" t="str">
        <f>BJ8</f>
        <v xml:space="preserve">փաստ                   (մարտ  ամիս)                                                                           </v>
      </c>
      <c r="BN8" s="56"/>
      <c r="BO8" s="6" t="s">
        <v>113</v>
      </c>
      <c r="BP8" s="1" t="str">
        <f>BM8</f>
        <v xml:space="preserve">փաստ                   (մարտ  ամիս)                                                                           </v>
      </c>
      <c r="BQ8" s="1" t="s">
        <v>46</v>
      </c>
      <c r="BR8" s="1" t="s">
        <v>45</v>
      </c>
      <c r="BS8" s="56"/>
      <c r="BT8" s="6" t="s">
        <v>113</v>
      </c>
      <c r="BU8" s="1" t="str">
        <f>BP8</f>
        <v xml:space="preserve">փաստ                   (մարտ  ամիս)                                                                           </v>
      </c>
      <c r="BV8" s="56"/>
      <c r="BW8" s="6" t="s">
        <v>113</v>
      </c>
      <c r="BX8" s="1" t="str">
        <f>BU8</f>
        <v xml:space="preserve">փաստ                   (մարտ  ամիս)                                                                           </v>
      </c>
      <c r="BY8" s="56"/>
      <c r="BZ8" s="6" t="s">
        <v>113</v>
      </c>
      <c r="CA8" s="1" t="str">
        <f>BX8</f>
        <v xml:space="preserve">փաստ                   (մարտ  ամիս)                                                                           </v>
      </c>
      <c r="CB8" s="56"/>
      <c r="CC8" s="6" t="s">
        <v>113</v>
      </c>
      <c r="CD8" s="1" t="str">
        <f>CA8</f>
        <v xml:space="preserve">փաստ                   (մարտ  ամիս)                                                                           </v>
      </c>
      <c r="CE8" s="56"/>
      <c r="CF8" s="6" t="s">
        <v>113</v>
      </c>
      <c r="CG8" s="1" t="str">
        <f>CD8</f>
        <v xml:space="preserve">փաստ                   (մարտ  ամիս)                                                                           </v>
      </c>
      <c r="CH8" s="56"/>
      <c r="CI8" s="6" t="s">
        <v>113</v>
      </c>
      <c r="CJ8" s="1" t="str">
        <f>CG8</f>
        <v xml:space="preserve">փաստ                   (մարտ  ամիս)                                                                           </v>
      </c>
      <c r="CK8" s="56"/>
      <c r="CL8" s="6" t="s">
        <v>113</v>
      </c>
      <c r="CM8" s="1" t="str">
        <f>CJ8</f>
        <v xml:space="preserve">փաստ                   (մարտ  ամիս)                                                                           </v>
      </c>
      <c r="CN8" s="56"/>
      <c r="CO8" s="6" t="s">
        <v>113</v>
      </c>
      <c r="CP8" s="1" t="str">
        <f>CM8</f>
        <v xml:space="preserve">փաստ                   (մարտ  ամիս)                                                                           </v>
      </c>
      <c r="CQ8" s="56"/>
      <c r="CR8" s="6" t="s">
        <v>113</v>
      </c>
      <c r="CS8" s="1" t="str">
        <f>CP8</f>
        <v xml:space="preserve">փաստ                   (մարտ  ամիս)                                                                           </v>
      </c>
      <c r="CT8" s="56"/>
      <c r="CU8" s="6" t="s">
        <v>113</v>
      </c>
      <c r="CV8" s="1" t="str">
        <f>CS8</f>
        <v xml:space="preserve">փաստ                   (մարտ  ամիս)                                                                           </v>
      </c>
      <c r="CW8" s="56"/>
      <c r="CX8" s="6" t="s">
        <v>113</v>
      </c>
      <c r="CY8" s="1" t="str">
        <f>CV8</f>
        <v xml:space="preserve">փաստ                   (մարտ  ամիս)                                                                           </v>
      </c>
      <c r="CZ8" s="56"/>
      <c r="DA8" s="6" t="s">
        <v>113</v>
      </c>
      <c r="DB8" s="1" t="str">
        <f>CY8</f>
        <v xml:space="preserve">փաստ                   (մարտ  ամիս)                                                                           </v>
      </c>
      <c r="DC8" s="56"/>
      <c r="DD8" s="6" t="s">
        <v>113</v>
      </c>
      <c r="DE8" s="1" t="str">
        <f>DB8</f>
        <v xml:space="preserve">փաստ                   (մարտ  ամիս)                                                                           </v>
      </c>
      <c r="DF8" s="124"/>
      <c r="DG8" s="56"/>
      <c r="DH8" s="6" t="s">
        <v>113</v>
      </c>
      <c r="DI8" s="1" t="str">
        <f>DE8</f>
        <v xml:space="preserve">փաստ                   (մարտ  ամիս)                                                                           </v>
      </c>
      <c r="DJ8" s="56"/>
      <c r="DK8" s="6" t="s">
        <v>113</v>
      </c>
      <c r="DL8" s="1" t="str">
        <f>DI8</f>
        <v xml:space="preserve">փաստ                   (մարտ  ամիս)                                                                           </v>
      </c>
      <c r="DM8" s="56"/>
      <c r="DN8" s="6" t="s">
        <v>113</v>
      </c>
      <c r="DO8" s="1" t="str">
        <f>DL8</f>
        <v xml:space="preserve">փաստ                   (մարտ  ամիս)                                                                           </v>
      </c>
      <c r="DP8" s="56"/>
      <c r="DQ8" s="6" t="s">
        <v>113</v>
      </c>
      <c r="DR8" s="1" t="str">
        <f>DO8</f>
        <v xml:space="preserve">փաստ                   (մարտ  ամիս)                                                                           </v>
      </c>
      <c r="DS8" s="56"/>
      <c r="DT8" s="6" t="s">
        <v>113</v>
      </c>
      <c r="DU8" s="1" t="str">
        <f>DR8</f>
        <v xml:space="preserve">փաստ                   (մարտ  ամիս)                                                                           </v>
      </c>
      <c r="DV8" s="56"/>
      <c r="DW8" s="6" t="s">
        <v>113</v>
      </c>
      <c r="DX8" s="1" t="str">
        <f>DU8</f>
        <v xml:space="preserve">փաստ                   (մարտ  ամիս)                                                                           </v>
      </c>
      <c r="DY8" s="56"/>
      <c r="DZ8" s="6" t="s">
        <v>113</v>
      </c>
      <c r="EA8" s="1" t="str">
        <f>DX8</f>
        <v xml:space="preserve">փաստ                   (մարտ  ամիս)                                                                           </v>
      </c>
      <c r="EB8" s="52"/>
      <c r="EC8" s="56"/>
      <c r="ED8" s="6" t="s">
        <v>113</v>
      </c>
      <c r="EE8" s="1" t="str">
        <f>EA8</f>
        <v xml:space="preserve">փաստ                   (մարտ  ամիս)                                                                           </v>
      </c>
      <c r="EF8" s="52"/>
    </row>
    <row r="9" spans="1:141" s="5" customFormat="1" ht="15" hidden="1" customHeight="1">
      <c r="A9" s="3"/>
      <c r="B9" s="4">
        <v>1</v>
      </c>
      <c r="C9" s="44">
        <v>2</v>
      </c>
      <c r="D9" s="48">
        <v>3</v>
      </c>
      <c r="E9" s="44">
        <v>4</v>
      </c>
      <c r="F9" s="48">
        <v>5</v>
      </c>
      <c r="G9" s="44">
        <v>6</v>
      </c>
      <c r="H9" s="48">
        <v>7</v>
      </c>
      <c r="I9" s="44">
        <v>8</v>
      </c>
      <c r="J9" s="48">
        <v>9</v>
      </c>
      <c r="K9" s="44">
        <v>10</v>
      </c>
      <c r="L9" s="48">
        <v>11</v>
      </c>
      <c r="M9" s="44">
        <v>12</v>
      </c>
      <c r="N9" s="48">
        <v>13</v>
      </c>
      <c r="O9" s="44">
        <v>14</v>
      </c>
      <c r="P9" s="48">
        <v>15</v>
      </c>
      <c r="Q9" s="44">
        <v>16</v>
      </c>
      <c r="R9" s="48">
        <v>17</v>
      </c>
      <c r="S9" s="44">
        <v>18</v>
      </c>
      <c r="T9" s="48">
        <v>19</v>
      </c>
      <c r="U9" s="44">
        <v>20</v>
      </c>
      <c r="V9" s="48">
        <v>21</v>
      </c>
      <c r="W9" s="44">
        <v>22</v>
      </c>
      <c r="X9" s="48">
        <v>23</v>
      </c>
      <c r="Y9" s="44">
        <v>24</v>
      </c>
      <c r="Z9" s="48">
        <v>25</v>
      </c>
      <c r="AA9" s="44">
        <v>26</v>
      </c>
      <c r="AB9" s="48">
        <v>27</v>
      </c>
      <c r="AC9" s="44">
        <v>28</v>
      </c>
      <c r="AD9" s="48">
        <v>29</v>
      </c>
      <c r="AE9" s="44">
        <v>30</v>
      </c>
      <c r="AF9" s="48">
        <v>31</v>
      </c>
      <c r="AG9" s="44">
        <v>32</v>
      </c>
      <c r="AH9" s="48">
        <v>33</v>
      </c>
      <c r="AI9" s="44">
        <v>34</v>
      </c>
      <c r="AJ9" s="48">
        <v>35</v>
      </c>
      <c r="AK9" s="44">
        <v>36</v>
      </c>
      <c r="AL9" s="48">
        <v>37</v>
      </c>
      <c r="AM9" s="44">
        <v>38</v>
      </c>
      <c r="AN9" s="48">
        <v>39</v>
      </c>
      <c r="AO9" s="44">
        <v>40</v>
      </c>
      <c r="AP9" s="48">
        <v>41</v>
      </c>
      <c r="AQ9" s="44">
        <v>42</v>
      </c>
      <c r="AR9" s="48">
        <v>43</v>
      </c>
      <c r="AS9" s="44">
        <v>44</v>
      </c>
      <c r="AT9" s="48">
        <v>45</v>
      </c>
      <c r="AU9" s="44">
        <v>46</v>
      </c>
      <c r="AV9" s="48">
        <v>47</v>
      </c>
      <c r="AW9" s="44">
        <v>48</v>
      </c>
      <c r="AX9" s="48">
        <v>49</v>
      </c>
      <c r="AY9" s="44">
        <v>50</v>
      </c>
      <c r="AZ9" s="48">
        <v>51</v>
      </c>
      <c r="BA9" s="44">
        <v>52</v>
      </c>
      <c r="BB9" s="48">
        <v>53</v>
      </c>
      <c r="BC9" s="44">
        <v>54</v>
      </c>
      <c r="BD9" s="48">
        <v>55</v>
      </c>
      <c r="BE9" s="44">
        <v>56</v>
      </c>
      <c r="BF9" s="48">
        <v>57</v>
      </c>
      <c r="BG9" s="44">
        <v>58</v>
      </c>
      <c r="BH9" s="48">
        <v>59</v>
      </c>
      <c r="BI9" s="44">
        <v>60</v>
      </c>
      <c r="BJ9" s="48">
        <v>61</v>
      </c>
      <c r="BK9" s="44">
        <v>62</v>
      </c>
      <c r="BL9" s="48">
        <v>63</v>
      </c>
      <c r="BM9" s="44">
        <v>64</v>
      </c>
      <c r="BN9" s="48">
        <v>65</v>
      </c>
      <c r="BO9" s="44">
        <v>66</v>
      </c>
      <c r="BP9" s="48">
        <v>67</v>
      </c>
      <c r="BQ9" s="44">
        <v>68</v>
      </c>
      <c r="BR9" s="48">
        <v>69</v>
      </c>
      <c r="BS9" s="44">
        <v>70</v>
      </c>
      <c r="BT9" s="48">
        <v>71</v>
      </c>
      <c r="BU9" s="44">
        <v>72</v>
      </c>
      <c r="BV9" s="48">
        <v>73</v>
      </c>
      <c r="BW9" s="44">
        <v>74</v>
      </c>
      <c r="BX9" s="48">
        <v>75</v>
      </c>
      <c r="BY9" s="44">
        <v>76</v>
      </c>
      <c r="BZ9" s="48">
        <v>77</v>
      </c>
      <c r="CA9" s="44">
        <v>78</v>
      </c>
      <c r="CB9" s="48">
        <v>79</v>
      </c>
      <c r="CC9" s="44">
        <v>80</v>
      </c>
      <c r="CD9" s="48">
        <v>81</v>
      </c>
      <c r="CE9" s="44">
        <v>82</v>
      </c>
      <c r="CF9" s="48">
        <v>83</v>
      </c>
      <c r="CG9" s="44">
        <v>84</v>
      </c>
      <c r="CH9" s="48">
        <v>85</v>
      </c>
      <c r="CI9" s="44">
        <v>86</v>
      </c>
      <c r="CJ9" s="48">
        <v>87</v>
      </c>
      <c r="CK9" s="44">
        <v>88</v>
      </c>
      <c r="CL9" s="48">
        <v>89</v>
      </c>
      <c r="CM9" s="44">
        <v>90</v>
      </c>
      <c r="CN9" s="48">
        <v>91</v>
      </c>
      <c r="CO9" s="44">
        <v>92</v>
      </c>
      <c r="CP9" s="48">
        <v>93</v>
      </c>
      <c r="CQ9" s="44">
        <v>94</v>
      </c>
      <c r="CR9" s="48">
        <v>95</v>
      </c>
      <c r="CS9" s="44">
        <v>96</v>
      </c>
      <c r="CT9" s="48">
        <v>97</v>
      </c>
      <c r="CU9" s="44">
        <v>98</v>
      </c>
      <c r="CV9" s="48">
        <v>99</v>
      </c>
      <c r="CW9" s="44">
        <v>100</v>
      </c>
      <c r="CX9" s="48">
        <v>101</v>
      </c>
      <c r="CY9" s="44">
        <v>102</v>
      </c>
      <c r="CZ9" s="48">
        <v>103</v>
      </c>
      <c r="DA9" s="44">
        <v>104</v>
      </c>
      <c r="DB9" s="48">
        <v>105</v>
      </c>
      <c r="DC9" s="44">
        <v>106</v>
      </c>
      <c r="DD9" s="48">
        <v>107</v>
      </c>
      <c r="DE9" s="44">
        <v>108</v>
      </c>
      <c r="DF9" s="48">
        <v>109</v>
      </c>
      <c r="DG9" s="44">
        <v>110</v>
      </c>
      <c r="DH9" s="48">
        <v>111</v>
      </c>
      <c r="DI9" s="44">
        <v>112</v>
      </c>
      <c r="DJ9" s="48">
        <v>113</v>
      </c>
      <c r="DK9" s="44">
        <v>114</v>
      </c>
      <c r="DL9" s="48">
        <v>115</v>
      </c>
      <c r="DM9" s="44">
        <v>116</v>
      </c>
      <c r="DN9" s="48">
        <v>117</v>
      </c>
      <c r="DO9" s="44">
        <v>118</v>
      </c>
      <c r="DP9" s="48">
        <v>119</v>
      </c>
      <c r="DQ9" s="44">
        <v>120</v>
      </c>
      <c r="DR9" s="48">
        <v>121</v>
      </c>
      <c r="DS9" s="44">
        <v>122</v>
      </c>
      <c r="DT9" s="48">
        <v>123</v>
      </c>
      <c r="DU9" s="44">
        <v>124</v>
      </c>
      <c r="DV9" s="48">
        <v>125</v>
      </c>
      <c r="DW9" s="44">
        <v>126</v>
      </c>
      <c r="DX9" s="48">
        <v>127</v>
      </c>
      <c r="DY9" s="44">
        <v>128</v>
      </c>
      <c r="DZ9" s="48">
        <v>129</v>
      </c>
      <c r="EA9" s="44">
        <v>130</v>
      </c>
      <c r="EB9" s="48">
        <v>131</v>
      </c>
      <c r="EC9" s="44">
        <v>132</v>
      </c>
      <c r="ED9" s="48">
        <v>133</v>
      </c>
      <c r="EE9" s="44">
        <v>134</v>
      </c>
    </row>
    <row r="10" spans="1:141" s="23" customFormat="1" ht="20.25" customHeight="1">
      <c r="A10" s="38">
        <v>1</v>
      </c>
      <c r="B10" s="39" t="s">
        <v>48</v>
      </c>
      <c r="C10" s="16">
        <v>414290.21220000001</v>
      </c>
      <c r="D10" s="17">
        <v>227132.53580000001</v>
      </c>
      <c r="E10" s="18">
        <f>DG10+EC10-DY10</f>
        <v>3160057.7</v>
      </c>
      <c r="F10" s="18">
        <f>DH10+ED10-DZ10</f>
        <v>777001.20000000007</v>
      </c>
      <c r="G10" s="19">
        <f t="shared" ref="G10:G41" si="0">DI10+EE10-EA10</f>
        <v>766561.10860000004</v>
      </c>
      <c r="H10" s="19">
        <f>G10/F10*100</f>
        <v>98.656360968297079</v>
      </c>
      <c r="I10" s="19">
        <f>G10/E10*100</f>
        <v>24.257819994869081</v>
      </c>
      <c r="J10" s="19">
        <f t="shared" ref="J10:J41" si="1">T10+Y10+AD10+AI10+AN10+AS10+BK10+BS10+BV10+BY10+CB10+CE10+CK10+CN10+CT10+CW10+DC10</f>
        <v>1079319.1000000001</v>
      </c>
      <c r="K10" s="19">
        <f t="shared" ref="K10:K41" si="2">U10+Z10+AE10+AJ10+AO10+AT10+BL10+BT10+BW10+BZ10+CC10+CF10+CL10+CO10+CU10+CX10+DD10</f>
        <v>259815</v>
      </c>
      <c r="L10" s="19">
        <f>V10+AA10+AF10+AK10+AP10+AU10+BM10+BU10+BX10+CA10+CD10+CG10+CM10+CP10+CV10+CY10+DE10+DF10+EF10</f>
        <v>260190.14850000004</v>
      </c>
      <c r="M10" s="19">
        <f>L10/K10*100</f>
        <v>100.14439062409792</v>
      </c>
      <c r="N10" s="19">
        <f>L10/J10*100</f>
        <v>24.106878910972672</v>
      </c>
      <c r="O10" s="19">
        <f t="shared" ref="O10:P41" si="3">T10+AD10</f>
        <v>510060</v>
      </c>
      <c r="P10" s="19">
        <f t="shared" si="3"/>
        <v>118500</v>
      </c>
      <c r="Q10" s="19">
        <f t="shared" ref="Q10:Q41" si="4">V10+AF10</f>
        <v>126890.8302</v>
      </c>
      <c r="R10" s="19">
        <f>Q10/P10*100</f>
        <v>107.08086936708861</v>
      </c>
      <c r="S10" s="16">
        <f>Q10/O10*100</f>
        <v>24.877628161392774</v>
      </c>
      <c r="T10" s="20">
        <v>100870.39999999999</v>
      </c>
      <c r="U10" s="20">
        <v>23200</v>
      </c>
      <c r="V10" s="19">
        <v>23395.407200000001</v>
      </c>
      <c r="W10" s="19">
        <f>V10/U10*100</f>
        <v>100.84227241379311</v>
      </c>
      <c r="X10" s="16">
        <f>V10/T10*100</f>
        <v>23.193530708711378</v>
      </c>
      <c r="Y10" s="20">
        <v>34018.6</v>
      </c>
      <c r="Z10" s="20">
        <v>6800</v>
      </c>
      <c r="AA10" s="19">
        <v>5317.2133999999996</v>
      </c>
      <c r="AB10" s="19">
        <f>AA10/Z10*100</f>
        <v>78.194314705882348</v>
      </c>
      <c r="AC10" s="16">
        <f>AA10/Y10*100</f>
        <v>15.63031224095054</v>
      </c>
      <c r="AD10" s="20">
        <v>409189.6</v>
      </c>
      <c r="AE10" s="20">
        <v>95300</v>
      </c>
      <c r="AF10" s="19">
        <v>103495.423</v>
      </c>
      <c r="AG10" s="19">
        <f>AF10/AE10*100</f>
        <v>108.59960440713536</v>
      </c>
      <c r="AH10" s="16">
        <f>AF10/AD10*100</f>
        <v>25.292779435254463</v>
      </c>
      <c r="AI10" s="20">
        <v>69648</v>
      </c>
      <c r="AJ10" s="20">
        <v>18365</v>
      </c>
      <c r="AK10" s="19">
        <v>25082.813999999998</v>
      </c>
      <c r="AL10" s="19">
        <f>AK10/AJ10*100</f>
        <v>136.57943915055813</v>
      </c>
      <c r="AM10" s="16">
        <f>AK10/AI10*100</f>
        <v>36.013688835286004</v>
      </c>
      <c r="AN10" s="21">
        <v>32000</v>
      </c>
      <c r="AO10" s="21">
        <v>8000</v>
      </c>
      <c r="AP10" s="19">
        <v>8891.7000000000007</v>
      </c>
      <c r="AQ10" s="19">
        <f>AP10/AO10*100</f>
        <v>111.14625000000001</v>
      </c>
      <c r="AR10" s="16">
        <f>AP10/AN10*100</f>
        <v>27.786562500000002</v>
      </c>
      <c r="AS10" s="21">
        <v>0</v>
      </c>
      <c r="AT10" s="21">
        <v>0</v>
      </c>
      <c r="AU10" s="16"/>
      <c r="AV10" s="16"/>
      <c r="AW10" s="16"/>
      <c r="AX10" s="16"/>
      <c r="AY10" s="16">
        <v>2014448.4</v>
      </c>
      <c r="AZ10" s="16">
        <v>503612.1</v>
      </c>
      <c r="BA10" s="16">
        <v>503612.1</v>
      </c>
      <c r="BB10" s="22"/>
      <c r="BC10" s="22"/>
      <c r="BD10" s="22"/>
      <c r="BE10" s="22">
        <v>6321.2</v>
      </c>
      <c r="BF10" s="22">
        <v>1580.3</v>
      </c>
      <c r="BG10" s="22">
        <v>1264.2</v>
      </c>
      <c r="BH10" s="16"/>
      <c r="BI10" s="16"/>
      <c r="BJ10" s="16"/>
      <c r="BK10" s="16"/>
      <c r="BL10" s="16"/>
      <c r="BM10" s="16"/>
      <c r="BN10" s="19">
        <f t="shared" ref="BN10:BO41" si="5">BS10+BV10+BY10+CB10</f>
        <v>45050</v>
      </c>
      <c r="BO10" s="19">
        <f t="shared" si="5"/>
        <v>11200</v>
      </c>
      <c r="BP10" s="19">
        <f t="shared" ref="BP10:BP41" si="6">BU10+BX10+CA10+CD10</f>
        <v>11719.630000000001</v>
      </c>
      <c r="BQ10" s="19">
        <f>BP10/BO10*100</f>
        <v>104.63955357142858</v>
      </c>
      <c r="BR10" s="16">
        <f>BP10/BN10*100</f>
        <v>26.014716981132079</v>
      </c>
      <c r="BS10" s="20">
        <v>35395</v>
      </c>
      <c r="BT10" s="20">
        <v>8800</v>
      </c>
      <c r="BU10" s="19">
        <v>9019.1450000000004</v>
      </c>
      <c r="BV10" s="16">
        <v>0</v>
      </c>
      <c r="BW10" s="16">
        <v>0</v>
      </c>
      <c r="BX10" s="19">
        <v>0</v>
      </c>
      <c r="BY10" s="16">
        <v>0</v>
      </c>
      <c r="BZ10" s="16">
        <v>0</v>
      </c>
      <c r="CA10" s="16">
        <v>0</v>
      </c>
      <c r="CB10" s="20">
        <v>9655</v>
      </c>
      <c r="CC10" s="20">
        <v>2400</v>
      </c>
      <c r="CD10" s="16">
        <v>2700.4850000000001</v>
      </c>
      <c r="CE10" s="16">
        <v>0</v>
      </c>
      <c r="CF10" s="16">
        <v>0</v>
      </c>
      <c r="CG10" s="16">
        <v>0</v>
      </c>
      <c r="CH10" s="16">
        <v>59969</v>
      </c>
      <c r="CI10" s="16">
        <v>11993.8</v>
      </c>
      <c r="CJ10" s="16">
        <v>1494.66</v>
      </c>
      <c r="CK10" s="20">
        <v>0</v>
      </c>
      <c r="CL10" s="20">
        <v>0</v>
      </c>
      <c r="CM10" s="16">
        <v>0</v>
      </c>
      <c r="CN10" s="20">
        <v>372667.5</v>
      </c>
      <c r="CO10" s="20">
        <v>93000</v>
      </c>
      <c r="CP10" s="16">
        <v>74374.985400000005</v>
      </c>
      <c r="CQ10" s="16">
        <v>199000</v>
      </c>
      <c r="CR10" s="16">
        <v>49750</v>
      </c>
      <c r="CS10" s="16">
        <v>42178.411399999997</v>
      </c>
      <c r="CT10" s="20">
        <v>1875</v>
      </c>
      <c r="CU10" s="20">
        <v>450</v>
      </c>
      <c r="CV10" s="16">
        <v>0</v>
      </c>
      <c r="CW10" s="16">
        <v>2000</v>
      </c>
      <c r="CX10" s="16">
        <v>500</v>
      </c>
      <c r="CY10" s="16">
        <v>1010.898</v>
      </c>
      <c r="CZ10" s="16">
        <v>0</v>
      </c>
      <c r="DA10" s="16">
        <v>0</v>
      </c>
      <c r="DB10" s="16">
        <v>0</v>
      </c>
      <c r="DC10" s="16">
        <v>12000</v>
      </c>
      <c r="DD10" s="16">
        <v>3000</v>
      </c>
      <c r="DE10" s="16">
        <v>3638.1019999999999</v>
      </c>
      <c r="DF10" s="16">
        <v>0</v>
      </c>
      <c r="DG10" s="19">
        <f t="shared" ref="DG10:DG41" si="7">T10+Y10+AD10+AI10+AN10+AS10+AV10+AY10+BB10+BE10+BH10+BK10+BS10+BV10+BY10+CB10+CE10+CH10+CK10+CN10+CT10+CW10+CZ10+DC10</f>
        <v>3160057.7</v>
      </c>
      <c r="DH10" s="19">
        <f t="shared" ref="DH10:DH41" si="8">U10+Z10+AE10+AJ10+AO10+AT10+AW10+AZ10+BC10+BF10+BI10+BL10+BT10+BW10+BZ10+CC10+CF10+CI10+CL10+CO10+CU10+CX10+DA10+DD10</f>
        <v>777001.20000000007</v>
      </c>
      <c r="DI10" s="19">
        <f>V10+AA10+AF10+AK10+AP10+AU10+AX10+BA10+BD10+BG10+BJ10+BM10+BU10+BX10+CA10+CD10+CG10+CJ10+CM10+CP10+CV10+CY10+DB10+DE10+DF10+EF10</f>
        <v>766561.10850000009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1E-4</v>
      </c>
      <c r="DV10" s="16">
        <v>0</v>
      </c>
      <c r="DW10" s="16">
        <v>0</v>
      </c>
      <c r="DX10" s="16">
        <v>0</v>
      </c>
      <c r="DY10" s="16">
        <v>6456.4</v>
      </c>
      <c r="DZ10" s="16">
        <v>6456.4</v>
      </c>
      <c r="EA10" s="16">
        <v>0</v>
      </c>
      <c r="EB10" s="16">
        <v>0</v>
      </c>
      <c r="EC10" s="19">
        <f t="shared" ref="EC10:ED41" si="9">DJ10+DM10+DP10+DS10+DV10+DY10</f>
        <v>6456.4</v>
      </c>
      <c r="ED10" s="19">
        <f t="shared" si="9"/>
        <v>6456.4</v>
      </c>
      <c r="EE10" s="19">
        <f t="shared" ref="EE10:EE65" si="10">DL10+DO10+DR10+DU10+DX10+EA10+EB10</f>
        <v>1E-4</v>
      </c>
      <c r="EF10" s="50">
        <v>3263.9755000000587</v>
      </c>
    </row>
    <row r="11" spans="1:141" s="23" customFormat="1" ht="20.25" customHeight="1">
      <c r="A11" s="40">
        <v>2</v>
      </c>
      <c r="B11" s="41" t="s">
        <v>49</v>
      </c>
      <c r="C11" s="16">
        <v>23440.168000000001</v>
      </c>
      <c r="D11" s="24">
        <v>1668.1079999999999</v>
      </c>
      <c r="E11" s="18">
        <f t="shared" ref="E11:E65" si="11">DG11+EC11-DY11</f>
        <v>203035.5</v>
      </c>
      <c r="F11" s="18">
        <f t="shared" ref="F11:F65" si="12">DH11+ED11-DZ11</f>
        <v>54334.5</v>
      </c>
      <c r="G11" s="19">
        <f t="shared" si="0"/>
        <v>50752.792999999998</v>
      </c>
      <c r="H11" s="19">
        <f t="shared" ref="H11:H65" si="13">G11/F11*100</f>
        <v>93.408042772087711</v>
      </c>
      <c r="I11" s="19">
        <f t="shared" ref="I11:I65" si="14">G11/E11*100</f>
        <v>24.99700446473646</v>
      </c>
      <c r="J11" s="19">
        <f t="shared" si="1"/>
        <v>29760.400000000001</v>
      </c>
      <c r="K11" s="19">
        <f t="shared" si="2"/>
        <v>11015.7</v>
      </c>
      <c r="L11" s="19">
        <f t="shared" ref="L11:L65" si="15">V11+AA11+AF11+AK11+AP11+AU11+BM11+BU11+BX11+CA11+CD11+CG11+CM11+CP11+CV11+CY11+DE11+DF11+EF11</f>
        <v>7433.9930000000022</v>
      </c>
      <c r="M11" s="19">
        <f t="shared" ref="M11:M65" si="16">L11/K11*100</f>
        <v>67.485434425411015</v>
      </c>
      <c r="N11" s="19">
        <f t="shared" ref="N11:N65" si="17">L11/J11*100</f>
        <v>24.979479442480617</v>
      </c>
      <c r="O11" s="19">
        <f t="shared" si="3"/>
        <v>21551.399999999998</v>
      </c>
      <c r="P11" s="19">
        <f t="shared" si="3"/>
        <v>9345.7000000000007</v>
      </c>
      <c r="Q11" s="19">
        <f t="shared" si="4"/>
        <v>5349.8059999999996</v>
      </c>
      <c r="R11" s="19">
        <f t="shared" ref="R11:R65" si="18">Q11/P11*100</f>
        <v>57.243502359373821</v>
      </c>
      <c r="S11" s="16">
        <f t="shared" ref="S11:S65" si="19">Q11/O11*100</f>
        <v>24.823473185036704</v>
      </c>
      <c r="T11" s="20">
        <v>994.6</v>
      </c>
      <c r="U11" s="20">
        <v>200</v>
      </c>
      <c r="V11" s="19">
        <v>347.28899999999999</v>
      </c>
      <c r="W11" s="19">
        <f t="shared" ref="W11:W65" si="20">V11/U11*100</f>
        <v>173.64449999999999</v>
      </c>
      <c r="X11" s="16">
        <f t="shared" ref="X11:X65" si="21">V11/T11*100</f>
        <v>34.91745425296601</v>
      </c>
      <c r="Y11" s="20">
        <v>3610</v>
      </c>
      <c r="Z11" s="20">
        <v>600</v>
      </c>
      <c r="AA11" s="19">
        <v>395.83600000000001</v>
      </c>
      <c r="AB11" s="19">
        <f t="shared" ref="AB11:AB65" si="22">AA11/Z11*100</f>
        <v>65.972666666666669</v>
      </c>
      <c r="AC11" s="16">
        <f t="shared" ref="AC11:AC65" si="23">AA11/Y11*100</f>
        <v>10.964986149584488</v>
      </c>
      <c r="AD11" s="20">
        <v>20556.8</v>
      </c>
      <c r="AE11" s="20">
        <v>9145.7000000000007</v>
      </c>
      <c r="AF11" s="19">
        <v>5002.5169999999998</v>
      </c>
      <c r="AG11" s="19">
        <f t="shared" ref="AG11:AG65" si="24">AF11/AE11*100</f>
        <v>54.698022021277751</v>
      </c>
      <c r="AH11" s="16">
        <f t="shared" ref="AH11:AH65" si="25">AF11/AD11*100</f>
        <v>24.335095929327522</v>
      </c>
      <c r="AI11" s="20">
        <v>300</v>
      </c>
      <c r="AJ11" s="20">
        <v>70</v>
      </c>
      <c r="AK11" s="19">
        <v>105</v>
      </c>
      <c r="AL11" s="19">
        <f t="shared" ref="AL11:AL65" si="26">AK11/AJ11*100</f>
        <v>150</v>
      </c>
      <c r="AM11" s="16">
        <f t="shared" ref="AM11:AM65" si="27">AK11/AI11*100</f>
        <v>35</v>
      </c>
      <c r="AN11" s="21">
        <v>0</v>
      </c>
      <c r="AO11" s="21">
        <v>0</v>
      </c>
      <c r="AP11" s="19">
        <v>0</v>
      </c>
      <c r="AQ11" s="19" t="e">
        <f t="shared" ref="AQ11:AQ65" si="28">AP11/AO11*100</f>
        <v>#DIV/0!</v>
      </c>
      <c r="AR11" s="16" t="e">
        <f t="shared" ref="AR11:AR65" si="29">AP11/AN11*100</f>
        <v>#DIV/0!</v>
      </c>
      <c r="AS11" s="21">
        <v>0</v>
      </c>
      <c r="AT11" s="21">
        <v>0</v>
      </c>
      <c r="AU11" s="16"/>
      <c r="AV11" s="16"/>
      <c r="AW11" s="16"/>
      <c r="AX11" s="16"/>
      <c r="AY11" s="16">
        <v>173275.1</v>
      </c>
      <c r="AZ11" s="16">
        <v>43318.8</v>
      </c>
      <c r="BA11" s="16">
        <v>43318.8</v>
      </c>
      <c r="BB11" s="22"/>
      <c r="BC11" s="22"/>
      <c r="BD11" s="22"/>
      <c r="BE11" s="22">
        <v>0</v>
      </c>
      <c r="BF11" s="22">
        <v>0</v>
      </c>
      <c r="BG11" s="22">
        <v>0</v>
      </c>
      <c r="BH11" s="16"/>
      <c r="BI11" s="16"/>
      <c r="BJ11" s="16"/>
      <c r="BK11" s="16"/>
      <c r="BL11" s="16"/>
      <c r="BM11" s="16"/>
      <c r="BN11" s="19">
        <f t="shared" si="5"/>
        <v>1799</v>
      </c>
      <c r="BO11" s="19">
        <f t="shared" si="5"/>
        <v>300</v>
      </c>
      <c r="BP11" s="19">
        <f t="shared" si="6"/>
        <v>857.55000000000007</v>
      </c>
      <c r="BQ11" s="19">
        <f t="shared" ref="BQ11:BQ65" si="30">BP11/BO11*100</f>
        <v>285.85000000000002</v>
      </c>
      <c r="BR11" s="16">
        <f t="shared" ref="BR11:BR65" si="31">BP11/BN11*100</f>
        <v>47.668148971650922</v>
      </c>
      <c r="BS11" s="20">
        <v>1199</v>
      </c>
      <c r="BT11" s="20">
        <v>200</v>
      </c>
      <c r="BU11" s="19">
        <v>583.70000000000005</v>
      </c>
      <c r="BV11" s="16">
        <v>0</v>
      </c>
      <c r="BW11" s="16">
        <v>0</v>
      </c>
      <c r="BX11" s="19">
        <v>0</v>
      </c>
      <c r="BY11" s="16">
        <v>0</v>
      </c>
      <c r="BZ11" s="16">
        <v>0</v>
      </c>
      <c r="CA11" s="16">
        <v>0</v>
      </c>
      <c r="CB11" s="20">
        <v>600</v>
      </c>
      <c r="CC11" s="20">
        <v>100</v>
      </c>
      <c r="CD11" s="16">
        <v>273.85000000000002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24">
        <v>0</v>
      </c>
      <c r="CL11" s="24">
        <v>0</v>
      </c>
      <c r="CM11" s="16">
        <v>0</v>
      </c>
      <c r="CN11" s="20">
        <v>2500</v>
      </c>
      <c r="CO11" s="20">
        <v>700</v>
      </c>
      <c r="CP11" s="16">
        <v>608.27</v>
      </c>
      <c r="CQ11" s="16">
        <v>2000</v>
      </c>
      <c r="CR11" s="16">
        <v>200</v>
      </c>
      <c r="CS11" s="16">
        <v>527.27</v>
      </c>
      <c r="CT11" s="20">
        <v>0</v>
      </c>
      <c r="CU11" s="20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9">
        <f t="shared" si="7"/>
        <v>203035.5</v>
      </c>
      <c r="DH11" s="19">
        <f t="shared" si="8"/>
        <v>54334.5</v>
      </c>
      <c r="DI11" s="19">
        <f t="shared" ref="DI11:DI66" si="32">V11+AA11+AF11+AK11+AP11+AU11+AX11+BA11+BD11+BG11+BJ11+BM11+BU11+BX11+CA11+CD11+CG11+CJ11+CM11+CP11+CV11+CY11+DB11+DE11+DF11+EF11</f>
        <v>50752.792999999998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45381</v>
      </c>
      <c r="DZ11" s="16">
        <v>5684</v>
      </c>
      <c r="EA11" s="16">
        <v>430.3467</v>
      </c>
      <c r="EB11" s="16">
        <v>0</v>
      </c>
      <c r="EC11" s="19">
        <f t="shared" si="9"/>
        <v>45381</v>
      </c>
      <c r="ED11" s="19">
        <f t="shared" si="9"/>
        <v>5684</v>
      </c>
      <c r="EE11" s="19">
        <f t="shared" si="10"/>
        <v>430.3467</v>
      </c>
      <c r="EF11" s="50">
        <v>117.53100000000268</v>
      </c>
      <c r="EI11" s="23">
        <v>203035.5</v>
      </c>
      <c r="EJ11" s="23">
        <v>228143.77600000001</v>
      </c>
      <c r="EK11" s="23">
        <f>E11+C11+D11</f>
        <v>228143.77600000001</v>
      </c>
    </row>
    <row r="12" spans="1:141" s="23" customFormat="1" ht="20.25" customHeight="1">
      <c r="A12" s="38">
        <v>3</v>
      </c>
      <c r="B12" s="41" t="s">
        <v>50</v>
      </c>
      <c r="C12" s="16">
        <v>24565.7425</v>
      </c>
      <c r="D12" s="24">
        <v>5400.7685000000001</v>
      </c>
      <c r="E12" s="18">
        <f t="shared" si="11"/>
        <v>87047.8</v>
      </c>
      <c r="F12" s="18">
        <f t="shared" si="12"/>
        <v>20231</v>
      </c>
      <c r="G12" s="19">
        <f t="shared" si="0"/>
        <v>21277.848000000002</v>
      </c>
      <c r="H12" s="19">
        <f t="shared" si="13"/>
        <v>105.17447481587664</v>
      </c>
      <c r="I12" s="19">
        <f t="shared" si="14"/>
        <v>24.443866473362913</v>
      </c>
      <c r="J12" s="19">
        <f t="shared" si="1"/>
        <v>15976.8</v>
      </c>
      <c r="K12" s="19">
        <f t="shared" si="2"/>
        <v>2463.3000000000002</v>
      </c>
      <c r="L12" s="19">
        <f t="shared" si="15"/>
        <v>3510.0479999999975</v>
      </c>
      <c r="M12" s="19">
        <f t="shared" si="16"/>
        <v>142.49372792595287</v>
      </c>
      <c r="N12" s="19">
        <f t="shared" si="17"/>
        <v>21.969656001201727</v>
      </c>
      <c r="O12" s="19">
        <f t="shared" si="3"/>
        <v>8716.4</v>
      </c>
      <c r="P12" s="19">
        <f t="shared" si="3"/>
        <v>1213.3</v>
      </c>
      <c r="Q12" s="19">
        <f t="shared" si="4"/>
        <v>2097.2600000000002</v>
      </c>
      <c r="R12" s="19">
        <f t="shared" si="18"/>
        <v>172.85584768812333</v>
      </c>
      <c r="S12" s="16">
        <f t="shared" si="19"/>
        <v>24.061080262493697</v>
      </c>
      <c r="T12" s="20">
        <v>1033.2</v>
      </c>
      <c r="U12" s="20">
        <v>0</v>
      </c>
      <c r="V12" s="19">
        <v>403.99</v>
      </c>
      <c r="W12" s="19" t="e">
        <f t="shared" si="20"/>
        <v>#DIV/0!</v>
      </c>
      <c r="X12" s="16">
        <f t="shared" si="21"/>
        <v>39.100851722802943</v>
      </c>
      <c r="Y12" s="20">
        <v>3199.4</v>
      </c>
      <c r="Z12" s="20">
        <v>600</v>
      </c>
      <c r="AA12" s="19">
        <v>276.07600000000002</v>
      </c>
      <c r="AB12" s="19">
        <f t="shared" si="22"/>
        <v>46.012666666666668</v>
      </c>
      <c r="AC12" s="16">
        <f t="shared" si="23"/>
        <v>8.6289929361755338</v>
      </c>
      <c r="AD12" s="20">
        <v>7683.2</v>
      </c>
      <c r="AE12" s="20">
        <v>1213.3</v>
      </c>
      <c r="AF12" s="19">
        <v>1693.27</v>
      </c>
      <c r="AG12" s="19">
        <f t="shared" si="24"/>
        <v>139.5590538201599</v>
      </c>
      <c r="AH12" s="16">
        <f t="shared" si="25"/>
        <v>22.038603706788841</v>
      </c>
      <c r="AI12" s="20">
        <v>239</v>
      </c>
      <c r="AJ12" s="20">
        <v>50</v>
      </c>
      <c r="AK12" s="19">
        <v>122.8</v>
      </c>
      <c r="AL12" s="19">
        <f t="shared" si="26"/>
        <v>245.6</v>
      </c>
      <c r="AM12" s="16">
        <f t="shared" si="27"/>
        <v>51.380753138075306</v>
      </c>
      <c r="AN12" s="21">
        <v>0</v>
      </c>
      <c r="AO12" s="21">
        <v>0</v>
      </c>
      <c r="AP12" s="19">
        <v>0</v>
      </c>
      <c r="AQ12" s="19" t="e">
        <f t="shared" si="28"/>
        <v>#DIV/0!</v>
      </c>
      <c r="AR12" s="16" t="e">
        <f t="shared" si="29"/>
        <v>#DIV/0!</v>
      </c>
      <c r="AS12" s="21">
        <v>0</v>
      </c>
      <c r="AT12" s="21">
        <v>0</v>
      </c>
      <c r="AU12" s="16"/>
      <c r="AV12" s="16"/>
      <c r="AW12" s="16"/>
      <c r="AX12" s="16"/>
      <c r="AY12" s="16">
        <v>71071</v>
      </c>
      <c r="AZ12" s="16">
        <v>17767.7</v>
      </c>
      <c r="BA12" s="16">
        <v>17767.8</v>
      </c>
      <c r="BB12" s="22"/>
      <c r="BC12" s="22"/>
      <c r="BD12" s="22"/>
      <c r="BE12" s="22">
        <v>0</v>
      </c>
      <c r="BF12" s="22">
        <v>0</v>
      </c>
      <c r="BG12" s="22">
        <v>0</v>
      </c>
      <c r="BH12" s="16"/>
      <c r="BI12" s="16"/>
      <c r="BJ12" s="16"/>
      <c r="BK12" s="16"/>
      <c r="BL12" s="16"/>
      <c r="BM12" s="16"/>
      <c r="BN12" s="19">
        <f t="shared" si="5"/>
        <v>1522</v>
      </c>
      <c r="BO12" s="19">
        <f t="shared" si="5"/>
        <v>300</v>
      </c>
      <c r="BP12" s="19">
        <f t="shared" si="6"/>
        <v>230.9</v>
      </c>
      <c r="BQ12" s="19">
        <f t="shared" si="30"/>
        <v>76.966666666666669</v>
      </c>
      <c r="BR12" s="16">
        <f t="shared" si="31"/>
        <v>15.170827858081473</v>
      </c>
      <c r="BS12" s="20">
        <v>1522</v>
      </c>
      <c r="BT12" s="20">
        <v>300</v>
      </c>
      <c r="BU12" s="19">
        <v>230.9</v>
      </c>
      <c r="BV12" s="16">
        <v>0</v>
      </c>
      <c r="BW12" s="16">
        <v>0</v>
      </c>
      <c r="BX12" s="19">
        <v>0</v>
      </c>
      <c r="BY12" s="16">
        <v>0</v>
      </c>
      <c r="BZ12" s="16">
        <v>0</v>
      </c>
      <c r="CA12" s="16">
        <v>0</v>
      </c>
      <c r="CB12" s="20">
        <v>0</v>
      </c>
      <c r="CC12" s="20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24">
        <v>0</v>
      </c>
      <c r="CL12" s="24">
        <v>0</v>
      </c>
      <c r="CM12" s="16">
        <v>0</v>
      </c>
      <c r="CN12" s="20">
        <v>1900</v>
      </c>
      <c r="CO12" s="20">
        <v>300</v>
      </c>
      <c r="CP12" s="16">
        <v>310.88</v>
      </c>
      <c r="CQ12" s="16">
        <v>800</v>
      </c>
      <c r="CR12" s="16">
        <v>100</v>
      </c>
      <c r="CS12" s="16">
        <v>109.98</v>
      </c>
      <c r="CT12" s="20">
        <v>0</v>
      </c>
      <c r="CU12" s="20">
        <v>0</v>
      </c>
      <c r="CV12" s="16">
        <v>237.93199999999999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400</v>
      </c>
      <c r="DD12" s="16">
        <v>0</v>
      </c>
      <c r="DE12" s="16">
        <v>172.5</v>
      </c>
      <c r="DF12" s="16">
        <v>0</v>
      </c>
      <c r="DG12" s="19">
        <f t="shared" si="7"/>
        <v>87047.8</v>
      </c>
      <c r="DH12" s="19">
        <f t="shared" si="8"/>
        <v>20231</v>
      </c>
      <c r="DI12" s="19">
        <f t="shared" si="32"/>
        <v>21277.848000000002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8600</v>
      </c>
      <c r="DZ12" s="16">
        <v>1600</v>
      </c>
      <c r="EA12" s="16">
        <v>0</v>
      </c>
      <c r="EB12" s="16">
        <v>0</v>
      </c>
      <c r="EC12" s="19">
        <f t="shared" si="9"/>
        <v>8600</v>
      </c>
      <c r="ED12" s="19">
        <f t="shared" si="9"/>
        <v>1600</v>
      </c>
      <c r="EE12" s="19">
        <f t="shared" si="10"/>
        <v>0</v>
      </c>
      <c r="EF12" s="50">
        <v>61.69999999999709</v>
      </c>
      <c r="EI12" s="23">
        <v>87047.8</v>
      </c>
    </row>
    <row r="13" spans="1:141" s="23" customFormat="1" ht="20.25" customHeight="1">
      <c r="A13" s="40">
        <v>4</v>
      </c>
      <c r="B13" s="41" t="s">
        <v>51</v>
      </c>
      <c r="C13" s="16">
        <v>11885.779200000001</v>
      </c>
      <c r="D13" s="24">
        <v>11073.2515</v>
      </c>
      <c r="E13" s="18">
        <f t="shared" si="11"/>
        <v>70729.2</v>
      </c>
      <c r="F13" s="18">
        <f t="shared" si="12"/>
        <v>16887</v>
      </c>
      <c r="G13" s="19">
        <f t="shared" si="0"/>
        <v>16105.544</v>
      </c>
      <c r="H13" s="19">
        <f t="shared" si="13"/>
        <v>95.3724403387221</v>
      </c>
      <c r="I13" s="19">
        <f t="shared" si="14"/>
        <v>22.770714217041903</v>
      </c>
      <c r="J13" s="19">
        <f t="shared" si="1"/>
        <v>14709.6</v>
      </c>
      <c r="K13" s="19">
        <f t="shared" si="2"/>
        <v>2757</v>
      </c>
      <c r="L13" s="19">
        <f t="shared" si="15"/>
        <v>2475.543999999999</v>
      </c>
      <c r="M13" s="19">
        <f t="shared" si="16"/>
        <v>89.791222343126549</v>
      </c>
      <c r="N13" s="19">
        <f t="shared" si="17"/>
        <v>16.829444716375694</v>
      </c>
      <c r="O13" s="19">
        <f t="shared" si="3"/>
        <v>5214.8999999999996</v>
      </c>
      <c r="P13" s="19">
        <f t="shared" si="3"/>
        <v>600</v>
      </c>
      <c r="Q13" s="19">
        <f t="shared" si="4"/>
        <v>571.726</v>
      </c>
      <c r="R13" s="19">
        <f t="shared" si="18"/>
        <v>95.287666666666667</v>
      </c>
      <c r="S13" s="16">
        <f t="shared" si="19"/>
        <v>10.963316650367219</v>
      </c>
      <c r="T13" s="20">
        <v>2</v>
      </c>
      <c r="U13" s="20">
        <v>0</v>
      </c>
      <c r="V13" s="19">
        <v>0.11600000000000001</v>
      </c>
      <c r="W13" s="19" t="e">
        <f t="shared" si="20"/>
        <v>#DIV/0!</v>
      </c>
      <c r="X13" s="16">
        <f t="shared" si="21"/>
        <v>5.8000000000000007</v>
      </c>
      <c r="Y13" s="20">
        <v>3822.1</v>
      </c>
      <c r="Z13" s="20">
        <v>750</v>
      </c>
      <c r="AA13" s="19">
        <v>684.41</v>
      </c>
      <c r="AB13" s="19">
        <f t="shared" si="22"/>
        <v>91.254666666666665</v>
      </c>
      <c r="AC13" s="16">
        <f t="shared" si="23"/>
        <v>17.906648177703357</v>
      </c>
      <c r="AD13" s="20">
        <v>5212.8999999999996</v>
      </c>
      <c r="AE13" s="20">
        <v>600</v>
      </c>
      <c r="AF13" s="19">
        <v>571.61</v>
      </c>
      <c r="AG13" s="19">
        <f t="shared" si="24"/>
        <v>95.268333333333331</v>
      </c>
      <c r="AH13" s="16">
        <f t="shared" si="25"/>
        <v>10.965297627040611</v>
      </c>
      <c r="AI13" s="20">
        <v>318</v>
      </c>
      <c r="AJ13" s="20">
        <v>72</v>
      </c>
      <c r="AK13" s="19">
        <v>96</v>
      </c>
      <c r="AL13" s="19">
        <f t="shared" si="26"/>
        <v>133.33333333333331</v>
      </c>
      <c r="AM13" s="16">
        <f t="shared" si="27"/>
        <v>30.188679245283019</v>
      </c>
      <c r="AN13" s="21">
        <v>0</v>
      </c>
      <c r="AO13" s="21">
        <v>0</v>
      </c>
      <c r="AP13" s="19">
        <v>0</v>
      </c>
      <c r="AQ13" s="19" t="e">
        <f t="shared" si="28"/>
        <v>#DIV/0!</v>
      </c>
      <c r="AR13" s="16" t="e">
        <f t="shared" si="29"/>
        <v>#DIV/0!</v>
      </c>
      <c r="AS13" s="21">
        <v>0</v>
      </c>
      <c r="AT13" s="21">
        <v>0</v>
      </c>
      <c r="AU13" s="16"/>
      <c r="AV13" s="16"/>
      <c r="AW13" s="16"/>
      <c r="AX13" s="16"/>
      <c r="AY13" s="16">
        <v>54519.6</v>
      </c>
      <c r="AZ13" s="16">
        <v>13630</v>
      </c>
      <c r="BA13" s="16">
        <v>13630</v>
      </c>
      <c r="BB13" s="22"/>
      <c r="BC13" s="22"/>
      <c r="BD13" s="22"/>
      <c r="BE13" s="22">
        <v>1500</v>
      </c>
      <c r="BF13" s="22">
        <v>500</v>
      </c>
      <c r="BG13" s="22">
        <v>0</v>
      </c>
      <c r="BH13" s="16"/>
      <c r="BI13" s="16"/>
      <c r="BJ13" s="16"/>
      <c r="BK13" s="16"/>
      <c r="BL13" s="16"/>
      <c r="BM13" s="16"/>
      <c r="BN13" s="19">
        <f t="shared" si="5"/>
        <v>2914.6</v>
      </c>
      <c r="BO13" s="19">
        <f t="shared" si="5"/>
        <v>725</v>
      </c>
      <c r="BP13" s="19">
        <f t="shared" si="6"/>
        <v>540.20000000000005</v>
      </c>
      <c r="BQ13" s="19">
        <f t="shared" si="30"/>
        <v>74.510344827586223</v>
      </c>
      <c r="BR13" s="16">
        <f t="shared" si="31"/>
        <v>18.534275715364032</v>
      </c>
      <c r="BS13" s="20">
        <v>2014.6</v>
      </c>
      <c r="BT13" s="20">
        <v>500</v>
      </c>
      <c r="BU13" s="19">
        <v>405.2</v>
      </c>
      <c r="BV13" s="16">
        <v>0</v>
      </c>
      <c r="BW13" s="16">
        <v>0</v>
      </c>
      <c r="BX13" s="19">
        <v>0</v>
      </c>
      <c r="BY13" s="16">
        <v>0</v>
      </c>
      <c r="BZ13" s="16">
        <v>0</v>
      </c>
      <c r="CA13" s="16">
        <v>0</v>
      </c>
      <c r="CB13" s="20">
        <v>900</v>
      </c>
      <c r="CC13" s="20">
        <v>225</v>
      </c>
      <c r="CD13" s="16">
        <v>135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24">
        <v>0</v>
      </c>
      <c r="CL13" s="24">
        <v>0</v>
      </c>
      <c r="CM13" s="16">
        <v>2.31</v>
      </c>
      <c r="CN13" s="20">
        <v>2140</v>
      </c>
      <c r="CO13" s="20">
        <v>535</v>
      </c>
      <c r="CP13" s="16">
        <v>331.33</v>
      </c>
      <c r="CQ13" s="16">
        <v>1440</v>
      </c>
      <c r="CR13" s="16">
        <v>360</v>
      </c>
      <c r="CS13" s="16">
        <v>224.13</v>
      </c>
      <c r="CT13" s="20">
        <v>300</v>
      </c>
      <c r="CU13" s="20">
        <v>75</v>
      </c>
      <c r="CV13" s="16">
        <v>136.548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9">
        <f t="shared" si="7"/>
        <v>70729.2</v>
      </c>
      <c r="DH13" s="19">
        <f t="shared" si="8"/>
        <v>16887</v>
      </c>
      <c r="DI13" s="19">
        <f t="shared" si="32"/>
        <v>16105.544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9">
        <f t="shared" si="9"/>
        <v>0</v>
      </c>
      <c r="ED13" s="19">
        <f t="shared" si="9"/>
        <v>0</v>
      </c>
      <c r="EE13" s="19">
        <f t="shared" si="10"/>
        <v>0</v>
      </c>
      <c r="EF13" s="50">
        <v>113.01999999999862</v>
      </c>
    </row>
    <row r="14" spans="1:141" s="23" customFormat="1" ht="20.25" customHeight="1">
      <c r="A14" s="38">
        <v>5</v>
      </c>
      <c r="B14" s="41" t="s">
        <v>52</v>
      </c>
      <c r="C14" s="16">
        <v>9601.7268000000004</v>
      </c>
      <c r="D14" s="24">
        <v>6893.6898000000001</v>
      </c>
      <c r="E14" s="18">
        <f t="shared" si="11"/>
        <v>64895.150000000009</v>
      </c>
      <c r="F14" s="18">
        <f t="shared" si="12"/>
        <v>33647.15</v>
      </c>
      <c r="G14" s="19">
        <f t="shared" si="0"/>
        <v>9121.7549999999992</v>
      </c>
      <c r="H14" s="19">
        <f t="shared" si="13"/>
        <v>27.110037551471667</v>
      </c>
      <c r="I14" s="19">
        <f t="shared" si="14"/>
        <v>14.056142870461041</v>
      </c>
      <c r="J14" s="19">
        <f t="shared" si="1"/>
        <v>8692.2000000000007</v>
      </c>
      <c r="K14" s="19">
        <f t="shared" si="2"/>
        <v>1119.8</v>
      </c>
      <c r="L14" s="19">
        <f t="shared" si="15"/>
        <v>1204.8549999999993</v>
      </c>
      <c r="M14" s="19">
        <f t="shared" si="16"/>
        <v>107.59555277728161</v>
      </c>
      <c r="N14" s="19">
        <f t="shared" si="17"/>
        <v>13.861335450173708</v>
      </c>
      <c r="O14" s="19">
        <f t="shared" si="3"/>
        <v>3622.2999999999997</v>
      </c>
      <c r="P14" s="19">
        <f t="shared" si="3"/>
        <v>507.8</v>
      </c>
      <c r="Q14" s="19">
        <f t="shared" si="4"/>
        <v>280.35700000000003</v>
      </c>
      <c r="R14" s="19">
        <f t="shared" si="18"/>
        <v>55.210122095313118</v>
      </c>
      <c r="S14" s="16">
        <f t="shared" si="19"/>
        <v>7.739750986942</v>
      </c>
      <c r="T14" s="20">
        <v>39.1</v>
      </c>
      <c r="U14" s="20">
        <v>0</v>
      </c>
      <c r="V14" s="19">
        <v>0.13700000000000001</v>
      </c>
      <c r="W14" s="19" t="e">
        <f t="shared" si="20"/>
        <v>#DIV/0!</v>
      </c>
      <c r="X14" s="16">
        <f t="shared" si="21"/>
        <v>0.35038363171355502</v>
      </c>
      <c r="Y14" s="20">
        <v>1465.3999999999999</v>
      </c>
      <c r="Z14" s="20">
        <v>300</v>
      </c>
      <c r="AA14" s="19">
        <v>377.97199999999998</v>
      </c>
      <c r="AB14" s="19">
        <f t="shared" si="22"/>
        <v>125.99066666666666</v>
      </c>
      <c r="AC14" s="16">
        <f t="shared" si="23"/>
        <v>25.793094035758159</v>
      </c>
      <c r="AD14" s="20">
        <v>3583.2</v>
      </c>
      <c r="AE14" s="20">
        <v>507.8</v>
      </c>
      <c r="AF14" s="19">
        <v>280.22000000000003</v>
      </c>
      <c r="AG14" s="19">
        <f t="shared" si="24"/>
        <v>55.183142969673106</v>
      </c>
      <c r="AH14" s="16">
        <f t="shared" si="25"/>
        <v>7.8203840142889041</v>
      </c>
      <c r="AI14" s="20">
        <v>478</v>
      </c>
      <c r="AJ14" s="20">
        <v>112</v>
      </c>
      <c r="AK14" s="19">
        <v>63</v>
      </c>
      <c r="AL14" s="19">
        <f t="shared" si="26"/>
        <v>56.25</v>
      </c>
      <c r="AM14" s="16">
        <f t="shared" si="27"/>
        <v>13.179916317991633</v>
      </c>
      <c r="AN14" s="21">
        <v>0</v>
      </c>
      <c r="AO14" s="21">
        <v>0</v>
      </c>
      <c r="AP14" s="19">
        <v>0</v>
      </c>
      <c r="AQ14" s="19" t="e">
        <f t="shared" si="28"/>
        <v>#DIV/0!</v>
      </c>
      <c r="AR14" s="16" t="e">
        <f t="shared" si="29"/>
        <v>#DIV/0!</v>
      </c>
      <c r="AS14" s="21">
        <v>0</v>
      </c>
      <c r="AT14" s="21">
        <v>0</v>
      </c>
      <c r="AU14" s="16"/>
      <c r="AV14" s="16"/>
      <c r="AW14" s="16"/>
      <c r="AX14" s="16"/>
      <c r="AY14" s="16">
        <v>31567.5</v>
      </c>
      <c r="AZ14" s="16">
        <v>7891.9</v>
      </c>
      <c r="BA14" s="16">
        <v>7891.9</v>
      </c>
      <c r="BB14" s="22"/>
      <c r="BC14" s="22"/>
      <c r="BD14" s="22"/>
      <c r="BE14" s="22">
        <v>0</v>
      </c>
      <c r="BF14" s="22">
        <v>0</v>
      </c>
      <c r="BG14" s="22">
        <v>0</v>
      </c>
      <c r="BH14" s="16"/>
      <c r="BI14" s="16"/>
      <c r="BJ14" s="16"/>
      <c r="BK14" s="16"/>
      <c r="BL14" s="16"/>
      <c r="BM14" s="16"/>
      <c r="BN14" s="19">
        <f t="shared" si="5"/>
        <v>2086.5</v>
      </c>
      <c r="BO14" s="19">
        <f t="shared" si="5"/>
        <v>200</v>
      </c>
      <c r="BP14" s="19">
        <f t="shared" si="6"/>
        <v>313</v>
      </c>
      <c r="BQ14" s="19">
        <f t="shared" si="30"/>
        <v>156.5</v>
      </c>
      <c r="BR14" s="16">
        <f t="shared" si="31"/>
        <v>15.001198178768272</v>
      </c>
      <c r="BS14" s="20">
        <v>2086.5</v>
      </c>
      <c r="BT14" s="20">
        <v>200</v>
      </c>
      <c r="BU14" s="19">
        <v>313</v>
      </c>
      <c r="BV14" s="16">
        <v>0</v>
      </c>
      <c r="BW14" s="16">
        <v>0</v>
      </c>
      <c r="BX14" s="19">
        <v>0</v>
      </c>
      <c r="BY14" s="16">
        <v>0</v>
      </c>
      <c r="BZ14" s="16">
        <v>0</v>
      </c>
      <c r="CA14" s="16">
        <v>0</v>
      </c>
      <c r="CB14" s="20">
        <v>0</v>
      </c>
      <c r="CC14" s="20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24">
        <v>0</v>
      </c>
      <c r="CL14" s="24">
        <v>0</v>
      </c>
      <c r="CM14" s="16">
        <v>0</v>
      </c>
      <c r="CN14" s="20">
        <v>1040</v>
      </c>
      <c r="CO14" s="20">
        <v>0</v>
      </c>
      <c r="CP14" s="16">
        <v>0</v>
      </c>
      <c r="CQ14" s="16">
        <v>160</v>
      </c>
      <c r="CR14" s="16">
        <v>50</v>
      </c>
      <c r="CS14" s="16">
        <v>0</v>
      </c>
      <c r="CT14" s="20">
        <v>0</v>
      </c>
      <c r="CU14" s="20">
        <v>0</v>
      </c>
      <c r="CV14" s="16">
        <v>143.41999999999999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22.6</v>
      </c>
      <c r="DF14" s="16">
        <v>0</v>
      </c>
      <c r="DG14" s="19">
        <f t="shared" si="7"/>
        <v>40259.699999999997</v>
      </c>
      <c r="DH14" s="19">
        <f t="shared" si="8"/>
        <v>9011.6999999999989</v>
      </c>
      <c r="DI14" s="19">
        <f t="shared" si="32"/>
        <v>9096.7549999999992</v>
      </c>
      <c r="DJ14" s="16">
        <v>0</v>
      </c>
      <c r="DK14" s="16">
        <v>0</v>
      </c>
      <c r="DL14" s="16">
        <v>0</v>
      </c>
      <c r="DM14" s="16">
        <v>24635.45</v>
      </c>
      <c r="DN14" s="16">
        <v>24635.45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25</v>
      </c>
      <c r="DV14" s="16">
        <v>0</v>
      </c>
      <c r="DW14" s="16">
        <v>0</v>
      </c>
      <c r="DX14" s="16">
        <v>0</v>
      </c>
      <c r="DY14" s="16">
        <v>7416.7</v>
      </c>
      <c r="DZ14" s="16">
        <v>303.7</v>
      </c>
      <c r="EA14" s="16">
        <v>0</v>
      </c>
      <c r="EB14" s="16">
        <v>0</v>
      </c>
      <c r="EC14" s="19">
        <f t="shared" si="9"/>
        <v>32052.15</v>
      </c>
      <c r="ED14" s="19">
        <f t="shared" si="9"/>
        <v>24939.15</v>
      </c>
      <c r="EE14" s="19">
        <f t="shared" si="10"/>
        <v>25</v>
      </c>
      <c r="EF14" s="50">
        <v>4.5059999999994034</v>
      </c>
    </row>
    <row r="15" spans="1:141" s="23" customFormat="1" ht="20.25" customHeight="1">
      <c r="A15" s="40">
        <v>6</v>
      </c>
      <c r="B15" s="41" t="s">
        <v>53</v>
      </c>
      <c r="C15" s="16">
        <v>22210.574499999999</v>
      </c>
      <c r="D15" s="24">
        <v>7451.1063000000004</v>
      </c>
      <c r="E15" s="18">
        <f t="shared" si="11"/>
        <v>48233.4</v>
      </c>
      <c r="F15" s="18">
        <f t="shared" si="12"/>
        <v>11028</v>
      </c>
      <c r="G15" s="19">
        <f t="shared" si="0"/>
        <v>11025.3225</v>
      </c>
      <c r="H15" s="19">
        <f t="shared" si="13"/>
        <v>99.975720892274211</v>
      </c>
      <c r="I15" s="19">
        <f t="shared" si="14"/>
        <v>22.858273520008957</v>
      </c>
      <c r="J15" s="19">
        <f t="shared" si="1"/>
        <v>11846.4</v>
      </c>
      <c r="K15" s="19">
        <f t="shared" si="2"/>
        <v>1931.3</v>
      </c>
      <c r="L15" s="19">
        <f t="shared" si="15"/>
        <v>1928.5225000000028</v>
      </c>
      <c r="M15" s="19">
        <f t="shared" si="16"/>
        <v>99.856184953140513</v>
      </c>
      <c r="N15" s="19">
        <f t="shared" si="17"/>
        <v>16.279397116423578</v>
      </c>
      <c r="O15" s="19">
        <f t="shared" si="3"/>
        <v>7886.9</v>
      </c>
      <c r="P15" s="19">
        <f t="shared" si="3"/>
        <v>1173</v>
      </c>
      <c r="Q15" s="19">
        <f t="shared" si="4"/>
        <v>1387.08</v>
      </c>
      <c r="R15" s="19">
        <f t="shared" si="18"/>
        <v>118.25063938618925</v>
      </c>
      <c r="S15" s="16">
        <f t="shared" si="19"/>
        <v>17.587138165819269</v>
      </c>
      <c r="T15" s="20">
        <v>110.7</v>
      </c>
      <c r="U15" s="20">
        <v>30</v>
      </c>
      <c r="V15" s="19">
        <v>71.625</v>
      </c>
      <c r="W15" s="19">
        <f t="shared" si="20"/>
        <v>238.75000000000003</v>
      </c>
      <c r="X15" s="16">
        <f t="shared" si="21"/>
        <v>64.701897018970186</v>
      </c>
      <c r="Y15" s="20">
        <v>1248.8999999999999</v>
      </c>
      <c r="Z15" s="20">
        <v>302.8</v>
      </c>
      <c r="AA15" s="19">
        <v>46.505499999999998</v>
      </c>
      <c r="AB15" s="19">
        <f t="shared" si="22"/>
        <v>15.358487450462349</v>
      </c>
      <c r="AC15" s="16">
        <f t="shared" si="23"/>
        <v>3.7237168708463448</v>
      </c>
      <c r="AD15" s="20">
        <v>7776.2</v>
      </c>
      <c r="AE15" s="20">
        <v>1143</v>
      </c>
      <c r="AF15" s="19">
        <v>1315.4549999999999</v>
      </c>
      <c r="AG15" s="19">
        <f t="shared" si="24"/>
        <v>115.08792650918636</v>
      </c>
      <c r="AH15" s="16">
        <f t="shared" si="25"/>
        <v>16.916424474679147</v>
      </c>
      <c r="AI15" s="20">
        <v>199.2</v>
      </c>
      <c r="AJ15" s="20">
        <v>40</v>
      </c>
      <c r="AK15" s="19">
        <v>22.5</v>
      </c>
      <c r="AL15" s="19">
        <f t="shared" si="26"/>
        <v>56.25</v>
      </c>
      <c r="AM15" s="16">
        <f t="shared" si="27"/>
        <v>11.295180722891567</v>
      </c>
      <c r="AN15" s="21">
        <v>0</v>
      </c>
      <c r="AO15" s="21">
        <v>0</v>
      </c>
      <c r="AP15" s="19">
        <v>0</v>
      </c>
      <c r="AQ15" s="19" t="e">
        <f t="shared" si="28"/>
        <v>#DIV/0!</v>
      </c>
      <c r="AR15" s="16" t="e">
        <f t="shared" si="29"/>
        <v>#DIV/0!</v>
      </c>
      <c r="AS15" s="21">
        <v>0</v>
      </c>
      <c r="AT15" s="21">
        <v>0</v>
      </c>
      <c r="AU15" s="16"/>
      <c r="AV15" s="16"/>
      <c r="AW15" s="16"/>
      <c r="AX15" s="16"/>
      <c r="AY15" s="16">
        <v>36387</v>
      </c>
      <c r="AZ15" s="16">
        <v>9096.7000000000007</v>
      </c>
      <c r="BA15" s="16">
        <v>9096.7999999999993</v>
      </c>
      <c r="BB15" s="22"/>
      <c r="BC15" s="22"/>
      <c r="BD15" s="22"/>
      <c r="BE15" s="22">
        <v>0</v>
      </c>
      <c r="BF15" s="22">
        <v>0</v>
      </c>
      <c r="BG15" s="22">
        <v>0</v>
      </c>
      <c r="BH15" s="16"/>
      <c r="BI15" s="16"/>
      <c r="BJ15" s="16"/>
      <c r="BK15" s="16"/>
      <c r="BL15" s="16"/>
      <c r="BM15" s="16"/>
      <c r="BN15" s="19">
        <f t="shared" si="5"/>
        <v>846.1</v>
      </c>
      <c r="BO15" s="19">
        <f t="shared" si="5"/>
        <v>100</v>
      </c>
      <c r="BP15" s="19">
        <f t="shared" si="6"/>
        <v>51.8</v>
      </c>
      <c r="BQ15" s="19">
        <f t="shared" si="30"/>
        <v>51.800000000000004</v>
      </c>
      <c r="BR15" s="16">
        <f t="shared" si="31"/>
        <v>6.1222077768585272</v>
      </c>
      <c r="BS15" s="20">
        <v>846.1</v>
      </c>
      <c r="BT15" s="20">
        <v>100</v>
      </c>
      <c r="BU15" s="19">
        <v>51.8</v>
      </c>
      <c r="BV15" s="16">
        <v>0</v>
      </c>
      <c r="BW15" s="16">
        <v>0</v>
      </c>
      <c r="BX15" s="19">
        <v>0</v>
      </c>
      <c r="BY15" s="16">
        <v>0</v>
      </c>
      <c r="BZ15" s="16">
        <v>0</v>
      </c>
      <c r="CA15" s="16">
        <v>0</v>
      </c>
      <c r="CB15" s="20">
        <v>0</v>
      </c>
      <c r="CC15" s="20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24">
        <v>0</v>
      </c>
      <c r="CL15" s="24">
        <v>0</v>
      </c>
      <c r="CM15" s="16">
        <v>0</v>
      </c>
      <c r="CN15" s="20">
        <v>1665.3</v>
      </c>
      <c r="CO15" s="20">
        <v>315.5</v>
      </c>
      <c r="CP15" s="16">
        <v>350.4</v>
      </c>
      <c r="CQ15" s="16">
        <v>665.3</v>
      </c>
      <c r="CR15" s="16">
        <v>35.5</v>
      </c>
      <c r="CS15" s="16">
        <v>92.9</v>
      </c>
      <c r="CT15" s="20">
        <v>0</v>
      </c>
      <c r="CU15" s="20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9">
        <f t="shared" si="7"/>
        <v>48233.4</v>
      </c>
      <c r="DH15" s="19">
        <f t="shared" si="8"/>
        <v>11028</v>
      </c>
      <c r="DI15" s="19">
        <f t="shared" si="32"/>
        <v>11025.3225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9">
        <f t="shared" si="9"/>
        <v>0</v>
      </c>
      <c r="ED15" s="19">
        <f t="shared" si="9"/>
        <v>0</v>
      </c>
      <c r="EE15" s="19">
        <f t="shared" si="10"/>
        <v>0</v>
      </c>
      <c r="EF15" s="50">
        <v>70.237000000002809</v>
      </c>
    </row>
    <row r="16" spans="1:141" s="23" customFormat="1" ht="20.25" customHeight="1">
      <c r="A16" s="38">
        <v>7</v>
      </c>
      <c r="B16" s="41" t="s">
        <v>54</v>
      </c>
      <c r="C16" s="16">
        <v>28683.068200000002</v>
      </c>
      <c r="D16" s="24">
        <v>37082.719100000002</v>
      </c>
      <c r="E16" s="18">
        <f t="shared" si="11"/>
        <v>131390.70000000001</v>
      </c>
      <c r="F16" s="18">
        <f t="shared" si="12"/>
        <v>30857.300000000003</v>
      </c>
      <c r="G16" s="19">
        <f t="shared" si="0"/>
        <v>30642.887699999999</v>
      </c>
      <c r="H16" s="19">
        <f t="shared" si="13"/>
        <v>99.305148862667806</v>
      </c>
      <c r="I16" s="19">
        <f t="shared" si="14"/>
        <v>23.321960915041927</v>
      </c>
      <c r="J16" s="19">
        <f t="shared" si="1"/>
        <v>27282.9</v>
      </c>
      <c r="K16" s="19">
        <f t="shared" si="2"/>
        <v>4830.3999999999996</v>
      </c>
      <c r="L16" s="19">
        <f t="shared" si="15"/>
        <v>4774.9476999999988</v>
      </c>
      <c r="M16" s="19">
        <f t="shared" si="16"/>
        <v>98.852014325935727</v>
      </c>
      <c r="N16" s="19">
        <f t="shared" si="17"/>
        <v>17.501613464844272</v>
      </c>
      <c r="O16" s="19">
        <f t="shared" si="3"/>
        <v>13067.6</v>
      </c>
      <c r="P16" s="19">
        <f t="shared" si="3"/>
        <v>2005.4</v>
      </c>
      <c r="Q16" s="19">
        <f t="shared" si="4"/>
        <v>2336.5810000000001</v>
      </c>
      <c r="R16" s="19">
        <f t="shared" si="18"/>
        <v>116.51446095542038</v>
      </c>
      <c r="S16" s="16">
        <f t="shared" si="19"/>
        <v>17.880720254675687</v>
      </c>
      <c r="T16" s="20">
        <v>158</v>
      </c>
      <c r="U16" s="20">
        <v>5.4</v>
      </c>
      <c r="V16" s="19">
        <v>1.254</v>
      </c>
      <c r="W16" s="19">
        <f t="shared" si="20"/>
        <v>23.222222222222221</v>
      </c>
      <c r="X16" s="16">
        <f t="shared" si="21"/>
        <v>0.79367088607594938</v>
      </c>
      <c r="Y16" s="20">
        <v>6960.2999999999993</v>
      </c>
      <c r="Z16" s="20">
        <v>1500</v>
      </c>
      <c r="AA16" s="19">
        <v>805.56100000000004</v>
      </c>
      <c r="AB16" s="19">
        <f t="shared" si="22"/>
        <v>53.70406666666667</v>
      </c>
      <c r="AC16" s="16">
        <f t="shared" si="23"/>
        <v>11.5736534344784</v>
      </c>
      <c r="AD16" s="20">
        <v>12909.6</v>
      </c>
      <c r="AE16" s="20">
        <v>2000</v>
      </c>
      <c r="AF16" s="19">
        <v>2335.3270000000002</v>
      </c>
      <c r="AG16" s="19">
        <f t="shared" si="24"/>
        <v>116.76635000000002</v>
      </c>
      <c r="AH16" s="16">
        <f t="shared" si="25"/>
        <v>18.089847865154614</v>
      </c>
      <c r="AI16" s="20">
        <v>544</v>
      </c>
      <c r="AJ16" s="20">
        <v>105</v>
      </c>
      <c r="AK16" s="19">
        <v>68</v>
      </c>
      <c r="AL16" s="19">
        <f t="shared" si="26"/>
        <v>64.761904761904759</v>
      </c>
      <c r="AM16" s="16">
        <f t="shared" si="27"/>
        <v>12.5</v>
      </c>
      <c r="AN16" s="21">
        <v>0</v>
      </c>
      <c r="AO16" s="21">
        <v>0</v>
      </c>
      <c r="AP16" s="19">
        <v>0</v>
      </c>
      <c r="AQ16" s="19" t="e">
        <f t="shared" si="28"/>
        <v>#DIV/0!</v>
      </c>
      <c r="AR16" s="16" t="e">
        <f t="shared" si="29"/>
        <v>#DIV/0!</v>
      </c>
      <c r="AS16" s="21">
        <v>0</v>
      </c>
      <c r="AT16" s="21">
        <v>0</v>
      </c>
      <c r="AU16" s="16"/>
      <c r="AV16" s="16"/>
      <c r="AW16" s="16"/>
      <c r="AX16" s="16"/>
      <c r="AY16" s="16">
        <v>104107.8</v>
      </c>
      <c r="AZ16" s="16">
        <v>26026.9</v>
      </c>
      <c r="BA16" s="16">
        <v>26027</v>
      </c>
      <c r="BB16" s="22"/>
      <c r="BC16" s="22"/>
      <c r="BD16" s="22"/>
      <c r="BE16" s="22">
        <v>0</v>
      </c>
      <c r="BF16" s="22">
        <v>0</v>
      </c>
      <c r="BG16" s="22">
        <v>0</v>
      </c>
      <c r="BH16" s="16"/>
      <c r="BI16" s="16"/>
      <c r="BJ16" s="16"/>
      <c r="BK16" s="16"/>
      <c r="BL16" s="16"/>
      <c r="BM16" s="16"/>
      <c r="BN16" s="19">
        <f t="shared" si="5"/>
        <v>2611</v>
      </c>
      <c r="BO16" s="19">
        <f t="shared" si="5"/>
        <v>500</v>
      </c>
      <c r="BP16" s="19">
        <f t="shared" si="6"/>
        <v>489.2</v>
      </c>
      <c r="BQ16" s="19">
        <f t="shared" si="30"/>
        <v>97.839999999999989</v>
      </c>
      <c r="BR16" s="16">
        <f t="shared" si="31"/>
        <v>18.736116430486401</v>
      </c>
      <c r="BS16" s="20">
        <v>2111</v>
      </c>
      <c r="BT16" s="20">
        <v>400</v>
      </c>
      <c r="BU16" s="19">
        <v>324</v>
      </c>
      <c r="BV16" s="16">
        <v>0</v>
      </c>
      <c r="BW16" s="16">
        <v>0</v>
      </c>
      <c r="BX16" s="19">
        <v>0</v>
      </c>
      <c r="BY16" s="16">
        <v>0</v>
      </c>
      <c r="BZ16" s="16">
        <v>0</v>
      </c>
      <c r="CA16" s="16">
        <v>0</v>
      </c>
      <c r="CB16" s="20">
        <v>500</v>
      </c>
      <c r="CC16" s="20">
        <v>100</v>
      </c>
      <c r="CD16" s="16">
        <v>165.2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24">
        <v>0</v>
      </c>
      <c r="CL16" s="24">
        <v>0</v>
      </c>
      <c r="CM16" s="16">
        <v>0</v>
      </c>
      <c r="CN16" s="20">
        <v>3300</v>
      </c>
      <c r="CO16" s="20">
        <v>600</v>
      </c>
      <c r="CP16" s="16">
        <v>524.67999999999995</v>
      </c>
      <c r="CQ16" s="16">
        <v>1400</v>
      </c>
      <c r="CR16" s="16">
        <v>300</v>
      </c>
      <c r="CS16" s="16">
        <v>261.93</v>
      </c>
      <c r="CT16" s="20">
        <v>0</v>
      </c>
      <c r="CU16" s="20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800</v>
      </c>
      <c r="DD16" s="16">
        <v>120</v>
      </c>
      <c r="DE16" s="16">
        <v>152.87870000000001</v>
      </c>
      <c r="DF16" s="16">
        <v>0</v>
      </c>
      <c r="DG16" s="19">
        <f t="shared" si="7"/>
        <v>131390.70000000001</v>
      </c>
      <c r="DH16" s="19">
        <f t="shared" si="8"/>
        <v>30857.300000000003</v>
      </c>
      <c r="DI16" s="19">
        <f t="shared" si="32"/>
        <v>30801.947700000001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-159.06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49">
        <v>0</v>
      </c>
      <c r="DZ16" s="49">
        <v>0</v>
      </c>
      <c r="EA16" s="16">
        <v>0</v>
      </c>
      <c r="EB16" s="16">
        <v>0</v>
      </c>
      <c r="EC16" s="19">
        <f t="shared" si="9"/>
        <v>0</v>
      </c>
      <c r="ED16" s="19">
        <f t="shared" si="9"/>
        <v>0</v>
      </c>
      <c r="EE16" s="19">
        <f t="shared" si="10"/>
        <v>-159.06</v>
      </c>
      <c r="EF16" s="50">
        <v>398.04699999999866</v>
      </c>
    </row>
    <row r="17" spans="1:140" s="23" customFormat="1" ht="20.25" customHeight="1">
      <c r="A17" s="40">
        <v>8</v>
      </c>
      <c r="B17" s="41" t="s">
        <v>55</v>
      </c>
      <c r="C17" s="16">
        <v>9710.6427999999996</v>
      </c>
      <c r="D17" s="24">
        <v>4203.9822000000004</v>
      </c>
      <c r="E17" s="18">
        <f t="shared" si="11"/>
        <v>31131</v>
      </c>
      <c r="F17" s="18">
        <f t="shared" si="12"/>
        <v>7335</v>
      </c>
      <c r="G17" s="19">
        <f t="shared" si="0"/>
        <v>7511.7327000000005</v>
      </c>
      <c r="H17" s="19">
        <f t="shared" si="13"/>
        <v>102.40944376278118</v>
      </c>
      <c r="I17" s="19">
        <f t="shared" si="14"/>
        <v>24.129429507564808</v>
      </c>
      <c r="J17" s="19">
        <f t="shared" si="1"/>
        <v>9638.7999999999993</v>
      </c>
      <c r="K17" s="19">
        <f t="shared" si="2"/>
        <v>1962</v>
      </c>
      <c r="L17" s="19">
        <f t="shared" si="15"/>
        <v>2138.6327000000001</v>
      </c>
      <c r="M17" s="19">
        <f t="shared" si="16"/>
        <v>109.00268603465852</v>
      </c>
      <c r="N17" s="19">
        <f t="shared" si="17"/>
        <v>22.187748474913892</v>
      </c>
      <c r="O17" s="19">
        <f t="shared" si="3"/>
        <v>1873.1000000000001</v>
      </c>
      <c r="P17" s="19">
        <f t="shared" si="3"/>
        <v>500</v>
      </c>
      <c r="Q17" s="19">
        <f t="shared" si="4"/>
        <v>566.20400000000006</v>
      </c>
      <c r="R17" s="19">
        <f t="shared" si="18"/>
        <v>113.24080000000001</v>
      </c>
      <c r="S17" s="16">
        <f t="shared" si="19"/>
        <v>30.228177886925415</v>
      </c>
      <c r="T17" s="20">
        <v>56.9</v>
      </c>
      <c r="U17" s="20">
        <v>0</v>
      </c>
      <c r="V17" s="19">
        <v>0.26400000000000001</v>
      </c>
      <c r="W17" s="19" t="e">
        <f t="shared" si="20"/>
        <v>#DIV/0!</v>
      </c>
      <c r="X17" s="16">
        <f t="shared" si="21"/>
        <v>0.46397188049209137</v>
      </c>
      <c r="Y17" s="20">
        <v>3399.2999999999997</v>
      </c>
      <c r="Z17" s="20">
        <v>712</v>
      </c>
      <c r="AA17" s="19">
        <v>720.28200000000004</v>
      </c>
      <c r="AB17" s="19">
        <f t="shared" si="22"/>
        <v>101.16320224719102</v>
      </c>
      <c r="AC17" s="16">
        <f t="shared" si="23"/>
        <v>21.189127173241555</v>
      </c>
      <c r="AD17" s="20">
        <v>1816.2</v>
      </c>
      <c r="AE17" s="20">
        <v>500</v>
      </c>
      <c r="AF17" s="19">
        <v>565.94000000000005</v>
      </c>
      <c r="AG17" s="19">
        <f t="shared" si="24"/>
        <v>113.18800000000002</v>
      </c>
      <c r="AH17" s="16">
        <f t="shared" si="25"/>
        <v>31.160665124986238</v>
      </c>
      <c r="AI17" s="20">
        <v>258</v>
      </c>
      <c r="AJ17" s="20">
        <v>50</v>
      </c>
      <c r="AK17" s="19">
        <v>57</v>
      </c>
      <c r="AL17" s="19">
        <f t="shared" si="26"/>
        <v>113.99999999999999</v>
      </c>
      <c r="AM17" s="16">
        <f t="shared" si="27"/>
        <v>22.093023255813954</v>
      </c>
      <c r="AN17" s="21">
        <v>0</v>
      </c>
      <c r="AO17" s="21">
        <v>0</v>
      </c>
      <c r="AP17" s="19">
        <v>0</v>
      </c>
      <c r="AQ17" s="19" t="e">
        <f t="shared" si="28"/>
        <v>#DIV/0!</v>
      </c>
      <c r="AR17" s="16" t="e">
        <f t="shared" si="29"/>
        <v>#DIV/0!</v>
      </c>
      <c r="AS17" s="21">
        <v>0</v>
      </c>
      <c r="AT17" s="21">
        <v>0</v>
      </c>
      <c r="AU17" s="16"/>
      <c r="AV17" s="16"/>
      <c r="AW17" s="16"/>
      <c r="AX17" s="16"/>
      <c r="AY17" s="16">
        <v>21492.2</v>
      </c>
      <c r="AZ17" s="16">
        <v>5373</v>
      </c>
      <c r="BA17" s="16">
        <v>5373.1</v>
      </c>
      <c r="BB17" s="22"/>
      <c r="BC17" s="22"/>
      <c r="BD17" s="22"/>
      <c r="BE17" s="22">
        <v>0</v>
      </c>
      <c r="BF17" s="22">
        <v>0</v>
      </c>
      <c r="BG17" s="22">
        <v>0</v>
      </c>
      <c r="BH17" s="16"/>
      <c r="BI17" s="16"/>
      <c r="BJ17" s="16"/>
      <c r="BK17" s="16"/>
      <c r="BL17" s="16"/>
      <c r="BM17" s="16"/>
      <c r="BN17" s="19">
        <f t="shared" si="5"/>
        <v>2928.4</v>
      </c>
      <c r="BO17" s="19">
        <f t="shared" si="5"/>
        <v>500</v>
      </c>
      <c r="BP17" s="19">
        <f t="shared" si="6"/>
        <v>560.46669999999995</v>
      </c>
      <c r="BQ17" s="19">
        <f t="shared" si="30"/>
        <v>112.09334</v>
      </c>
      <c r="BR17" s="16">
        <f t="shared" si="31"/>
        <v>19.139007649228247</v>
      </c>
      <c r="BS17" s="20">
        <v>2928.4</v>
      </c>
      <c r="BT17" s="20">
        <v>500</v>
      </c>
      <c r="BU17" s="19">
        <v>560.46669999999995</v>
      </c>
      <c r="BV17" s="16">
        <v>0</v>
      </c>
      <c r="BW17" s="16">
        <v>0</v>
      </c>
      <c r="BX17" s="19">
        <v>0</v>
      </c>
      <c r="BY17" s="16">
        <v>0</v>
      </c>
      <c r="BZ17" s="16">
        <v>0</v>
      </c>
      <c r="CA17" s="16">
        <v>0</v>
      </c>
      <c r="CB17" s="20">
        <v>0</v>
      </c>
      <c r="CC17" s="20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24">
        <v>0</v>
      </c>
      <c r="CL17" s="24">
        <v>0</v>
      </c>
      <c r="CM17" s="16">
        <v>0</v>
      </c>
      <c r="CN17" s="20">
        <v>1180</v>
      </c>
      <c r="CO17" s="20">
        <v>200</v>
      </c>
      <c r="CP17" s="16">
        <v>200.68</v>
      </c>
      <c r="CQ17" s="16">
        <v>680</v>
      </c>
      <c r="CR17" s="16">
        <v>100</v>
      </c>
      <c r="CS17" s="16">
        <v>102.68</v>
      </c>
      <c r="CT17" s="20">
        <v>0</v>
      </c>
      <c r="CU17" s="20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34</v>
      </c>
      <c r="DF17" s="16">
        <v>0</v>
      </c>
      <c r="DG17" s="19">
        <f t="shared" si="7"/>
        <v>31131</v>
      </c>
      <c r="DH17" s="19">
        <f t="shared" si="8"/>
        <v>7335</v>
      </c>
      <c r="DI17" s="19">
        <f t="shared" si="32"/>
        <v>7511.7327000000005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9">
        <f t="shared" si="9"/>
        <v>0</v>
      </c>
      <c r="ED17" s="19">
        <f t="shared" si="9"/>
        <v>0</v>
      </c>
      <c r="EE17" s="19">
        <f t="shared" si="10"/>
        <v>0</v>
      </c>
      <c r="EF17" s="50">
        <v>0</v>
      </c>
    </row>
    <row r="18" spans="1:140" s="23" customFormat="1" ht="20.25" customHeight="1">
      <c r="A18" s="38">
        <v>9</v>
      </c>
      <c r="B18" s="41" t="s">
        <v>56</v>
      </c>
      <c r="C18" s="16">
        <v>17357.134699999999</v>
      </c>
      <c r="D18" s="24">
        <v>10025.709699999999</v>
      </c>
      <c r="E18" s="18">
        <f t="shared" si="11"/>
        <v>39202.799999999996</v>
      </c>
      <c r="F18" s="18">
        <f t="shared" si="12"/>
        <v>8933.1</v>
      </c>
      <c r="G18" s="19">
        <f t="shared" si="0"/>
        <v>8855.3071</v>
      </c>
      <c r="H18" s="19">
        <f t="shared" si="13"/>
        <v>99.129161209434571</v>
      </c>
      <c r="I18" s="19">
        <f t="shared" si="14"/>
        <v>22.588455671533669</v>
      </c>
      <c r="J18" s="19">
        <f t="shared" si="1"/>
        <v>10553</v>
      </c>
      <c r="K18" s="19">
        <f t="shared" si="2"/>
        <v>1770.7</v>
      </c>
      <c r="L18" s="19">
        <f t="shared" si="15"/>
        <v>1546.0396000000001</v>
      </c>
      <c r="M18" s="19">
        <f t="shared" si="16"/>
        <v>87.312339752640199</v>
      </c>
      <c r="N18" s="19">
        <f t="shared" si="17"/>
        <v>14.65023784705771</v>
      </c>
      <c r="O18" s="19">
        <f t="shared" si="3"/>
        <v>3910.2</v>
      </c>
      <c r="P18" s="19">
        <f t="shared" si="3"/>
        <v>800</v>
      </c>
      <c r="Q18" s="19">
        <f t="shared" si="4"/>
        <v>765.42</v>
      </c>
      <c r="R18" s="19">
        <f t="shared" si="18"/>
        <v>95.677499999999995</v>
      </c>
      <c r="S18" s="16">
        <f t="shared" si="19"/>
        <v>19.574957802669939</v>
      </c>
      <c r="T18" s="20">
        <v>2.6</v>
      </c>
      <c r="U18" s="20">
        <v>0</v>
      </c>
      <c r="V18" s="19">
        <v>0.40400000000000003</v>
      </c>
      <c r="W18" s="19" t="e">
        <f t="shared" si="20"/>
        <v>#DIV/0!</v>
      </c>
      <c r="X18" s="16">
        <f t="shared" si="21"/>
        <v>15.53846153846154</v>
      </c>
      <c r="Y18" s="20">
        <v>4249.2</v>
      </c>
      <c r="Z18" s="20">
        <v>500</v>
      </c>
      <c r="AA18" s="19">
        <v>425.20699999999999</v>
      </c>
      <c r="AB18" s="19">
        <f t="shared" si="22"/>
        <v>85.041399999999996</v>
      </c>
      <c r="AC18" s="16">
        <f t="shared" si="23"/>
        <v>10.006754212557659</v>
      </c>
      <c r="AD18" s="20">
        <v>3907.6</v>
      </c>
      <c r="AE18" s="20">
        <v>800</v>
      </c>
      <c r="AF18" s="19">
        <v>765.01599999999996</v>
      </c>
      <c r="AG18" s="19">
        <f t="shared" si="24"/>
        <v>95.626999999999995</v>
      </c>
      <c r="AH18" s="16">
        <f t="shared" si="25"/>
        <v>19.577643566383458</v>
      </c>
      <c r="AI18" s="20">
        <v>112</v>
      </c>
      <c r="AJ18" s="20">
        <v>28</v>
      </c>
      <c r="AK18" s="19">
        <v>88</v>
      </c>
      <c r="AL18" s="19">
        <f t="shared" si="26"/>
        <v>314.28571428571428</v>
      </c>
      <c r="AM18" s="16">
        <f t="shared" si="27"/>
        <v>78.571428571428569</v>
      </c>
      <c r="AN18" s="21">
        <v>0</v>
      </c>
      <c r="AO18" s="21">
        <v>0</v>
      </c>
      <c r="AP18" s="19">
        <v>0</v>
      </c>
      <c r="AQ18" s="19" t="e">
        <f t="shared" si="28"/>
        <v>#DIV/0!</v>
      </c>
      <c r="AR18" s="16" t="e">
        <f t="shared" si="29"/>
        <v>#DIV/0!</v>
      </c>
      <c r="AS18" s="21">
        <v>0</v>
      </c>
      <c r="AT18" s="21">
        <v>0</v>
      </c>
      <c r="AU18" s="16"/>
      <c r="AV18" s="16"/>
      <c r="AW18" s="16"/>
      <c r="AX18" s="16"/>
      <c r="AY18" s="16">
        <v>28649.8</v>
      </c>
      <c r="AZ18" s="16">
        <v>7162.4</v>
      </c>
      <c r="BA18" s="16">
        <v>7309.2674999999999</v>
      </c>
      <c r="BB18" s="22"/>
      <c r="BC18" s="22"/>
      <c r="BD18" s="22"/>
      <c r="BE18" s="22">
        <v>0</v>
      </c>
      <c r="BF18" s="22">
        <v>0</v>
      </c>
      <c r="BG18" s="22">
        <v>0</v>
      </c>
      <c r="BH18" s="16"/>
      <c r="BI18" s="16"/>
      <c r="BJ18" s="16"/>
      <c r="BK18" s="16"/>
      <c r="BL18" s="16"/>
      <c r="BM18" s="16"/>
      <c r="BN18" s="19">
        <f t="shared" si="5"/>
        <v>1681.6</v>
      </c>
      <c r="BO18" s="19">
        <f t="shared" si="5"/>
        <v>362.7</v>
      </c>
      <c r="BP18" s="19">
        <f t="shared" si="6"/>
        <v>243.16159999999999</v>
      </c>
      <c r="BQ18" s="19">
        <f t="shared" si="30"/>
        <v>67.04207333884753</v>
      </c>
      <c r="BR18" s="16">
        <f t="shared" si="31"/>
        <v>14.460133206470029</v>
      </c>
      <c r="BS18" s="20">
        <v>1681.6</v>
      </c>
      <c r="BT18" s="20">
        <v>362.7</v>
      </c>
      <c r="BU18" s="19">
        <v>243.16159999999999</v>
      </c>
      <c r="BV18" s="16">
        <v>0</v>
      </c>
      <c r="BW18" s="16">
        <v>0</v>
      </c>
      <c r="BX18" s="19">
        <v>0</v>
      </c>
      <c r="BY18" s="16">
        <v>0</v>
      </c>
      <c r="BZ18" s="16">
        <v>0</v>
      </c>
      <c r="CA18" s="16">
        <v>0</v>
      </c>
      <c r="CB18" s="20">
        <v>0</v>
      </c>
      <c r="CC18" s="20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24">
        <v>0</v>
      </c>
      <c r="CL18" s="24">
        <v>0</v>
      </c>
      <c r="CM18" s="16">
        <v>0</v>
      </c>
      <c r="CN18" s="20">
        <v>600</v>
      </c>
      <c r="CO18" s="20">
        <v>80</v>
      </c>
      <c r="CP18" s="16">
        <v>24</v>
      </c>
      <c r="CQ18" s="16">
        <v>600</v>
      </c>
      <c r="CR18" s="16">
        <v>80</v>
      </c>
      <c r="CS18" s="16">
        <v>24</v>
      </c>
      <c r="CT18" s="20">
        <v>0</v>
      </c>
      <c r="CU18" s="20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9">
        <f t="shared" si="7"/>
        <v>39202.799999999996</v>
      </c>
      <c r="DH18" s="19">
        <f t="shared" si="8"/>
        <v>8933.1</v>
      </c>
      <c r="DI18" s="19">
        <f t="shared" si="32"/>
        <v>8855.3071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9">
        <f t="shared" si="9"/>
        <v>0</v>
      </c>
      <c r="ED18" s="19">
        <f t="shared" si="9"/>
        <v>0</v>
      </c>
      <c r="EE18" s="19">
        <f t="shared" si="10"/>
        <v>0</v>
      </c>
      <c r="EF18" s="50">
        <v>0.25100000000020373</v>
      </c>
    </row>
    <row r="19" spans="1:140" s="23" customFormat="1" ht="20.25" customHeight="1">
      <c r="A19" s="40">
        <v>10</v>
      </c>
      <c r="B19" s="41" t="s">
        <v>57</v>
      </c>
      <c r="C19" s="16">
        <v>4353.7146000000002</v>
      </c>
      <c r="D19" s="24">
        <v>9907.5686999999998</v>
      </c>
      <c r="E19" s="18">
        <f t="shared" si="11"/>
        <v>66445.399999999994</v>
      </c>
      <c r="F19" s="18">
        <f t="shared" si="12"/>
        <v>15111.1</v>
      </c>
      <c r="G19" s="19">
        <f t="shared" si="0"/>
        <v>15382.534799999999</v>
      </c>
      <c r="H19" s="19">
        <f t="shared" si="13"/>
        <v>101.79626102666251</v>
      </c>
      <c r="I19" s="19">
        <f t="shared" si="14"/>
        <v>23.15063917140991</v>
      </c>
      <c r="J19" s="19">
        <f t="shared" si="1"/>
        <v>13779.199999999999</v>
      </c>
      <c r="K19" s="19">
        <f t="shared" si="2"/>
        <v>2319.6</v>
      </c>
      <c r="L19" s="19">
        <f t="shared" si="15"/>
        <v>2590.9347999999991</v>
      </c>
      <c r="M19" s="19">
        <f t="shared" si="16"/>
        <v>111.69748232453868</v>
      </c>
      <c r="N19" s="19">
        <f t="shared" si="17"/>
        <v>18.803230956804455</v>
      </c>
      <c r="O19" s="19">
        <f t="shared" si="3"/>
        <v>8936.4</v>
      </c>
      <c r="P19" s="19">
        <f t="shared" si="3"/>
        <v>1080</v>
      </c>
      <c r="Q19" s="19">
        <f t="shared" si="4"/>
        <v>1140.8809999999999</v>
      </c>
      <c r="R19" s="19">
        <f t="shared" si="18"/>
        <v>105.63712962962961</v>
      </c>
      <c r="S19" s="16">
        <f t="shared" si="19"/>
        <v>12.76667338077973</v>
      </c>
      <c r="T19" s="20">
        <v>328.6</v>
      </c>
      <c r="U19" s="20">
        <v>80</v>
      </c>
      <c r="V19" s="19">
        <v>65.129000000000005</v>
      </c>
      <c r="W19" s="19">
        <f t="shared" si="20"/>
        <v>81.411249999999995</v>
      </c>
      <c r="X19" s="16">
        <f t="shared" si="21"/>
        <v>19.820146074254414</v>
      </c>
      <c r="Y19" s="20">
        <v>1394.8</v>
      </c>
      <c r="Z19" s="20">
        <v>200</v>
      </c>
      <c r="AA19" s="19">
        <v>17.755800000000001</v>
      </c>
      <c r="AB19" s="19">
        <f t="shared" si="22"/>
        <v>8.8779000000000003</v>
      </c>
      <c r="AC19" s="16">
        <f t="shared" si="23"/>
        <v>1.2729997132205335</v>
      </c>
      <c r="AD19" s="20">
        <v>8607.7999999999993</v>
      </c>
      <c r="AE19" s="20">
        <v>1000</v>
      </c>
      <c r="AF19" s="19">
        <v>1075.752</v>
      </c>
      <c r="AG19" s="19">
        <f t="shared" si="24"/>
        <v>107.57520000000001</v>
      </c>
      <c r="AH19" s="16">
        <f t="shared" si="25"/>
        <v>12.497409326424872</v>
      </c>
      <c r="AI19" s="20">
        <v>110.4</v>
      </c>
      <c r="AJ19" s="20">
        <v>30.6</v>
      </c>
      <c r="AK19" s="19">
        <v>55</v>
      </c>
      <c r="AL19" s="19">
        <f t="shared" si="26"/>
        <v>179.73856209150324</v>
      </c>
      <c r="AM19" s="16">
        <f t="shared" si="27"/>
        <v>49.818840579710141</v>
      </c>
      <c r="AN19" s="21">
        <v>0</v>
      </c>
      <c r="AO19" s="21">
        <v>0</v>
      </c>
      <c r="AP19" s="19">
        <v>0</v>
      </c>
      <c r="AQ19" s="19" t="e">
        <f t="shared" si="28"/>
        <v>#DIV/0!</v>
      </c>
      <c r="AR19" s="16" t="e">
        <f t="shared" si="29"/>
        <v>#DIV/0!</v>
      </c>
      <c r="AS19" s="21">
        <v>0</v>
      </c>
      <c r="AT19" s="21">
        <v>0</v>
      </c>
      <c r="AU19" s="16"/>
      <c r="AV19" s="16"/>
      <c r="AW19" s="16"/>
      <c r="AX19" s="16"/>
      <c r="AY19" s="16">
        <v>51166.2</v>
      </c>
      <c r="AZ19" s="16">
        <v>12791.5</v>
      </c>
      <c r="BA19" s="16">
        <v>12791.6</v>
      </c>
      <c r="BB19" s="22"/>
      <c r="BC19" s="22"/>
      <c r="BD19" s="22"/>
      <c r="BE19" s="22">
        <v>1500</v>
      </c>
      <c r="BF19" s="22">
        <v>0</v>
      </c>
      <c r="BG19" s="22">
        <v>0</v>
      </c>
      <c r="BH19" s="16"/>
      <c r="BI19" s="16"/>
      <c r="BJ19" s="16"/>
      <c r="BK19" s="16"/>
      <c r="BL19" s="16"/>
      <c r="BM19" s="16"/>
      <c r="BN19" s="19">
        <f t="shared" si="5"/>
        <v>868.6</v>
      </c>
      <c r="BO19" s="19">
        <f t="shared" si="5"/>
        <v>100</v>
      </c>
      <c r="BP19" s="19">
        <f t="shared" si="6"/>
        <v>46.39</v>
      </c>
      <c r="BQ19" s="19">
        <f t="shared" si="30"/>
        <v>46.39</v>
      </c>
      <c r="BR19" s="16">
        <f t="shared" si="31"/>
        <v>5.3407782638728989</v>
      </c>
      <c r="BS19" s="20">
        <v>868.6</v>
      </c>
      <c r="BT19" s="20">
        <v>100</v>
      </c>
      <c r="BU19" s="19">
        <v>46.39</v>
      </c>
      <c r="BV19" s="16">
        <v>0</v>
      </c>
      <c r="BW19" s="16">
        <v>0</v>
      </c>
      <c r="BX19" s="19">
        <v>0</v>
      </c>
      <c r="BY19" s="16">
        <v>0</v>
      </c>
      <c r="BZ19" s="16">
        <v>0</v>
      </c>
      <c r="CA19" s="16">
        <v>0</v>
      </c>
      <c r="CB19" s="20">
        <v>0</v>
      </c>
      <c r="CC19" s="20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24">
        <v>0</v>
      </c>
      <c r="CL19" s="24">
        <v>0</v>
      </c>
      <c r="CM19" s="16">
        <v>0</v>
      </c>
      <c r="CN19" s="20">
        <v>2060</v>
      </c>
      <c r="CO19" s="20">
        <v>500</v>
      </c>
      <c r="CP19" s="16">
        <v>735.11</v>
      </c>
      <c r="CQ19" s="16">
        <v>1000</v>
      </c>
      <c r="CR19" s="16">
        <v>120.5</v>
      </c>
      <c r="CS19" s="16">
        <v>157.06</v>
      </c>
      <c r="CT19" s="20">
        <v>409</v>
      </c>
      <c r="CU19" s="20">
        <v>409</v>
      </c>
      <c r="CV19" s="16">
        <v>418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43.75</v>
      </c>
      <c r="DF19" s="16">
        <v>0</v>
      </c>
      <c r="DG19" s="19">
        <f t="shared" si="7"/>
        <v>66445.399999999994</v>
      </c>
      <c r="DH19" s="19">
        <f t="shared" si="8"/>
        <v>15111.1</v>
      </c>
      <c r="DI19" s="19">
        <f t="shared" si="32"/>
        <v>15382.534799999999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9">
        <f t="shared" si="9"/>
        <v>0</v>
      </c>
      <c r="ED19" s="19">
        <f t="shared" si="9"/>
        <v>0</v>
      </c>
      <c r="EE19" s="19">
        <f t="shared" si="10"/>
        <v>0</v>
      </c>
      <c r="EF19" s="50">
        <v>134.04799999999886</v>
      </c>
    </row>
    <row r="20" spans="1:140" s="23" customFormat="1" ht="20.25" customHeight="1">
      <c r="A20" s="38">
        <v>11</v>
      </c>
      <c r="B20" s="41" t="s">
        <v>58</v>
      </c>
      <c r="C20" s="16">
        <v>217.233</v>
      </c>
      <c r="D20" s="24">
        <v>183.5274</v>
      </c>
      <c r="E20" s="18">
        <f t="shared" si="11"/>
        <v>10988.383</v>
      </c>
      <c r="F20" s="18">
        <f t="shared" si="12"/>
        <v>2860.4500000000003</v>
      </c>
      <c r="G20" s="19">
        <f t="shared" si="0"/>
        <v>1742.8811000000001</v>
      </c>
      <c r="H20" s="19">
        <f t="shared" si="13"/>
        <v>60.930311664248627</v>
      </c>
      <c r="I20" s="19">
        <f t="shared" si="14"/>
        <v>15.861124425677556</v>
      </c>
      <c r="J20" s="19">
        <f t="shared" si="1"/>
        <v>5317.9830000000002</v>
      </c>
      <c r="K20" s="19">
        <f t="shared" si="2"/>
        <v>1817.8500000000001</v>
      </c>
      <c r="L20" s="19">
        <f t="shared" si="15"/>
        <v>700.28110000000015</v>
      </c>
      <c r="M20" s="19">
        <f t="shared" si="16"/>
        <v>38.522490854580965</v>
      </c>
      <c r="N20" s="19">
        <f t="shared" si="17"/>
        <v>13.168171090430342</v>
      </c>
      <c r="O20" s="19">
        <f t="shared" si="3"/>
        <v>1181</v>
      </c>
      <c r="P20" s="19">
        <f t="shared" si="3"/>
        <v>130</v>
      </c>
      <c r="Q20" s="19">
        <f t="shared" si="4"/>
        <v>303.97500000000002</v>
      </c>
      <c r="R20" s="19">
        <f t="shared" si="18"/>
        <v>233.82692307692307</v>
      </c>
      <c r="S20" s="16">
        <f t="shared" si="19"/>
        <v>25.738780694326845</v>
      </c>
      <c r="T20" s="20">
        <v>0</v>
      </c>
      <c r="U20" s="20">
        <v>0</v>
      </c>
      <c r="V20" s="19">
        <v>0.192</v>
      </c>
      <c r="W20" s="19" t="e">
        <f t="shared" si="20"/>
        <v>#DIV/0!</v>
      </c>
      <c r="X20" s="16" t="e">
        <f t="shared" si="21"/>
        <v>#DIV/0!</v>
      </c>
      <c r="Y20" s="20">
        <v>3436.4349999999999</v>
      </c>
      <c r="Z20" s="20">
        <v>1502.713</v>
      </c>
      <c r="AA20" s="19">
        <v>252.5341</v>
      </c>
      <c r="AB20" s="19">
        <f t="shared" si="22"/>
        <v>16.805211640546133</v>
      </c>
      <c r="AC20" s="16">
        <f t="shared" si="23"/>
        <v>7.3487233135502343</v>
      </c>
      <c r="AD20" s="20">
        <v>1181</v>
      </c>
      <c r="AE20" s="20">
        <v>130</v>
      </c>
      <c r="AF20" s="19">
        <v>303.78300000000002</v>
      </c>
      <c r="AG20" s="19">
        <f t="shared" si="24"/>
        <v>233.67923076923077</v>
      </c>
      <c r="AH20" s="16">
        <f t="shared" si="25"/>
        <v>25.7225232853514</v>
      </c>
      <c r="AI20" s="20">
        <v>36</v>
      </c>
      <c r="AJ20" s="20">
        <v>9</v>
      </c>
      <c r="AK20" s="19">
        <v>9</v>
      </c>
      <c r="AL20" s="19">
        <f t="shared" si="26"/>
        <v>100</v>
      </c>
      <c r="AM20" s="16">
        <f t="shared" si="27"/>
        <v>25</v>
      </c>
      <c r="AN20" s="21">
        <v>0</v>
      </c>
      <c r="AO20" s="21">
        <v>0</v>
      </c>
      <c r="AP20" s="19">
        <v>0</v>
      </c>
      <c r="AQ20" s="19" t="e">
        <f t="shared" si="28"/>
        <v>#DIV/0!</v>
      </c>
      <c r="AR20" s="16" t="e">
        <f t="shared" si="29"/>
        <v>#DIV/0!</v>
      </c>
      <c r="AS20" s="21">
        <v>0</v>
      </c>
      <c r="AT20" s="21">
        <v>0</v>
      </c>
      <c r="AU20" s="16"/>
      <c r="AV20" s="16"/>
      <c r="AW20" s="16"/>
      <c r="AX20" s="16"/>
      <c r="AY20" s="16">
        <v>4170.3999999999996</v>
      </c>
      <c r="AZ20" s="16">
        <v>1042.5999999999999</v>
      </c>
      <c r="BA20" s="16">
        <v>1042.5999999999999</v>
      </c>
      <c r="BB20" s="22"/>
      <c r="BC20" s="22"/>
      <c r="BD20" s="22"/>
      <c r="BE20" s="22">
        <v>1500</v>
      </c>
      <c r="BF20" s="22">
        <v>0</v>
      </c>
      <c r="BG20" s="22">
        <v>0</v>
      </c>
      <c r="BH20" s="16"/>
      <c r="BI20" s="16"/>
      <c r="BJ20" s="16"/>
      <c r="BK20" s="16"/>
      <c r="BL20" s="16"/>
      <c r="BM20" s="16"/>
      <c r="BN20" s="19">
        <f t="shared" si="5"/>
        <v>344.548</v>
      </c>
      <c r="BO20" s="19">
        <f t="shared" si="5"/>
        <v>86.137</v>
      </c>
      <c r="BP20" s="19">
        <f t="shared" si="6"/>
        <v>68.709999999999994</v>
      </c>
      <c r="BQ20" s="19">
        <f t="shared" si="30"/>
        <v>79.768276118276688</v>
      </c>
      <c r="BR20" s="16">
        <f t="shared" si="31"/>
        <v>19.942069029569172</v>
      </c>
      <c r="BS20" s="20">
        <v>208.86799999999999</v>
      </c>
      <c r="BT20" s="20">
        <v>52.216999999999999</v>
      </c>
      <c r="BU20" s="19">
        <v>68.709999999999994</v>
      </c>
      <c r="BV20" s="16">
        <v>0</v>
      </c>
      <c r="BW20" s="16">
        <v>0</v>
      </c>
      <c r="BX20" s="19">
        <v>0</v>
      </c>
      <c r="BY20" s="16">
        <v>0</v>
      </c>
      <c r="BZ20" s="16">
        <v>0</v>
      </c>
      <c r="CA20" s="16">
        <v>0</v>
      </c>
      <c r="CB20" s="20">
        <v>135.68</v>
      </c>
      <c r="CC20" s="20">
        <v>33.92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24">
        <v>0</v>
      </c>
      <c r="CL20" s="24">
        <v>0</v>
      </c>
      <c r="CM20" s="16">
        <v>0</v>
      </c>
      <c r="CN20" s="20">
        <v>320</v>
      </c>
      <c r="CO20" s="20">
        <v>90</v>
      </c>
      <c r="CP20" s="16">
        <v>0</v>
      </c>
      <c r="CQ20" s="16">
        <v>0</v>
      </c>
      <c r="CR20" s="16">
        <v>0</v>
      </c>
      <c r="CS20" s="16">
        <v>0</v>
      </c>
      <c r="CT20" s="20">
        <v>0</v>
      </c>
      <c r="CU20" s="20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9">
        <f t="shared" si="7"/>
        <v>10988.383</v>
      </c>
      <c r="DH20" s="19">
        <f t="shared" si="8"/>
        <v>2860.4500000000003</v>
      </c>
      <c r="DI20" s="19">
        <f t="shared" si="32"/>
        <v>1742.8811000000001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500</v>
      </c>
      <c r="DZ20" s="16">
        <v>500</v>
      </c>
      <c r="EA20" s="16">
        <v>0</v>
      </c>
      <c r="EB20" s="16">
        <v>0</v>
      </c>
      <c r="EC20" s="19">
        <f t="shared" si="9"/>
        <v>500</v>
      </c>
      <c r="ED20" s="19">
        <f t="shared" si="9"/>
        <v>500</v>
      </c>
      <c r="EE20" s="19">
        <f t="shared" si="10"/>
        <v>0</v>
      </c>
      <c r="EF20" s="50">
        <v>66.062000000000126</v>
      </c>
    </row>
    <row r="21" spans="1:140" s="23" customFormat="1" ht="20.25" customHeight="1">
      <c r="A21" s="40">
        <v>12</v>
      </c>
      <c r="B21" s="41" t="s">
        <v>59</v>
      </c>
      <c r="C21" s="16">
        <v>8.0699999999999994E-2</v>
      </c>
      <c r="D21" s="24">
        <v>194.3416</v>
      </c>
      <c r="E21" s="18">
        <f t="shared" si="11"/>
        <v>8786.2000000000007</v>
      </c>
      <c r="F21" s="18">
        <f t="shared" si="12"/>
        <v>2755</v>
      </c>
      <c r="G21" s="19">
        <f t="shared" si="0"/>
        <v>3710.6170000000002</v>
      </c>
      <c r="H21" s="19">
        <f t="shared" si="13"/>
        <v>134.68664246823957</v>
      </c>
      <c r="I21" s="19">
        <f t="shared" si="14"/>
        <v>42.232330245157179</v>
      </c>
      <c r="J21" s="19">
        <f t="shared" si="1"/>
        <v>1854.1</v>
      </c>
      <c r="K21" s="19">
        <f t="shared" si="2"/>
        <v>872</v>
      </c>
      <c r="L21" s="19">
        <f t="shared" si="15"/>
        <v>927.61700000000008</v>
      </c>
      <c r="M21" s="19">
        <f t="shared" si="16"/>
        <v>106.37809633027524</v>
      </c>
      <c r="N21" s="19">
        <f t="shared" si="17"/>
        <v>50.030580874817979</v>
      </c>
      <c r="O21" s="19">
        <f t="shared" si="3"/>
        <v>794.90000000000009</v>
      </c>
      <c r="P21" s="19">
        <f t="shared" si="3"/>
        <v>44.5</v>
      </c>
      <c r="Q21" s="19">
        <f t="shared" si="4"/>
        <v>55.506999999999998</v>
      </c>
      <c r="R21" s="19">
        <f t="shared" si="18"/>
        <v>124.73483146067414</v>
      </c>
      <c r="S21" s="16">
        <f t="shared" si="19"/>
        <v>6.9828909296766888</v>
      </c>
      <c r="T21" s="20">
        <v>244.2</v>
      </c>
      <c r="U21" s="20">
        <v>14.5</v>
      </c>
      <c r="V21" s="19">
        <v>6.4000000000000001E-2</v>
      </c>
      <c r="W21" s="19">
        <f t="shared" si="20"/>
        <v>0.44137931034482758</v>
      </c>
      <c r="X21" s="16">
        <f t="shared" si="21"/>
        <v>2.620802620802621E-2</v>
      </c>
      <c r="Y21" s="20">
        <v>57.7</v>
      </c>
      <c r="Z21" s="20">
        <v>10</v>
      </c>
      <c r="AA21" s="19">
        <v>0</v>
      </c>
      <c r="AB21" s="19">
        <f t="shared" si="22"/>
        <v>0</v>
      </c>
      <c r="AC21" s="16">
        <f t="shared" si="23"/>
        <v>0</v>
      </c>
      <c r="AD21" s="20">
        <v>550.70000000000005</v>
      </c>
      <c r="AE21" s="20">
        <v>30</v>
      </c>
      <c r="AF21" s="19">
        <v>55.442999999999998</v>
      </c>
      <c r="AG21" s="19">
        <f t="shared" si="24"/>
        <v>184.80999999999997</v>
      </c>
      <c r="AH21" s="16">
        <f t="shared" si="25"/>
        <v>10.067731977483202</v>
      </c>
      <c r="AI21" s="20">
        <v>990</v>
      </c>
      <c r="AJ21" s="20">
        <v>806</v>
      </c>
      <c r="AK21" s="19">
        <v>806</v>
      </c>
      <c r="AL21" s="19">
        <f t="shared" si="26"/>
        <v>100</v>
      </c>
      <c r="AM21" s="16">
        <f t="shared" si="27"/>
        <v>81.414141414141412</v>
      </c>
      <c r="AN21" s="21">
        <v>0</v>
      </c>
      <c r="AO21" s="21">
        <v>0</v>
      </c>
      <c r="AP21" s="19">
        <v>0</v>
      </c>
      <c r="AQ21" s="19" t="e">
        <f t="shared" si="28"/>
        <v>#DIV/0!</v>
      </c>
      <c r="AR21" s="16" t="e">
        <f t="shared" si="29"/>
        <v>#DIV/0!</v>
      </c>
      <c r="AS21" s="21">
        <v>0</v>
      </c>
      <c r="AT21" s="21">
        <v>0</v>
      </c>
      <c r="AU21" s="16"/>
      <c r="AV21" s="16"/>
      <c r="AW21" s="16"/>
      <c r="AX21" s="16"/>
      <c r="AY21" s="16">
        <v>5532.1</v>
      </c>
      <c r="AZ21" s="16">
        <v>1383</v>
      </c>
      <c r="BA21" s="16">
        <v>1383</v>
      </c>
      <c r="BB21" s="22"/>
      <c r="BC21" s="22"/>
      <c r="BD21" s="22"/>
      <c r="BE21" s="22">
        <v>0</v>
      </c>
      <c r="BF21" s="22">
        <v>0</v>
      </c>
      <c r="BG21" s="22">
        <v>0</v>
      </c>
      <c r="BH21" s="16"/>
      <c r="BI21" s="16"/>
      <c r="BJ21" s="16"/>
      <c r="BK21" s="16"/>
      <c r="BL21" s="16"/>
      <c r="BM21" s="16"/>
      <c r="BN21" s="19">
        <f t="shared" si="5"/>
        <v>11.5</v>
      </c>
      <c r="BO21" s="19">
        <f t="shared" si="5"/>
        <v>11.5</v>
      </c>
      <c r="BP21" s="19">
        <f t="shared" si="6"/>
        <v>11.5</v>
      </c>
      <c r="BQ21" s="19">
        <f t="shared" si="30"/>
        <v>100</v>
      </c>
      <c r="BR21" s="16">
        <f t="shared" si="31"/>
        <v>100</v>
      </c>
      <c r="BS21" s="20">
        <v>11.5</v>
      </c>
      <c r="BT21" s="20">
        <v>11.5</v>
      </c>
      <c r="BU21" s="19">
        <v>11.5</v>
      </c>
      <c r="BV21" s="16">
        <v>0</v>
      </c>
      <c r="BW21" s="16">
        <v>0</v>
      </c>
      <c r="BX21" s="19">
        <v>0</v>
      </c>
      <c r="BY21" s="16">
        <v>0</v>
      </c>
      <c r="BZ21" s="16">
        <v>0</v>
      </c>
      <c r="CA21" s="16">
        <v>0</v>
      </c>
      <c r="CB21" s="20">
        <v>0</v>
      </c>
      <c r="CC21" s="20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24">
        <v>0</v>
      </c>
      <c r="CL21" s="24">
        <v>0</v>
      </c>
      <c r="CM21" s="16">
        <v>0</v>
      </c>
      <c r="CN21" s="20">
        <v>0</v>
      </c>
      <c r="CO21" s="20">
        <v>0</v>
      </c>
      <c r="CP21" s="16">
        <v>0</v>
      </c>
      <c r="CQ21" s="16">
        <v>0</v>
      </c>
      <c r="CR21" s="16">
        <v>0</v>
      </c>
      <c r="CS21" s="16">
        <v>0</v>
      </c>
      <c r="CT21" s="20">
        <v>0</v>
      </c>
      <c r="CU21" s="20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1400</v>
      </c>
      <c r="DA21" s="16">
        <v>500</v>
      </c>
      <c r="DB21" s="16">
        <v>1400</v>
      </c>
      <c r="DC21" s="16">
        <v>0</v>
      </c>
      <c r="DD21" s="16">
        <v>0</v>
      </c>
      <c r="DE21" s="16">
        <v>0</v>
      </c>
      <c r="DF21" s="16">
        <v>0</v>
      </c>
      <c r="DG21" s="19">
        <f t="shared" si="7"/>
        <v>8786.2000000000007</v>
      </c>
      <c r="DH21" s="19">
        <f t="shared" si="8"/>
        <v>2755</v>
      </c>
      <c r="DI21" s="19">
        <f t="shared" si="32"/>
        <v>3710.6170000000002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2164.9</v>
      </c>
      <c r="DZ21" s="16">
        <v>1000</v>
      </c>
      <c r="EA21" s="16">
        <v>0</v>
      </c>
      <c r="EB21" s="16">
        <v>0</v>
      </c>
      <c r="EC21" s="19">
        <f t="shared" si="9"/>
        <v>2164.9</v>
      </c>
      <c r="ED21" s="19">
        <f t="shared" si="9"/>
        <v>1000</v>
      </c>
      <c r="EE21" s="19">
        <f t="shared" si="10"/>
        <v>0</v>
      </c>
      <c r="EF21" s="50">
        <v>54.610000000000127</v>
      </c>
    </row>
    <row r="22" spans="1:140" s="25" customFormat="1" ht="20.25" customHeight="1">
      <c r="A22" s="38">
        <v>13</v>
      </c>
      <c r="B22" s="41" t="s">
        <v>60</v>
      </c>
      <c r="C22" s="16">
        <v>1893.4577999999999</v>
      </c>
      <c r="D22" s="24">
        <v>3618.2031000000002</v>
      </c>
      <c r="E22" s="18">
        <f t="shared" si="11"/>
        <v>26267.4</v>
      </c>
      <c r="F22" s="18">
        <f t="shared" si="12"/>
        <v>7232.9</v>
      </c>
      <c r="G22" s="19">
        <f t="shared" si="0"/>
        <v>7219.3810000000003</v>
      </c>
      <c r="H22" s="19">
        <f t="shared" si="13"/>
        <v>99.813090185126313</v>
      </c>
      <c r="I22" s="19">
        <f t="shared" si="14"/>
        <v>27.484185720703231</v>
      </c>
      <c r="J22" s="19">
        <f t="shared" si="1"/>
        <v>4180.5</v>
      </c>
      <c r="K22" s="19">
        <f t="shared" si="2"/>
        <v>1711.2</v>
      </c>
      <c r="L22" s="19">
        <f t="shared" si="15"/>
        <v>1712.3310000000001</v>
      </c>
      <c r="M22" s="19">
        <f t="shared" si="16"/>
        <v>100.06609396914445</v>
      </c>
      <c r="N22" s="19">
        <f t="shared" si="17"/>
        <v>40.959956942949411</v>
      </c>
      <c r="O22" s="19">
        <f t="shared" si="3"/>
        <v>2020.3</v>
      </c>
      <c r="P22" s="19">
        <f t="shared" si="3"/>
        <v>835</v>
      </c>
      <c r="Q22" s="19">
        <f t="shared" si="4"/>
        <v>975.13100000000009</v>
      </c>
      <c r="R22" s="19">
        <f t="shared" si="18"/>
        <v>116.78215568862275</v>
      </c>
      <c r="S22" s="16">
        <f t="shared" si="19"/>
        <v>48.266643567786964</v>
      </c>
      <c r="T22" s="20">
        <v>0</v>
      </c>
      <c r="U22" s="20">
        <v>0</v>
      </c>
      <c r="V22" s="19">
        <v>5.0999999999999997E-2</v>
      </c>
      <c r="W22" s="19" t="e">
        <f t="shared" si="20"/>
        <v>#DIV/0!</v>
      </c>
      <c r="X22" s="16" t="e">
        <f t="shared" si="21"/>
        <v>#DIV/0!</v>
      </c>
      <c r="Y22" s="20">
        <v>1320.9</v>
      </c>
      <c r="Z22" s="20">
        <v>517.20000000000005</v>
      </c>
      <c r="AA22" s="19">
        <v>440.4</v>
      </c>
      <c r="AB22" s="19">
        <f t="shared" si="22"/>
        <v>85.15081206496518</v>
      </c>
      <c r="AC22" s="16">
        <f t="shared" si="23"/>
        <v>33.340903929139223</v>
      </c>
      <c r="AD22" s="20">
        <v>2020.3</v>
      </c>
      <c r="AE22" s="20">
        <v>835</v>
      </c>
      <c r="AF22" s="19">
        <v>975.08</v>
      </c>
      <c r="AG22" s="19">
        <f t="shared" si="24"/>
        <v>116.77604790419163</v>
      </c>
      <c r="AH22" s="16">
        <f t="shared" si="25"/>
        <v>48.264119190219276</v>
      </c>
      <c r="AI22" s="20">
        <v>34</v>
      </c>
      <c r="AJ22" s="20">
        <v>9</v>
      </c>
      <c r="AK22" s="19">
        <v>15</v>
      </c>
      <c r="AL22" s="19">
        <f t="shared" si="26"/>
        <v>166.66666666666669</v>
      </c>
      <c r="AM22" s="16">
        <f t="shared" si="27"/>
        <v>44.117647058823529</v>
      </c>
      <c r="AN22" s="21">
        <v>0</v>
      </c>
      <c r="AO22" s="21">
        <v>0</v>
      </c>
      <c r="AP22" s="19">
        <v>0</v>
      </c>
      <c r="AQ22" s="19" t="e">
        <f t="shared" si="28"/>
        <v>#DIV/0!</v>
      </c>
      <c r="AR22" s="16" t="e">
        <f t="shared" si="29"/>
        <v>#DIV/0!</v>
      </c>
      <c r="AS22" s="21">
        <v>0</v>
      </c>
      <c r="AT22" s="21">
        <v>0</v>
      </c>
      <c r="AU22" s="16"/>
      <c r="AV22" s="16"/>
      <c r="AW22" s="16"/>
      <c r="AX22" s="16"/>
      <c r="AY22" s="16">
        <v>22086.9</v>
      </c>
      <c r="AZ22" s="16">
        <v>5521.7</v>
      </c>
      <c r="BA22" s="16">
        <v>5521.7</v>
      </c>
      <c r="BB22" s="22"/>
      <c r="BC22" s="22"/>
      <c r="BD22" s="22"/>
      <c r="BE22" s="22">
        <v>0</v>
      </c>
      <c r="BF22" s="22">
        <v>0</v>
      </c>
      <c r="BG22" s="22">
        <v>0</v>
      </c>
      <c r="BH22" s="16"/>
      <c r="BI22" s="16"/>
      <c r="BJ22" s="16"/>
      <c r="BK22" s="16"/>
      <c r="BL22" s="16"/>
      <c r="BM22" s="16"/>
      <c r="BN22" s="19">
        <f t="shared" si="5"/>
        <v>505.3</v>
      </c>
      <c r="BO22" s="19">
        <f t="shared" si="5"/>
        <v>200</v>
      </c>
      <c r="BP22" s="19">
        <f t="shared" si="6"/>
        <v>117.5</v>
      </c>
      <c r="BQ22" s="19">
        <f t="shared" si="30"/>
        <v>58.75</v>
      </c>
      <c r="BR22" s="16">
        <f t="shared" si="31"/>
        <v>23.253512764694239</v>
      </c>
      <c r="BS22" s="20">
        <v>505.3</v>
      </c>
      <c r="BT22" s="20">
        <v>200</v>
      </c>
      <c r="BU22" s="19">
        <v>117.5</v>
      </c>
      <c r="BV22" s="16">
        <v>0</v>
      </c>
      <c r="BW22" s="16">
        <v>0</v>
      </c>
      <c r="BX22" s="19">
        <v>0</v>
      </c>
      <c r="BY22" s="16">
        <v>0</v>
      </c>
      <c r="BZ22" s="16">
        <v>0</v>
      </c>
      <c r="CA22" s="16">
        <v>0</v>
      </c>
      <c r="CB22" s="20">
        <v>0</v>
      </c>
      <c r="CC22" s="20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24">
        <v>0</v>
      </c>
      <c r="CL22" s="24">
        <v>0</v>
      </c>
      <c r="CM22" s="16">
        <v>0</v>
      </c>
      <c r="CN22" s="20">
        <v>300</v>
      </c>
      <c r="CO22" s="20">
        <v>150</v>
      </c>
      <c r="CP22" s="16">
        <v>60</v>
      </c>
      <c r="CQ22" s="16">
        <v>100</v>
      </c>
      <c r="CR22" s="16">
        <v>50</v>
      </c>
      <c r="CS22" s="16">
        <v>0</v>
      </c>
      <c r="CT22" s="20">
        <v>0</v>
      </c>
      <c r="CU22" s="20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9">
        <f t="shared" si="7"/>
        <v>26267.4</v>
      </c>
      <c r="DH22" s="19">
        <f t="shared" si="8"/>
        <v>7232.9</v>
      </c>
      <c r="DI22" s="19">
        <f t="shared" si="32"/>
        <v>7234.0309999999999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-14.65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9">
        <f t="shared" si="9"/>
        <v>0</v>
      </c>
      <c r="ED22" s="19">
        <f t="shared" si="9"/>
        <v>0</v>
      </c>
      <c r="EE22" s="19">
        <f t="shared" si="10"/>
        <v>-14.65</v>
      </c>
      <c r="EF22" s="51">
        <v>104.30000000000018</v>
      </c>
      <c r="EG22" s="23"/>
      <c r="EH22" s="23"/>
      <c r="EI22" s="23"/>
      <c r="EJ22" s="23"/>
    </row>
    <row r="23" spans="1:140" s="25" customFormat="1" ht="20.25" customHeight="1">
      <c r="A23" s="40">
        <v>14</v>
      </c>
      <c r="B23" s="41" t="s">
        <v>61</v>
      </c>
      <c r="C23" s="16">
        <v>8192.3732999999993</v>
      </c>
      <c r="D23" s="24">
        <v>3693.1824000000001</v>
      </c>
      <c r="E23" s="18">
        <f t="shared" si="11"/>
        <v>38037.900000000009</v>
      </c>
      <c r="F23" s="18">
        <f t="shared" si="12"/>
        <v>6919.8</v>
      </c>
      <c r="G23" s="19">
        <f t="shared" si="0"/>
        <v>6536.7060000000001</v>
      </c>
      <c r="H23" s="19">
        <f t="shared" si="13"/>
        <v>94.463799531778363</v>
      </c>
      <c r="I23" s="19">
        <f t="shared" si="14"/>
        <v>17.184718399280712</v>
      </c>
      <c r="J23" s="19">
        <f t="shared" si="1"/>
        <v>5253.5000000000009</v>
      </c>
      <c r="K23" s="19">
        <f t="shared" si="2"/>
        <v>1386.2</v>
      </c>
      <c r="L23" s="19">
        <f t="shared" si="15"/>
        <v>1003.1059999999989</v>
      </c>
      <c r="M23" s="19">
        <f t="shared" si="16"/>
        <v>72.363728177752037</v>
      </c>
      <c r="N23" s="19">
        <f t="shared" si="17"/>
        <v>19.094051584657823</v>
      </c>
      <c r="O23" s="19">
        <f t="shared" si="3"/>
        <v>2059</v>
      </c>
      <c r="P23" s="19">
        <f t="shared" si="3"/>
        <v>593.20000000000005</v>
      </c>
      <c r="Q23" s="19">
        <f t="shared" si="4"/>
        <v>357.69599999999997</v>
      </c>
      <c r="R23" s="19">
        <f t="shared" si="18"/>
        <v>60.299393122049892</v>
      </c>
      <c r="S23" s="16">
        <f t="shared" si="19"/>
        <v>17.372316658572121</v>
      </c>
      <c r="T23" s="20">
        <v>0.2</v>
      </c>
      <c r="U23" s="20">
        <v>0.2</v>
      </c>
      <c r="V23" s="19">
        <v>34.045999999999999</v>
      </c>
      <c r="W23" s="19">
        <f t="shared" si="20"/>
        <v>17023</v>
      </c>
      <c r="X23" s="16">
        <f t="shared" si="21"/>
        <v>17023</v>
      </c>
      <c r="Y23" s="20">
        <v>1585.9</v>
      </c>
      <c r="Z23" s="20">
        <v>400</v>
      </c>
      <c r="AA23" s="19">
        <v>424.21699999999998</v>
      </c>
      <c r="AB23" s="19">
        <f t="shared" si="22"/>
        <v>106.05425</v>
      </c>
      <c r="AC23" s="16">
        <f t="shared" si="23"/>
        <v>26.749290623620652</v>
      </c>
      <c r="AD23" s="20">
        <v>2058.8000000000002</v>
      </c>
      <c r="AE23" s="20">
        <v>593</v>
      </c>
      <c r="AF23" s="19">
        <v>323.64999999999998</v>
      </c>
      <c r="AG23" s="19">
        <f t="shared" si="24"/>
        <v>54.578414839797638</v>
      </c>
      <c r="AH23" s="16">
        <f t="shared" si="25"/>
        <v>15.720322517971633</v>
      </c>
      <c r="AI23" s="20">
        <v>144</v>
      </c>
      <c r="AJ23" s="20">
        <v>43</v>
      </c>
      <c r="AK23" s="19">
        <v>59</v>
      </c>
      <c r="AL23" s="19">
        <f t="shared" si="26"/>
        <v>137.2093023255814</v>
      </c>
      <c r="AM23" s="16">
        <f t="shared" si="27"/>
        <v>40.972222222222221</v>
      </c>
      <c r="AN23" s="21">
        <v>0</v>
      </c>
      <c r="AO23" s="21">
        <v>0</v>
      </c>
      <c r="AP23" s="19">
        <v>0</v>
      </c>
      <c r="AQ23" s="19" t="e">
        <f t="shared" si="28"/>
        <v>#DIV/0!</v>
      </c>
      <c r="AR23" s="16" t="e">
        <f t="shared" si="29"/>
        <v>#DIV/0!</v>
      </c>
      <c r="AS23" s="21">
        <v>0</v>
      </c>
      <c r="AT23" s="21">
        <v>0</v>
      </c>
      <c r="AU23" s="16"/>
      <c r="AV23" s="16"/>
      <c r="AW23" s="16"/>
      <c r="AX23" s="16"/>
      <c r="AY23" s="16">
        <v>22134.400000000001</v>
      </c>
      <c r="AZ23" s="16">
        <v>5533.6</v>
      </c>
      <c r="BA23" s="16">
        <v>5533.6</v>
      </c>
      <c r="BB23" s="22"/>
      <c r="BC23" s="22"/>
      <c r="BD23" s="22"/>
      <c r="BE23" s="22">
        <v>0</v>
      </c>
      <c r="BF23" s="22">
        <v>0</v>
      </c>
      <c r="BG23" s="22">
        <v>0</v>
      </c>
      <c r="BH23" s="16"/>
      <c r="BI23" s="16"/>
      <c r="BJ23" s="16"/>
      <c r="BK23" s="16"/>
      <c r="BL23" s="16"/>
      <c r="BM23" s="16"/>
      <c r="BN23" s="19">
        <f t="shared" si="5"/>
        <v>574.6</v>
      </c>
      <c r="BO23" s="19">
        <f t="shared" si="5"/>
        <v>150</v>
      </c>
      <c r="BP23" s="19">
        <f t="shared" si="6"/>
        <v>20.72</v>
      </c>
      <c r="BQ23" s="19">
        <f t="shared" si="30"/>
        <v>13.813333333333333</v>
      </c>
      <c r="BR23" s="16">
        <f t="shared" si="31"/>
        <v>3.6059867734075879</v>
      </c>
      <c r="BS23" s="20">
        <v>574.6</v>
      </c>
      <c r="BT23" s="20">
        <v>150</v>
      </c>
      <c r="BU23" s="19">
        <v>20.72</v>
      </c>
      <c r="BV23" s="16">
        <v>0</v>
      </c>
      <c r="BW23" s="16">
        <v>0</v>
      </c>
      <c r="BX23" s="19">
        <v>0</v>
      </c>
      <c r="BY23" s="16">
        <v>0</v>
      </c>
      <c r="BZ23" s="16">
        <v>0</v>
      </c>
      <c r="CA23" s="16">
        <v>0</v>
      </c>
      <c r="CB23" s="20">
        <v>0</v>
      </c>
      <c r="CC23" s="20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24">
        <v>0</v>
      </c>
      <c r="CL23" s="24">
        <v>0</v>
      </c>
      <c r="CM23" s="16">
        <v>0</v>
      </c>
      <c r="CN23" s="20">
        <v>890</v>
      </c>
      <c r="CO23" s="20">
        <v>200</v>
      </c>
      <c r="CP23" s="16">
        <v>115.49</v>
      </c>
      <c r="CQ23" s="16">
        <v>490</v>
      </c>
      <c r="CR23" s="16">
        <v>50</v>
      </c>
      <c r="CS23" s="16">
        <v>30.3</v>
      </c>
      <c r="CT23" s="20">
        <v>0</v>
      </c>
      <c r="CU23" s="20">
        <v>0</v>
      </c>
      <c r="CV23" s="16">
        <v>0</v>
      </c>
      <c r="CW23" s="16">
        <v>0</v>
      </c>
      <c r="CX23" s="16">
        <v>0</v>
      </c>
      <c r="CY23" s="16">
        <v>23.452999999999999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9">
        <f t="shared" si="7"/>
        <v>27387.9</v>
      </c>
      <c r="DH23" s="19">
        <f t="shared" si="8"/>
        <v>6919.8</v>
      </c>
      <c r="DI23" s="19">
        <f t="shared" si="32"/>
        <v>6536.7060000000001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10650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1246.7000000000007</v>
      </c>
      <c r="DZ23" s="16">
        <v>0</v>
      </c>
      <c r="EA23" s="16">
        <v>0</v>
      </c>
      <c r="EB23" s="16">
        <v>0</v>
      </c>
      <c r="EC23" s="19">
        <f t="shared" si="9"/>
        <v>11896.7</v>
      </c>
      <c r="ED23" s="19">
        <f t="shared" si="9"/>
        <v>0</v>
      </c>
      <c r="EE23" s="19">
        <f t="shared" si="10"/>
        <v>0</v>
      </c>
      <c r="EF23" s="51">
        <v>2.5299999999988358</v>
      </c>
      <c r="EG23" s="23"/>
      <c r="EH23" s="23"/>
      <c r="EI23" s="23"/>
      <c r="EJ23" s="23"/>
    </row>
    <row r="24" spans="1:140" s="25" customFormat="1" ht="20.25" customHeight="1">
      <c r="A24" s="38">
        <v>15</v>
      </c>
      <c r="B24" s="41" t="s">
        <v>62</v>
      </c>
      <c r="C24" s="16">
        <v>225.9307</v>
      </c>
      <c r="D24" s="24">
        <v>1149.7997</v>
      </c>
      <c r="E24" s="18">
        <f t="shared" si="11"/>
        <v>11796.708999999999</v>
      </c>
      <c r="F24" s="18">
        <f t="shared" si="12"/>
        <v>2731</v>
      </c>
      <c r="G24" s="19">
        <f t="shared" si="0"/>
        <v>2862.5259999999998</v>
      </c>
      <c r="H24" s="19">
        <f t="shared" si="13"/>
        <v>104.81603808128889</v>
      </c>
      <c r="I24" s="19">
        <f t="shared" si="14"/>
        <v>24.265462511620829</v>
      </c>
      <c r="J24" s="19">
        <f t="shared" si="1"/>
        <v>2381.9090000000001</v>
      </c>
      <c r="K24" s="19">
        <f t="shared" si="2"/>
        <v>377.3</v>
      </c>
      <c r="L24" s="19">
        <f t="shared" si="15"/>
        <v>508.82599999999985</v>
      </c>
      <c r="M24" s="19">
        <f t="shared" si="16"/>
        <v>134.85979326795649</v>
      </c>
      <c r="N24" s="19">
        <f t="shared" si="17"/>
        <v>21.362109131793023</v>
      </c>
      <c r="O24" s="19">
        <f t="shared" si="3"/>
        <v>1456.1489999999999</v>
      </c>
      <c r="P24" s="19">
        <f t="shared" si="3"/>
        <v>140</v>
      </c>
      <c r="Q24" s="19">
        <f t="shared" si="4"/>
        <v>380.69599999999997</v>
      </c>
      <c r="R24" s="19">
        <f t="shared" si="18"/>
        <v>271.92571428571426</v>
      </c>
      <c r="S24" s="16">
        <f t="shared" si="19"/>
        <v>26.144027843304496</v>
      </c>
      <c r="T24" s="20">
        <v>23.6</v>
      </c>
      <c r="U24" s="20">
        <v>0</v>
      </c>
      <c r="V24" s="19">
        <v>0.69299999999999995</v>
      </c>
      <c r="W24" s="19" t="e">
        <f t="shared" si="20"/>
        <v>#DIV/0!</v>
      </c>
      <c r="X24" s="16">
        <f t="shared" si="21"/>
        <v>2.9364406779661012</v>
      </c>
      <c r="Y24" s="20">
        <v>185.8</v>
      </c>
      <c r="Z24" s="20">
        <v>4.3</v>
      </c>
      <c r="AA24" s="19">
        <v>33.75</v>
      </c>
      <c r="AB24" s="19">
        <f t="shared" si="22"/>
        <v>784.88372093023258</v>
      </c>
      <c r="AC24" s="16">
        <f t="shared" si="23"/>
        <v>18.164693218514529</v>
      </c>
      <c r="AD24" s="20">
        <v>1432.549</v>
      </c>
      <c r="AE24" s="20">
        <v>140</v>
      </c>
      <c r="AF24" s="19">
        <v>380.00299999999999</v>
      </c>
      <c r="AG24" s="19">
        <f t="shared" si="24"/>
        <v>271.43071428571426</v>
      </c>
      <c r="AH24" s="16">
        <f t="shared" si="25"/>
        <v>26.526352676243537</v>
      </c>
      <c r="AI24" s="20">
        <v>252</v>
      </c>
      <c r="AJ24" s="20">
        <v>213</v>
      </c>
      <c r="AK24" s="19">
        <v>13</v>
      </c>
      <c r="AL24" s="19">
        <f t="shared" si="26"/>
        <v>6.103286384976526</v>
      </c>
      <c r="AM24" s="16">
        <f t="shared" si="27"/>
        <v>5.1587301587301582</v>
      </c>
      <c r="AN24" s="21">
        <v>0</v>
      </c>
      <c r="AO24" s="21">
        <v>0</v>
      </c>
      <c r="AP24" s="19">
        <v>0</v>
      </c>
      <c r="AQ24" s="19" t="e">
        <f t="shared" si="28"/>
        <v>#DIV/0!</v>
      </c>
      <c r="AR24" s="16" t="e">
        <f t="shared" si="29"/>
        <v>#DIV/0!</v>
      </c>
      <c r="AS24" s="21">
        <v>0</v>
      </c>
      <c r="AT24" s="21">
        <v>0</v>
      </c>
      <c r="AU24" s="16"/>
      <c r="AV24" s="16"/>
      <c r="AW24" s="16"/>
      <c r="AX24" s="16"/>
      <c r="AY24" s="16">
        <v>9414.7999999999993</v>
      </c>
      <c r="AZ24" s="16">
        <v>2353.6999999999998</v>
      </c>
      <c r="BA24" s="16">
        <v>2353.6999999999998</v>
      </c>
      <c r="BB24" s="22"/>
      <c r="BC24" s="22"/>
      <c r="BD24" s="22"/>
      <c r="BE24" s="22">
        <v>0</v>
      </c>
      <c r="BF24" s="22">
        <v>0</v>
      </c>
      <c r="BG24" s="22">
        <v>0</v>
      </c>
      <c r="BH24" s="16"/>
      <c r="BI24" s="16"/>
      <c r="BJ24" s="16"/>
      <c r="BK24" s="16"/>
      <c r="BL24" s="16"/>
      <c r="BM24" s="16"/>
      <c r="BN24" s="19">
        <f t="shared" si="5"/>
        <v>327.96</v>
      </c>
      <c r="BO24" s="19">
        <f t="shared" si="5"/>
        <v>10</v>
      </c>
      <c r="BP24" s="19">
        <f t="shared" si="6"/>
        <v>38.9</v>
      </c>
      <c r="BQ24" s="19">
        <f t="shared" si="30"/>
        <v>388.99999999999994</v>
      </c>
      <c r="BR24" s="16">
        <f t="shared" si="31"/>
        <v>11.86120258568118</v>
      </c>
      <c r="BS24" s="20">
        <v>327.96</v>
      </c>
      <c r="BT24" s="20">
        <v>10</v>
      </c>
      <c r="BU24" s="19">
        <v>38.9</v>
      </c>
      <c r="BV24" s="16">
        <v>0</v>
      </c>
      <c r="BW24" s="16">
        <v>0</v>
      </c>
      <c r="BX24" s="19">
        <v>0</v>
      </c>
      <c r="BY24" s="16">
        <v>0</v>
      </c>
      <c r="BZ24" s="16">
        <v>0</v>
      </c>
      <c r="CA24" s="16">
        <v>0</v>
      </c>
      <c r="CB24" s="20">
        <v>0</v>
      </c>
      <c r="CC24" s="20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24">
        <v>0</v>
      </c>
      <c r="CL24" s="24">
        <v>0</v>
      </c>
      <c r="CM24" s="16">
        <v>0</v>
      </c>
      <c r="CN24" s="20">
        <v>160</v>
      </c>
      <c r="CO24" s="20">
        <v>10</v>
      </c>
      <c r="CP24" s="16">
        <v>26.9</v>
      </c>
      <c r="CQ24" s="16">
        <v>160</v>
      </c>
      <c r="CR24" s="16">
        <v>10</v>
      </c>
      <c r="CS24" s="16">
        <v>11.9</v>
      </c>
      <c r="CT24" s="20">
        <v>0</v>
      </c>
      <c r="CU24" s="20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9">
        <f t="shared" si="7"/>
        <v>11796.708999999999</v>
      </c>
      <c r="DH24" s="19">
        <f t="shared" si="8"/>
        <v>2731</v>
      </c>
      <c r="DI24" s="19">
        <f t="shared" si="32"/>
        <v>2862.5259999999998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160</v>
      </c>
      <c r="DZ24" s="16">
        <v>0</v>
      </c>
      <c r="EA24" s="16">
        <v>0</v>
      </c>
      <c r="EB24" s="16">
        <v>0</v>
      </c>
      <c r="EC24" s="19">
        <f t="shared" si="9"/>
        <v>160</v>
      </c>
      <c r="ED24" s="19">
        <f t="shared" si="9"/>
        <v>0</v>
      </c>
      <c r="EE24" s="19">
        <f t="shared" si="10"/>
        <v>0</v>
      </c>
      <c r="EF24" s="51">
        <v>15.579999999999927</v>
      </c>
      <c r="EG24" s="23"/>
      <c r="EH24" s="23"/>
      <c r="EI24" s="23"/>
      <c r="EJ24" s="23"/>
    </row>
    <row r="25" spans="1:140" s="25" customFormat="1" ht="20.25" customHeight="1">
      <c r="A25" s="40">
        <v>16</v>
      </c>
      <c r="B25" s="41" t="s">
        <v>63</v>
      </c>
      <c r="C25" s="16">
        <v>303.61680000000001</v>
      </c>
      <c r="D25" s="24">
        <v>1189.3613</v>
      </c>
      <c r="E25" s="18">
        <f t="shared" si="11"/>
        <v>9682.8000000000011</v>
      </c>
      <c r="F25" s="18">
        <f t="shared" si="12"/>
        <v>2213</v>
      </c>
      <c r="G25" s="19">
        <f t="shared" si="0"/>
        <v>2329.5169000000001</v>
      </c>
      <c r="H25" s="19">
        <f t="shared" si="13"/>
        <v>105.2651107094442</v>
      </c>
      <c r="I25" s="19">
        <f t="shared" si="14"/>
        <v>24.058298219523277</v>
      </c>
      <c r="J25" s="19">
        <f t="shared" si="1"/>
        <v>2208.8000000000002</v>
      </c>
      <c r="K25" s="19">
        <f t="shared" si="2"/>
        <v>344.5</v>
      </c>
      <c r="L25" s="19">
        <f t="shared" si="15"/>
        <v>461.01689999999996</v>
      </c>
      <c r="M25" s="19">
        <f t="shared" si="16"/>
        <v>133.82203193033379</v>
      </c>
      <c r="N25" s="19">
        <f t="shared" si="17"/>
        <v>20.871826331039475</v>
      </c>
      <c r="O25" s="19">
        <f t="shared" si="3"/>
        <v>573.79999999999995</v>
      </c>
      <c r="P25" s="19">
        <f t="shared" si="3"/>
        <v>100.7</v>
      </c>
      <c r="Q25" s="19">
        <f t="shared" si="4"/>
        <v>123.81100000000001</v>
      </c>
      <c r="R25" s="19">
        <f t="shared" si="18"/>
        <v>122.95034756703078</v>
      </c>
      <c r="S25" s="16">
        <f t="shared" si="19"/>
        <v>21.577378877657726</v>
      </c>
      <c r="T25" s="20">
        <v>1.3</v>
      </c>
      <c r="U25" s="20">
        <v>0.7</v>
      </c>
      <c r="V25" s="19">
        <v>6.0999999999999999E-2</v>
      </c>
      <c r="W25" s="19">
        <f t="shared" si="20"/>
        <v>8.7142857142857153</v>
      </c>
      <c r="X25" s="16">
        <f t="shared" si="21"/>
        <v>4.6923076923076925</v>
      </c>
      <c r="Y25" s="20">
        <v>978.8</v>
      </c>
      <c r="Z25" s="20">
        <v>105.3</v>
      </c>
      <c r="AA25" s="19">
        <v>181.35499999999999</v>
      </c>
      <c r="AB25" s="19">
        <f t="shared" si="22"/>
        <v>172.2269705603039</v>
      </c>
      <c r="AC25" s="16">
        <f t="shared" si="23"/>
        <v>18.528299959133633</v>
      </c>
      <c r="AD25" s="20">
        <v>572.5</v>
      </c>
      <c r="AE25" s="20">
        <v>100</v>
      </c>
      <c r="AF25" s="19">
        <v>123.75</v>
      </c>
      <c r="AG25" s="19">
        <f t="shared" si="24"/>
        <v>123.75</v>
      </c>
      <c r="AH25" s="16">
        <f t="shared" si="25"/>
        <v>21.615720524017469</v>
      </c>
      <c r="AI25" s="20">
        <v>24</v>
      </c>
      <c r="AJ25" s="20">
        <v>6</v>
      </c>
      <c r="AK25" s="19">
        <v>0</v>
      </c>
      <c r="AL25" s="19">
        <f t="shared" si="26"/>
        <v>0</v>
      </c>
      <c r="AM25" s="16">
        <f t="shared" si="27"/>
        <v>0</v>
      </c>
      <c r="AN25" s="21">
        <v>0</v>
      </c>
      <c r="AO25" s="21">
        <v>0</v>
      </c>
      <c r="AP25" s="19">
        <v>0</v>
      </c>
      <c r="AQ25" s="19" t="e">
        <f t="shared" si="28"/>
        <v>#DIV/0!</v>
      </c>
      <c r="AR25" s="16" t="e">
        <f t="shared" si="29"/>
        <v>#DIV/0!</v>
      </c>
      <c r="AS25" s="21">
        <v>0</v>
      </c>
      <c r="AT25" s="21">
        <v>0</v>
      </c>
      <c r="AU25" s="16"/>
      <c r="AV25" s="16"/>
      <c r="AW25" s="16"/>
      <c r="AX25" s="16"/>
      <c r="AY25" s="16">
        <v>7474</v>
      </c>
      <c r="AZ25" s="16">
        <v>1868.5</v>
      </c>
      <c r="BA25" s="16">
        <v>1868.5</v>
      </c>
      <c r="BB25" s="22"/>
      <c r="BC25" s="22"/>
      <c r="BD25" s="22"/>
      <c r="BE25" s="22">
        <v>0</v>
      </c>
      <c r="BF25" s="22">
        <v>0</v>
      </c>
      <c r="BG25" s="22">
        <v>0</v>
      </c>
      <c r="BH25" s="16"/>
      <c r="BI25" s="16"/>
      <c r="BJ25" s="16"/>
      <c r="BK25" s="16"/>
      <c r="BL25" s="16"/>
      <c r="BM25" s="16"/>
      <c r="BN25" s="19">
        <f t="shared" si="5"/>
        <v>622.20000000000005</v>
      </c>
      <c r="BO25" s="19">
        <f t="shared" si="5"/>
        <v>132.5</v>
      </c>
      <c r="BP25" s="19">
        <f t="shared" si="6"/>
        <v>100.2</v>
      </c>
      <c r="BQ25" s="19">
        <f t="shared" si="30"/>
        <v>75.622641509433961</v>
      </c>
      <c r="BR25" s="16">
        <f t="shared" si="31"/>
        <v>16.104146576663453</v>
      </c>
      <c r="BS25" s="20">
        <v>572.20000000000005</v>
      </c>
      <c r="BT25" s="20">
        <v>120</v>
      </c>
      <c r="BU25" s="19">
        <v>91.2</v>
      </c>
      <c r="BV25" s="16">
        <v>0</v>
      </c>
      <c r="BW25" s="16">
        <v>0</v>
      </c>
      <c r="BX25" s="19">
        <v>0</v>
      </c>
      <c r="BY25" s="16">
        <v>0</v>
      </c>
      <c r="BZ25" s="16">
        <v>0</v>
      </c>
      <c r="CA25" s="16">
        <v>0</v>
      </c>
      <c r="CB25" s="20">
        <v>50</v>
      </c>
      <c r="CC25" s="20">
        <v>12.5</v>
      </c>
      <c r="CD25" s="16">
        <v>9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24">
        <v>0</v>
      </c>
      <c r="CL25" s="24">
        <v>0</v>
      </c>
      <c r="CM25" s="16">
        <v>0</v>
      </c>
      <c r="CN25" s="20">
        <v>10</v>
      </c>
      <c r="CO25" s="20">
        <v>0</v>
      </c>
      <c r="CP25" s="16">
        <v>0</v>
      </c>
      <c r="CQ25" s="16">
        <v>0</v>
      </c>
      <c r="CR25" s="16">
        <v>0</v>
      </c>
      <c r="CS25" s="16">
        <v>0</v>
      </c>
      <c r="CT25" s="20">
        <v>0</v>
      </c>
      <c r="CU25" s="20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34.206899999999997</v>
      </c>
      <c r="DF25" s="16">
        <v>0</v>
      </c>
      <c r="DG25" s="19">
        <f t="shared" si="7"/>
        <v>9682.8000000000011</v>
      </c>
      <c r="DH25" s="19">
        <f t="shared" si="8"/>
        <v>2213</v>
      </c>
      <c r="DI25" s="19">
        <f t="shared" si="32"/>
        <v>2329.5169000000001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9">
        <f t="shared" si="9"/>
        <v>0</v>
      </c>
      <c r="ED25" s="19">
        <f t="shared" si="9"/>
        <v>0</v>
      </c>
      <c r="EE25" s="19">
        <f t="shared" si="10"/>
        <v>0</v>
      </c>
      <c r="EF25" s="51">
        <v>21.44399999999996</v>
      </c>
      <c r="EG25" s="23"/>
      <c r="EH25" s="23"/>
      <c r="EI25" s="23"/>
      <c r="EJ25" s="23"/>
    </row>
    <row r="26" spans="1:140" s="25" customFormat="1" ht="20.25" customHeight="1">
      <c r="A26" s="38">
        <v>17</v>
      </c>
      <c r="B26" s="41" t="s">
        <v>64</v>
      </c>
      <c r="C26" s="16">
        <v>2829.8265999999999</v>
      </c>
      <c r="D26" s="24">
        <v>4100.9249</v>
      </c>
      <c r="E26" s="18">
        <f t="shared" si="11"/>
        <v>33764</v>
      </c>
      <c r="F26" s="18">
        <f t="shared" si="12"/>
        <v>7386</v>
      </c>
      <c r="G26" s="19">
        <f t="shared" si="0"/>
        <v>7228.6669999999995</v>
      </c>
      <c r="H26" s="19">
        <f t="shared" si="13"/>
        <v>97.869848361765506</v>
      </c>
      <c r="I26" s="19">
        <f t="shared" si="14"/>
        <v>21.409391659755954</v>
      </c>
      <c r="J26" s="19">
        <f t="shared" si="1"/>
        <v>6576.6</v>
      </c>
      <c r="K26" s="19">
        <f t="shared" si="2"/>
        <v>589.20000000000005</v>
      </c>
      <c r="L26" s="19">
        <f t="shared" si="15"/>
        <v>431.767</v>
      </c>
      <c r="M26" s="19">
        <f t="shared" si="16"/>
        <v>73.280210454854029</v>
      </c>
      <c r="N26" s="19">
        <f t="shared" si="17"/>
        <v>6.5652008636681565</v>
      </c>
      <c r="O26" s="19">
        <f t="shared" si="3"/>
        <v>3952.4</v>
      </c>
      <c r="P26" s="19">
        <f t="shared" si="3"/>
        <v>300</v>
      </c>
      <c r="Q26" s="19">
        <f t="shared" si="4"/>
        <v>383.71799999999996</v>
      </c>
      <c r="R26" s="19">
        <f t="shared" si="18"/>
        <v>127.90599999999999</v>
      </c>
      <c r="S26" s="16">
        <f t="shared" si="19"/>
        <v>9.7084809229835027</v>
      </c>
      <c r="T26" s="20">
        <v>18.600000000000001</v>
      </c>
      <c r="U26" s="20">
        <v>0</v>
      </c>
      <c r="V26" s="19">
        <v>0.19800000000000001</v>
      </c>
      <c r="W26" s="19" t="e">
        <f t="shared" si="20"/>
        <v>#DIV/0!</v>
      </c>
      <c r="X26" s="16">
        <f t="shared" si="21"/>
        <v>1.064516129032258</v>
      </c>
      <c r="Y26" s="20">
        <v>2356.1999999999998</v>
      </c>
      <c r="Z26" s="20">
        <v>222.2</v>
      </c>
      <c r="AA26" s="19">
        <v>0.249</v>
      </c>
      <c r="AB26" s="19">
        <f t="shared" si="22"/>
        <v>0.11206120612061207</v>
      </c>
      <c r="AC26" s="16">
        <f t="shared" si="23"/>
        <v>1.0567863509039981E-2</v>
      </c>
      <c r="AD26" s="20">
        <v>3933.8</v>
      </c>
      <c r="AE26" s="20">
        <v>300</v>
      </c>
      <c r="AF26" s="19">
        <v>383.52</v>
      </c>
      <c r="AG26" s="19">
        <f t="shared" si="24"/>
        <v>127.84</v>
      </c>
      <c r="AH26" s="16">
        <f t="shared" si="25"/>
        <v>9.7493517718236813</v>
      </c>
      <c r="AI26" s="20">
        <v>148</v>
      </c>
      <c r="AJ26" s="20">
        <v>37</v>
      </c>
      <c r="AK26" s="19">
        <v>14</v>
      </c>
      <c r="AL26" s="19">
        <f t="shared" si="26"/>
        <v>37.837837837837839</v>
      </c>
      <c r="AM26" s="16">
        <f t="shared" si="27"/>
        <v>9.4594594594594597</v>
      </c>
      <c r="AN26" s="21">
        <v>0</v>
      </c>
      <c r="AO26" s="21">
        <v>0</v>
      </c>
      <c r="AP26" s="19">
        <v>0</v>
      </c>
      <c r="AQ26" s="19" t="e">
        <f t="shared" si="28"/>
        <v>#DIV/0!</v>
      </c>
      <c r="AR26" s="16" t="e">
        <f t="shared" si="29"/>
        <v>#DIV/0!</v>
      </c>
      <c r="AS26" s="21">
        <v>0</v>
      </c>
      <c r="AT26" s="21">
        <v>0</v>
      </c>
      <c r="AU26" s="16"/>
      <c r="AV26" s="16"/>
      <c r="AW26" s="16"/>
      <c r="AX26" s="16"/>
      <c r="AY26" s="16">
        <v>27187.4</v>
      </c>
      <c r="AZ26" s="16">
        <v>6796.8</v>
      </c>
      <c r="BA26" s="16">
        <v>6796.9</v>
      </c>
      <c r="BB26" s="22"/>
      <c r="BC26" s="22"/>
      <c r="BD26" s="22"/>
      <c r="BE26" s="22">
        <v>0</v>
      </c>
      <c r="BF26" s="22">
        <v>0</v>
      </c>
      <c r="BG26" s="22">
        <v>0</v>
      </c>
      <c r="BH26" s="16"/>
      <c r="BI26" s="16"/>
      <c r="BJ26" s="16"/>
      <c r="BK26" s="16"/>
      <c r="BL26" s="16"/>
      <c r="BM26" s="16"/>
      <c r="BN26" s="19">
        <f t="shared" si="5"/>
        <v>120</v>
      </c>
      <c r="BO26" s="19">
        <f t="shared" si="5"/>
        <v>30</v>
      </c>
      <c r="BP26" s="19">
        <f t="shared" si="6"/>
        <v>13.8</v>
      </c>
      <c r="BQ26" s="19">
        <f t="shared" si="30"/>
        <v>46</v>
      </c>
      <c r="BR26" s="16">
        <f t="shared" si="31"/>
        <v>11.5</v>
      </c>
      <c r="BS26" s="20">
        <v>120</v>
      </c>
      <c r="BT26" s="20">
        <v>30</v>
      </c>
      <c r="BU26" s="19">
        <v>13.8</v>
      </c>
      <c r="BV26" s="16">
        <v>0</v>
      </c>
      <c r="BW26" s="16">
        <v>0</v>
      </c>
      <c r="BX26" s="19">
        <v>0</v>
      </c>
      <c r="BY26" s="16">
        <v>0</v>
      </c>
      <c r="BZ26" s="16">
        <v>0</v>
      </c>
      <c r="CA26" s="16">
        <v>0</v>
      </c>
      <c r="CB26" s="20">
        <v>0</v>
      </c>
      <c r="CC26" s="20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24">
        <v>0</v>
      </c>
      <c r="CL26" s="24">
        <v>0</v>
      </c>
      <c r="CM26" s="16">
        <v>0</v>
      </c>
      <c r="CN26" s="20">
        <v>0</v>
      </c>
      <c r="CO26" s="20">
        <v>0</v>
      </c>
      <c r="CP26" s="16">
        <v>0</v>
      </c>
      <c r="CQ26" s="16">
        <v>0</v>
      </c>
      <c r="CR26" s="16">
        <v>0</v>
      </c>
      <c r="CS26" s="16">
        <v>0</v>
      </c>
      <c r="CT26" s="20">
        <v>0</v>
      </c>
      <c r="CU26" s="20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20</v>
      </c>
      <c r="DF26" s="16">
        <v>0</v>
      </c>
      <c r="DG26" s="19">
        <f t="shared" si="7"/>
        <v>33764</v>
      </c>
      <c r="DH26" s="19">
        <f t="shared" si="8"/>
        <v>7386</v>
      </c>
      <c r="DI26" s="19">
        <f t="shared" si="32"/>
        <v>7228.6669999999995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3400</v>
      </c>
      <c r="DZ26" s="16">
        <v>0</v>
      </c>
      <c r="EA26" s="16">
        <v>0</v>
      </c>
      <c r="EB26" s="16">
        <v>0</v>
      </c>
      <c r="EC26" s="19">
        <f t="shared" si="9"/>
        <v>3400</v>
      </c>
      <c r="ED26" s="19">
        <f t="shared" si="9"/>
        <v>0</v>
      </c>
      <c r="EE26" s="19">
        <f t="shared" si="10"/>
        <v>0</v>
      </c>
      <c r="EF26" s="51">
        <v>0</v>
      </c>
      <c r="EG26" s="23"/>
      <c r="EH26" s="23"/>
      <c r="EI26" s="23"/>
      <c r="EJ26" s="23"/>
    </row>
    <row r="27" spans="1:140" s="25" customFormat="1" ht="20.25" customHeight="1">
      <c r="A27" s="40">
        <v>18</v>
      </c>
      <c r="B27" s="41" t="s">
        <v>65</v>
      </c>
      <c r="C27" s="16">
        <v>413.07130000000001</v>
      </c>
      <c r="D27" s="24">
        <v>23.5197</v>
      </c>
      <c r="E27" s="18">
        <f t="shared" si="11"/>
        <v>10820.916000000001</v>
      </c>
      <c r="F27" s="18">
        <f t="shared" si="12"/>
        <v>2522.9</v>
      </c>
      <c r="G27" s="19">
        <f t="shared" si="0"/>
        <v>2365.1170000000002</v>
      </c>
      <c r="H27" s="19">
        <f t="shared" si="13"/>
        <v>93.745966942803918</v>
      </c>
      <c r="I27" s="19">
        <f t="shared" si="14"/>
        <v>21.856901948042108</v>
      </c>
      <c r="J27" s="19">
        <f t="shared" si="1"/>
        <v>2362.7160000000003</v>
      </c>
      <c r="K27" s="19">
        <f t="shared" si="2"/>
        <v>408.3</v>
      </c>
      <c r="L27" s="19">
        <f t="shared" si="15"/>
        <v>250.51700000000022</v>
      </c>
      <c r="M27" s="19">
        <f t="shared" si="16"/>
        <v>61.356110702914577</v>
      </c>
      <c r="N27" s="19">
        <f t="shared" si="17"/>
        <v>10.602924769629537</v>
      </c>
      <c r="O27" s="19">
        <f t="shared" si="3"/>
        <v>1479.9770000000001</v>
      </c>
      <c r="P27" s="19">
        <f t="shared" si="3"/>
        <v>130</v>
      </c>
      <c r="Q27" s="19">
        <f t="shared" si="4"/>
        <v>163.464</v>
      </c>
      <c r="R27" s="19">
        <f t="shared" si="18"/>
        <v>125.74153846153845</v>
      </c>
      <c r="S27" s="16">
        <f t="shared" si="19"/>
        <v>11.045036510702531</v>
      </c>
      <c r="T27" s="20">
        <v>254.34700000000001</v>
      </c>
      <c r="U27" s="20">
        <v>100</v>
      </c>
      <c r="V27" s="19">
        <v>99.013999999999996</v>
      </c>
      <c r="W27" s="19">
        <f t="shared" si="20"/>
        <v>99.013999999999996</v>
      </c>
      <c r="X27" s="16">
        <f t="shared" si="21"/>
        <v>38.9287076317</v>
      </c>
      <c r="Y27" s="20">
        <v>275.73900000000003</v>
      </c>
      <c r="Z27" s="20">
        <v>62.3</v>
      </c>
      <c r="AA27" s="19">
        <v>49.938000000000002</v>
      </c>
      <c r="AB27" s="19">
        <f t="shared" si="22"/>
        <v>80.157303370786522</v>
      </c>
      <c r="AC27" s="16">
        <f t="shared" si="23"/>
        <v>18.110604593474264</v>
      </c>
      <c r="AD27" s="20">
        <v>1225.6300000000001</v>
      </c>
      <c r="AE27" s="20">
        <v>30</v>
      </c>
      <c r="AF27" s="19">
        <v>64.45</v>
      </c>
      <c r="AG27" s="19">
        <f t="shared" si="24"/>
        <v>214.83333333333334</v>
      </c>
      <c r="AH27" s="16">
        <f t="shared" si="25"/>
        <v>5.2585201080260759</v>
      </c>
      <c r="AI27" s="20">
        <v>236</v>
      </c>
      <c r="AJ27" s="20">
        <v>206</v>
      </c>
      <c r="AK27" s="19">
        <v>0</v>
      </c>
      <c r="AL27" s="19">
        <f t="shared" si="26"/>
        <v>0</v>
      </c>
      <c r="AM27" s="16">
        <f t="shared" si="27"/>
        <v>0</v>
      </c>
      <c r="AN27" s="21">
        <v>0</v>
      </c>
      <c r="AO27" s="21">
        <v>0</v>
      </c>
      <c r="AP27" s="19">
        <v>0</v>
      </c>
      <c r="AQ27" s="19" t="e">
        <f t="shared" si="28"/>
        <v>#DIV/0!</v>
      </c>
      <c r="AR27" s="16" t="e">
        <f t="shared" si="29"/>
        <v>#DIV/0!</v>
      </c>
      <c r="AS27" s="21">
        <v>0</v>
      </c>
      <c r="AT27" s="21">
        <v>0</v>
      </c>
      <c r="AU27" s="16"/>
      <c r="AV27" s="16"/>
      <c r="AW27" s="16"/>
      <c r="AX27" s="16"/>
      <c r="AY27" s="16">
        <v>8458.2000000000007</v>
      </c>
      <c r="AZ27" s="16">
        <v>2114.6</v>
      </c>
      <c r="BA27" s="16">
        <v>2114.6</v>
      </c>
      <c r="BB27" s="22"/>
      <c r="BC27" s="22"/>
      <c r="BD27" s="22"/>
      <c r="BE27" s="22">
        <v>0</v>
      </c>
      <c r="BF27" s="22">
        <v>0</v>
      </c>
      <c r="BG27" s="22">
        <v>0</v>
      </c>
      <c r="BH27" s="16"/>
      <c r="BI27" s="16"/>
      <c r="BJ27" s="16"/>
      <c r="BK27" s="16"/>
      <c r="BL27" s="16"/>
      <c r="BM27" s="16"/>
      <c r="BN27" s="19">
        <f t="shared" si="5"/>
        <v>181</v>
      </c>
      <c r="BO27" s="19">
        <f t="shared" si="5"/>
        <v>10</v>
      </c>
      <c r="BP27" s="19">
        <f t="shared" si="6"/>
        <v>0</v>
      </c>
      <c r="BQ27" s="19">
        <f t="shared" si="30"/>
        <v>0</v>
      </c>
      <c r="BR27" s="16">
        <f t="shared" si="31"/>
        <v>0</v>
      </c>
      <c r="BS27" s="20">
        <v>181</v>
      </c>
      <c r="BT27" s="20">
        <v>10</v>
      </c>
      <c r="BU27" s="19">
        <v>0</v>
      </c>
      <c r="BV27" s="16">
        <v>0</v>
      </c>
      <c r="BW27" s="16">
        <v>0</v>
      </c>
      <c r="BX27" s="19">
        <v>0</v>
      </c>
      <c r="BY27" s="16">
        <v>0</v>
      </c>
      <c r="BZ27" s="16">
        <v>0</v>
      </c>
      <c r="CA27" s="16">
        <v>0</v>
      </c>
      <c r="CB27" s="20">
        <v>0</v>
      </c>
      <c r="CC27" s="20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24">
        <v>0</v>
      </c>
      <c r="CL27" s="24">
        <v>0</v>
      </c>
      <c r="CM27" s="16">
        <v>0</v>
      </c>
      <c r="CN27" s="20">
        <v>190</v>
      </c>
      <c r="CO27" s="20">
        <v>0</v>
      </c>
      <c r="CP27" s="16">
        <v>36</v>
      </c>
      <c r="CQ27" s="16">
        <v>190</v>
      </c>
      <c r="CR27" s="16">
        <v>0</v>
      </c>
      <c r="CS27" s="16">
        <v>36</v>
      </c>
      <c r="CT27" s="20">
        <v>0</v>
      </c>
      <c r="CU27" s="20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9">
        <f t="shared" si="7"/>
        <v>10820.916000000001</v>
      </c>
      <c r="DH27" s="19">
        <f t="shared" si="8"/>
        <v>2522.9</v>
      </c>
      <c r="DI27" s="19">
        <f t="shared" si="32"/>
        <v>2365.1170000000002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663.40899999999999</v>
      </c>
      <c r="DZ27" s="16">
        <v>0</v>
      </c>
      <c r="EA27" s="16">
        <v>0</v>
      </c>
      <c r="EB27" s="16">
        <v>0</v>
      </c>
      <c r="EC27" s="19">
        <f t="shared" si="9"/>
        <v>663.40899999999999</v>
      </c>
      <c r="ED27" s="19">
        <f t="shared" si="9"/>
        <v>0</v>
      </c>
      <c r="EE27" s="19">
        <f t="shared" si="10"/>
        <v>0</v>
      </c>
      <c r="EF27" s="51">
        <v>1.1150000000002365</v>
      </c>
      <c r="EG27" s="23"/>
      <c r="EH27" s="23"/>
      <c r="EI27" s="23"/>
      <c r="EJ27" s="23"/>
    </row>
    <row r="28" spans="1:140" s="25" customFormat="1" ht="20.25" customHeight="1">
      <c r="A28" s="38">
        <v>19</v>
      </c>
      <c r="B28" s="41" t="s">
        <v>66</v>
      </c>
      <c r="C28" s="16">
        <v>6.51</v>
      </c>
      <c r="D28" s="24">
        <v>155.33330000000001</v>
      </c>
      <c r="E28" s="18">
        <f t="shared" si="11"/>
        <v>15603.977000000001</v>
      </c>
      <c r="F28" s="18">
        <f t="shared" si="12"/>
        <v>3278.7667000000001</v>
      </c>
      <c r="G28" s="19">
        <f t="shared" si="0"/>
        <v>3039.616</v>
      </c>
      <c r="H28" s="19">
        <f t="shared" si="13"/>
        <v>92.706077562639635</v>
      </c>
      <c r="I28" s="19">
        <f t="shared" si="14"/>
        <v>19.479751860695512</v>
      </c>
      <c r="J28" s="19">
        <f t="shared" si="1"/>
        <v>4406.777</v>
      </c>
      <c r="K28" s="19">
        <f t="shared" si="2"/>
        <v>479.4667</v>
      </c>
      <c r="L28" s="19">
        <f t="shared" si="15"/>
        <v>240.31599999999986</v>
      </c>
      <c r="M28" s="19">
        <f t="shared" si="16"/>
        <v>50.121520430928747</v>
      </c>
      <c r="N28" s="19">
        <f t="shared" si="17"/>
        <v>5.4533279083556954</v>
      </c>
      <c r="O28" s="19">
        <f t="shared" si="3"/>
        <v>1069</v>
      </c>
      <c r="P28" s="19">
        <f t="shared" si="3"/>
        <v>200</v>
      </c>
      <c r="Q28" s="19">
        <f t="shared" si="4"/>
        <v>146.136</v>
      </c>
      <c r="R28" s="19">
        <f t="shared" si="18"/>
        <v>73.067999999999998</v>
      </c>
      <c r="S28" s="16">
        <f t="shared" si="19"/>
        <v>13.670346117867165</v>
      </c>
      <c r="T28" s="20">
        <v>0</v>
      </c>
      <c r="U28" s="20">
        <v>0</v>
      </c>
      <c r="V28" s="19">
        <v>2.1000000000000001E-2</v>
      </c>
      <c r="W28" s="19" t="e">
        <f t="shared" si="20"/>
        <v>#DIV/0!</v>
      </c>
      <c r="X28" s="16" t="e">
        <f t="shared" si="21"/>
        <v>#DIV/0!</v>
      </c>
      <c r="Y28" s="20">
        <v>1153.4970000000001</v>
      </c>
      <c r="Z28" s="20">
        <v>234.4667</v>
      </c>
      <c r="AA28" s="19">
        <v>8.4819999999999993</v>
      </c>
      <c r="AB28" s="19">
        <f t="shared" si="22"/>
        <v>3.6175712798448565</v>
      </c>
      <c r="AC28" s="16">
        <f t="shared" si="23"/>
        <v>0.73532917727571023</v>
      </c>
      <c r="AD28" s="20">
        <v>1069</v>
      </c>
      <c r="AE28" s="20">
        <v>200</v>
      </c>
      <c r="AF28" s="19">
        <v>146.11500000000001</v>
      </c>
      <c r="AG28" s="19">
        <f t="shared" si="24"/>
        <v>73.057500000000005</v>
      </c>
      <c r="AH28" s="16">
        <f t="shared" si="25"/>
        <v>13.66838166510758</v>
      </c>
      <c r="AI28" s="20">
        <v>20</v>
      </c>
      <c r="AJ28" s="20">
        <v>5</v>
      </c>
      <c r="AK28" s="19">
        <v>0</v>
      </c>
      <c r="AL28" s="19">
        <f t="shared" si="26"/>
        <v>0</v>
      </c>
      <c r="AM28" s="16">
        <f t="shared" si="27"/>
        <v>0</v>
      </c>
      <c r="AN28" s="21">
        <v>0</v>
      </c>
      <c r="AO28" s="21">
        <v>0</v>
      </c>
      <c r="AP28" s="19">
        <v>0</v>
      </c>
      <c r="AQ28" s="19" t="e">
        <f t="shared" si="28"/>
        <v>#DIV/0!</v>
      </c>
      <c r="AR28" s="16" t="e">
        <f t="shared" si="29"/>
        <v>#DIV/0!</v>
      </c>
      <c r="AS28" s="21">
        <v>0</v>
      </c>
      <c r="AT28" s="21">
        <v>0</v>
      </c>
      <c r="AU28" s="16"/>
      <c r="AV28" s="16"/>
      <c r="AW28" s="16"/>
      <c r="AX28" s="16"/>
      <c r="AY28" s="16">
        <v>11197.2</v>
      </c>
      <c r="AZ28" s="16">
        <v>2799.3</v>
      </c>
      <c r="BA28" s="16">
        <v>2799.3</v>
      </c>
      <c r="BB28" s="22"/>
      <c r="BC28" s="22"/>
      <c r="BD28" s="22"/>
      <c r="BE28" s="22">
        <v>0</v>
      </c>
      <c r="BF28" s="22">
        <v>0</v>
      </c>
      <c r="BG28" s="22">
        <v>0</v>
      </c>
      <c r="BH28" s="16"/>
      <c r="BI28" s="16"/>
      <c r="BJ28" s="16"/>
      <c r="BK28" s="16"/>
      <c r="BL28" s="16"/>
      <c r="BM28" s="16"/>
      <c r="BN28" s="19">
        <f t="shared" si="5"/>
        <v>644.28</v>
      </c>
      <c r="BO28" s="19">
        <f t="shared" si="5"/>
        <v>40</v>
      </c>
      <c r="BP28" s="19">
        <f t="shared" si="6"/>
        <v>0</v>
      </c>
      <c r="BQ28" s="19">
        <f t="shared" si="30"/>
        <v>0</v>
      </c>
      <c r="BR28" s="16">
        <f t="shared" si="31"/>
        <v>0</v>
      </c>
      <c r="BS28" s="20">
        <v>644.28</v>
      </c>
      <c r="BT28" s="20">
        <v>40</v>
      </c>
      <c r="BU28" s="19">
        <v>0</v>
      </c>
      <c r="BV28" s="16">
        <v>0</v>
      </c>
      <c r="BW28" s="16">
        <v>0</v>
      </c>
      <c r="BX28" s="19">
        <v>0</v>
      </c>
      <c r="BY28" s="16">
        <v>0</v>
      </c>
      <c r="BZ28" s="16">
        <v>0</v>
      </c>
      <c r="CA28" s="16">
        <v>0</v>
      </c>
      <c r="CB28" s="20">
        <v>0</v>
      </c>
      <c r="CC28" s="20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24">
        <v>0</v>
      </c>
      <c r="CL28" s="24">
        <v>0</v>
      </c>
      <c r="CM28" s="16">
        <v>0</v>
      </c>
      <c r="CN28" s="20">
        <v>20</v>
      </c>
      <c r="CO28" s="20">
        <v>0</v>
      </c>
      <c r="CP28" s="16">
        <v>0</v>
      </c>
      <c r="CQ28" s="16">
        <v>0</v>
      </c>
      <c r="CR28" s="16">
        <v>0</v>
      </c>
      <c r="CS28" s="16">
        <v>0</v>
      </c>
      <c r="CT28" s="20">
        <v>0</v>
      </c>
      <c r="CU28" s="20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1500</v>
      </c>
      <c r="DD28" s="16">
        <v>0</v>
      </c>
      <c r="DE28" s="16">
        <v>0</v>
      </c>
      <c r="DF28" s="16">
        <v>0</v>
      </c>
      <c r="DG28" s="19">
        <f t="shared" si="7"/>
        <v>15603.977000000001</v>
      </c>
      <c r="DH28" s="19">
        <f t="shared" si="8"/>
        <v>3278.7667000000001</v>
      </c>
      <c r="DI28" s="19">
        <f t="shared" si="32"/>
        <v>3039.616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3151.49</v>
      </c>
      <c r="DZ28" s="16">
        <v>680</v>
      </c>
      <c r="EA28" s="16">
        <v>811.85</v>
      </c>
      <c r="EB28" s="16">
        <v>0</v>
      </c>
      <c r="EC28" s="19">
        <f t="shared" si="9"/>
        <v>3151.49</v>
      </c>
      <c r="ED28" s="19">
        <f t="shared" si="9"/>
        <v>680</v>
      </c>
      <c r="EE28" s="19">
        <f t="shared" si="10"/>
        <v>811.85</v>
      </c>
      <c r="EF28" s="51">
        <v>85.697999999999865</v>
      </c>
      <c r="EG28" s="23"/>
      <c r="EH28" s="23"/>
      <c r="EI28" s="23"/>
      <c r="EJ28" s="23"/>
    </row>
    <row r="29" spans="1:140" s="25" customFormat="1" ht="20.25" customHeight="1">
      <c r="A29" s="40">
        <v>20</v>
      </c>
      <c r="B29" s="41" t="s">
        <v>67</v>
      </c>
      <c r="C29" s="16">
        <v>350.47329999999999</v>
      </c>
      <c r="D29" s="24">
        <v>161.67660000000001</v>
      </c>
      <c r="E29" s="18">
        <f t="shared" si="11"/>
        <v>6765.5999999999995</v>
      </c>
      <c r="F29" s="18">
        <f t="shared" si="12"/>
        <v>1572.2</v>
      </c>
      <c r="G29" s="19">
        <f t="shared" si="0"/>
        <v>1521.529</v>
      </c>
      <c r="H29" s="19">
        <f t="shared" si="13"/>
        <v>96.777063986770131</v>
      </c>
      <c r="I29" s="19">
        <f t="shared" si="14"/>
        <v>22.489195341137521</v>
      </c>
      <c r="J29" s="19">
        <f t="shared" si="1"/>
        <v>1199.8</v>
      </c>
      <c r="K29" s="19">
        <f t="shared" si="2"/>
        <v>180.8</v>
      </c>
      <c r="L29" s="19">
        <f t="shared" si="15"/>
        <v>130.029</v>
      </c>
      <c r="M29" s="19">
        <f t="shared" si="16"/>
        <v>71.918694690265482</v>
      </c>
      <c r="N29" s="19">
        <f t="shared" si="17"/>
        <v>10.837556259376562</v>
      </c>
      <c r="O29" s="19">
        <f t="shared" si="3"/>
        <v>461.4</v>
      </c>
      <c r="P29" s="19">
        <f t="shared" si="3"/>
        <v>50</v>
      </c>
      <c r="Q29" s="19">
        <f t="shared" si="4"/>
        <v>100.029</v>
      </c>
      <c r="R29" s="19">
        <f t="shared" si="18"/>
        <v>200.05799999999999</v>
      </c>
      <c r="S29" s="16">
        <f t="shared" si="19"/>
        <v>21.679453836150845</v>
      </c>
      <c r="T29" s="20">
        <v>14.7</v>
      </c>
      <c r="U29" s="20">
        <v>0</v>
      </c>
      <c r="V29" s="19">
        <v>2.9000000000000001E-2</v>
      </c>
      <c r="W29" s="19" t="e">
        <f t="shared" si="20"/>
        <v>#DIV/0!</v>
      </c>
      <c r="X29" s="16">
        <f t="shared" si="21"/>
        <v>0.19727891156462585</v>
      </c>
      <c r="Y29" s="20">
        <v>360.7</v>
      </c>
      <c r="Z29" s="20">
        <v>80.8</v>
      </c>
      <c r="AA29" s="19">
        <v>30</v>
      </c>
      <c r="AB29" s="19">
        <f t="shared" si="22"/>
        <v>37.128712871287128</v>
      </c>
      <c r="AC29" s="16">
        <f t="shared" si="23"/>
        <v>8.3171610756861671</v>
      </c>
      <c r="AD29" s="20">
        <v>446.7</v>
      </c>
      <c r="AE29" s="20">
        <v>50</v>
      </c>
      <c r="AF29" s="19">
        <v>100</v>
      </c>
      <c r="AG29" s="19">
        <f t="shared" si="24"/>
        <v>200</v>
      </c>
      <c r="AH29" s="16">
        <f t="shared" si="25"/>
        <v>22.386389075442132</v>
      </c>
      <c r="AI29" s="20">
        <v>0</v>
      </c>
      <c r="AJ29" s="20">
        <v>0</v>
      </c>
      <c r="AK29" s="19">
        <v>0</v>
      </c>
      <c r="AL29" s="19" t="e">
        <f t="shared" si="26"/>
        <v>#DIV/0!</v>
      </c>
      <c r="AM29" s="16" t="e">
        <f t="shared" si="27"/>
        <v>#DIV/0!</v>
      </c>
      <c r="AN29" s="21">
        <v>0</v>
      </c>
      <c r="AO29" s="21">
        <v>0</v>
      </c>
      <c r="AP29" s="19">
        <v>0</v>
      </c>
      <c r="AQ29" s="19" t="e">
        <f t="shared" si="28"/>
        <v>#DIV/0!</v>
      </c>
      <c r="AR29" s="16" t="e">
        <f t="shared" si="29"/>
        <v>#DIV/0!</v>
      </c>
      <c r="AS29" s="21">
        <v>0</v>
      </c>
      <c r="AT29" s="21">
        <v>0</v>
      </c>
      <c r="AU29" s="16"/>
      <c r="AV29" s="16"/>
      <c r="AW29" s="16"/>
      <c r="AX29" s="16"/>
      <c r="AY29" s="16">
        <v>5565.8</v>
      </c>
      <c r="AZ29" s="16">
        <v>1391.4</v>
      </c>
      <c r="BA29" s="16">
        <v>1391.5</v>
      </c>
      <c r="BB29" s="22"/>
      <c r="BC29" s="22"/>
      <c r="BD29" s="22"/>
      <c r="BE29" s="22">
        <v>0</v>
      </c>
      <c r="BF29" s="22">
        <v>0</v>
      </c>
      <c r="BG29" s="22">
        <v>0</v>
      </c>
      <c r="BH29" s="16"/>
      <c r="BI29" s="16"/>
      <c r="BJ29" s="16"/>
      <c r="BK29" s="16"/>
      <c r="BL29" s="16"/>
      <c r="BM29" s="16"/>
      <c r="BN29" s="19">
        <f t="shared" si="5"/>
        <v>377.7</v>
      </c>
      <c r="BO29" s="19">
        <f t="shared" si="5"/>
        <v>50</v>
      </c>
      <c r="BP29" s="19">
        <f t="shared" si="6"/>
        <v>0</v>
      </c>
      <c r="BQ29" s="19">
        <f t="shared" si="30"/>
        <v>0</v>
      </c>
      <c r="BR29" s="16">
        <f t="shared" si="31"/>
        <v>0</v>
      </c>
      <c r="BS29" s="20">
        <v>377.7</v>
      </c>
      <c r="BT29" s="20">
        <v>50</v>
      </c>
      <c r="BU29" s="19">
        <v>0</v>
      </c>
      <c r="BV29" s="16">
        <v>0</v>
      </c>
      <c r="BW29" s="16">
        <v>0</v>
      </c>
      <c r="BX29" s="19">
        <v>0</v>
      </c>
      <c r="BY29" s="16">
        <v>0</v>
      </c>
      <c r="BZ29" s="16">
        <v>0</v>
      </c>
      <c r="CA29" s="16">
        <v>0</v>
      </c>
      <c r="CB29" s="20">
        <v>0</v>
      </c>
      <c r="CC29" s="20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24">
        <v>0</v>
      </c>
      <c r="CL29" s="24">
        <v>0</v>
      </c>
      <c r="CM29" s="16">
        <v>0</v>
      </c>
      <c r="CN29" s="20">
        <v>0</v>
      </c>
      <c r="CO29" s="20">
        <v>0</v>
      </c>
      <c r="CP29" s="16">
        <v>0</v>
      </c>
      <c r="CQ29" s="16">
        <v>0</v>
      </c>
      <c r="CR29" s="16">
        <v>0</v>
      </c>
      <c r="CS29" s="16">
        <v>0</v>
      </c>
      <c r="CT29" s="20">
        <v>0</v>
      </c>
      <c r="CU29" s="20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9">
        <f t="shared" si="7"/>
        <v>6765.5999999999995</v>
      </c>
      <c r="DH29" s="19">
        <f t="shared" si="8"/>
        <v>1572.2</v>
      </c>
      <c r="DI29" s="19">
        <f t="shared" si="32"/>
        <v>1521.529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9">
        <f t="shared" si="9"/>
        <v>0</v>
      </c>
      <c r="ED29" s="19">
        <f t="shared" si="9"/>
        <v>0</v>
      </c>
      <c r="EE29" s="19">
        <f t="shared" si="10"/>
        <v>0</v>
      </c>
      <c r="EF29" s="51">
        <v>0</v>
      </c>
      <c r="EG29" s="23"/>
      <c r="EH29" s="23"/>
      <c r="EI29" s="23"/>
      <c r="EJ29" s="23"/>
    </row>
    <row r="30" spans="1:140" s="25" customFormat="1" ht="20.25" customHeight="1">
      <c r="A30" s="38">
        <v>21</v>
      </c>
      <c r="B30" s="41" t="s">
        <v>68</v>
      </c>
      <c r="C30" s="16">
        <v>1970.4466</v>
      </c>
      <c r="D30" s="24">
        <v>4.5075000000000003</v>
      </c>
      <c r="E30" s="18">
        <f t="shared" si="11"/>
        <v>7572.75</v>
      </c>
      <c r="F30" s="18">
        <f t="shared" si="12"/>
        <v>1784</v>
      </c>
      <c r="G30" s="19">
        <f t="shared" si="0"/>
        <v>1457.9390000000001</v>
      </c>
      <c r="H30" s="19">
        <f t="shared" si="13"/>
        <v>81.723038116591923</v>
      </c>
      <c r="I30" s="19">
        <f t="shared" si="14"/>
        <v>19.252438017893105</v>
      </c>
      <c r="J30" s="19">
        <f t="shared" si="1"/>
        <v>2666.95</v>
      </c>
      <c r="K30" s="19">
        <f t="shared" si="2"/>
        <v>557.54999999999995</v>
      </c>
      <c r="L30" s="19">
        <f t="shared" si="15"/>
        <v>231.43899999999999</v>
      </c>
      <c r="M30" s="19">
        <f t="shared" si="16"/>
        <v>41.50999910321945</v>
      </c>
      <c r="N30" s="19">
        <f t="shared" si="17"/>
        <v>8.6780404582013162</v>
      </c>
      <c r="O30" s="19">
        <f t="shared" si="3"/>
        <v>603.1</v>
      </c>
      <c r="P30" s="19">
        <f t="shared" si="3"/>
        <v>101.2</v>
      </c>
      <c r="Q30" s="19">
        <f t="shared" si="4"/>
        <v>15.984</v>
      </c>
      <c r="R30" s="19">
        <f t="shared" si="18"/>
        <v>15.794466403162055</v>
      </c>
      <c r="S30" s="16">
        <f t="shared" si="19"/>
        <v>2.6503067484662575</v>
      </c>
      <c r="T30" s="20">
        <v>1.2</v>
      </c>
      <c r="U30" s="20">
        <v>1.2</v>
      </c>
      <c r="V30" s="19">
        <v>0.01</v>
      </c>
      <c r="W30" s="19">
        <f t="shared" si="20"/>
        <v>0.83333333333333337</v>
      </c>
      <c r="X30" s="16">
        <f t="shared" si="21"/>
        <v>0.83333333333333337</v>
      </c>
      <c r="Y30" s="20">
        <v>496.84999999999997</v>
      </c>
      <c r="Z30" s="20">
        <v>139.25</v>
      </c>
      <c r="AA30" s="19">
        <v>24.954999999999998</v>
      </c>
      <c r="AB30" s="19">
        <f t="shared" si="22"/>
        <v>17.921005385996409</v>
      </c>
      <c r="AC30" s="16">
        <f t="shared" si="23"/>
        <v>5.0226426486867268</v>
      </c>
      <c r="AD30" s="20">
        <v>601.9</v>
      </c>
      <c r="AE30" s="20">
        <v>100</v>
      </c>
      <c r="AF30" s="19">
        <v>15.974</v>
      </c>
      <c r="AG30" s="19">
        <f t="shared" si="24"/>
        <v>15.974</v>
      </c>
      <c r="AH30" s="16">
        <f t="shared" si="25"/>
        <v>2.6539292241236088</v>
      </c>
      <c r="AI30" s="20">
        <v>0</v>
      </c>
      <c r="AJ30" s="20">
        <v>0</v>
      </c>
      <c r="AK30" s="19">
        <v>0</v>
      </c>
      <c r="AL30" s="19" t="e">
        <f t="shared" si="26"/>
        <v>#DIV/0!</v>
      </c>
      <c r="AM30" s="16" t="e">
        <f t="shared" si="27"/>
        <v>#DIV/0!</v>
      </c>
      <c r="AN30" s="21">
        <v>0</v>
      </c>
      <c r="AO30" s="21">
        <v>0</v>
      </c>
      <c r="AP30" s="19">
        <v>0</v>
      </c>
      <c r="AQ30" s="19" t="e">
        <f t="shared" si="28"/>
        <v>#DIV/0!</v>
      </c>
      <c r="AR30" s="16" t="e">
        <f t="shared" si="29"/>
        <v>#DIV/0!</v>
      </c>
      <c r="AS30" s="21">
        <v>0</v>
      </c>
      <c r="AT30" s="21">
        <v>0</v>
      </c>
      <c r="AU30" s="16"/>
      <c r="AV30" s="16"/>
      <c r="AW30" s="16"/>
      <c r="AX30" s="16"/>
      <c r="AY30" s="16">
        <v>4905.8</v>
      </c>
      <c r="AZ30" s="16">
        <v>1226.45</v>
      </c>
      <c r="BA30" s="16">
        <v>1226.5</v>
      </c>
      <c r="BB30" s="22"/>
      <c r="BC30" s="22"/>
      <c r="BD30" s="22"/>
      <c r="BE30" s="22">
        <v>0</v>
      </c>
      <c r="BF30" s="22">
        <v>0</v>
      </c>
      <c r="BG30" s="22">
        <v>0</v>
      </c>
      <c r="BH30" s="16"/>
      <c r="BI30" s="16"/>
      <c r="BJ30" s="16"/>
      <c r="BK30" s="16"/>
      <c r="BL30" s="16"/>
      <c r="BM30" s="16"/>
      <c r="BN30" s="19">
        <f t="shared" si="5"/>
        <v>1547</v>
      </c>
      <c r="BO30" s="19">
        <f t="shared" si="5"/>
        <v>312.10000000000002</v>
      </c>
      <c r="BP30" s="19">
        <f t="shared" si="6"/>
        <v>188</v>
      </c>
      <c r="BQ30" s="19">
        <f t="shared" si="30"/>
        <v>60.237103492470354</v>
      </c>
      <c r="BR30" s="16">
        <f t="shared" si="31"/>
        <v>12.152553329023917</v>
      </c>
      <c r="BS30" s="20">
        <v>1547</v>
      </c>
      <c r="BT30" s="20">
        <v>312.10000000000002</v>
      </c>
      <c r="BU30" s="19">
        <v>188</v>
      </c>
      <c r="BV30" s="16">
        <v>0</v>
      </c>
      <c r="BW30" s="16">
        <v>0</v>
      </c>
      <c r="BX30" s="19">
        <v>0</v>
      </c>
      <c r="BY30" s="16">
        <v>0</v>
      </c>
      <c r="BZ30" s="16">
        <v>0</v>
      </c>
      <c r="CA30" s="16">
        <v>0</v>
      </c>
      <c r="CB30" s="20">
        <v>0</v>
      </c>
      <c r="CC30" s="20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24">
        <v>0</v>
      </c>
      <c r="CL30" s="24">
        <v>0</v>
      </c>
      <c r="CM30" s="16">
        <v>0</v>
      </c>
      <c r="CN30" s="20">
        <v>20</v>
      </c>
      <c r="CO30" s="20">
        <v>5</v>
      </c>
      <c r="CP30" s="16">
        <v>2</v>
      </c>
      <c r="CQ30" s="16">
        <v>0</v>
      </c>
      <c r="CR30" s="16">
        <v>0</v>
      </c>
      <c r="CS30" s="16">
        <v>0</v>
      </c>
      <c r="CT30" s="20">
        <v>0</v>
      </c>
      <c r="CU30" s="20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9">
        <f t="shared" si="7"/>
        <v>7572.75</v>
      </c>
      <c r="DH30" s="19">
        <f t="shared" si="8"/>
        <v>1784</v>
      </c>
      <c r="DI30" s="19">
        <f t="shared" si="32"/>
        <v>1457.9390000000001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9">
        <f t="shared" si="9"/>
        <v>0</v>
      </c>
      <c r="ED30" s="19">
        <f t="shared" si="9"/>
        <v>0</v>
      </c>
      <c r="EE30" s="19">
        <f t="shared" si="10"/>
        <v>0</v>
      </c>
      <c r="EF30" s="51">
        <v>0.5</v>
      </c>
      <c r="EG30" s="23"/>
      <c r="EH30" s="23"/>
      <c r="EI30" s="23"/>
      <c r="EJ30" s="23"/>
    </row>
    <row r="31" spans="1:140" s="25" customFormat="1" ht="20.25" customHeight="1">
      <c r="A31" s="40">
        <v>22</v>
      </c>
      <c r="B31" s="41" t="s">
        <v>69</v>
      </c>
      <c r="C31" s="16">
        <v>3463.2244999999998</v>
      </c>
      <c r="D31" s="24">
        <v>803.42740000000003</v>
      </c>
      <c r="E31" s="18">
        <f t="shared" si="11"/>
        <v>6118</v>
      </c>
      <c r="F31" s="18">
        <f t="shared" si="12"/>
        <v>1423</v>
      </c>
      <c r="G31" s="19">
        <f t="shared" si="0"/>
        <v>1705.1980000000001</v>
      </c>
      <c r="H31" s="19">
        <f t="shared" si="13"/>
        <v>119.83120168657766</v>
      </c>
      <c r="I31" s="19">
        <f t="shared" si="14"/>
        <v>27.871820856489048</v>
      </c>
      <c r="J31" s="19">
        <f t="shared" si="1"/>
        <v>2220.5</v>
      </c>
      <c r="K31" s="19">
        <f t="shared" si="2"/>
        <v>448.6</v>
      </c>
      <c r="L31" s="19">
        <f t="shared" si="15"/>
        <v>730.79800000000012</v>
      </c>
      <c r="M31" s="19">
        <f t="shared" si="16"/>
        <v>162.90637539010254</v>
      </c>
      <c r="N31" s="19">
        <f t="shared" si="17"/>
        <v>32.911416347669444</v>
      </c>
      <c r="O31" s="19">
        <f t="shared" si="3"/>
        <v>114.2</v>
      </c>
      <c r="P31" s="19">
        <f t="shared" si="3"/>
        <v>30</v>
      </c>
      <c r="Q31" s="19">
        <f t="shared" si="4"/>
        <v>3.7570000000000001</v>
      </c>
      <c r="R31" s="19">
        <f t="shared" si="18"/>
        <v>12.523333333333333</v>
      </c>
      <c r="S31" s="16">
        <f t="shared" si="19"/>
        <v>3.2898423817863396</v>
      </c>
      <c r="T31" s="20">
        <v>0</v>
      </c>
      <c r="U31" s="20">
        <v>0</v>
      </c>
      <c r="V31" s="19">
        <v>7.0000000000000001E-3</v>
      </c>
      <c r="W31" s="19" t="e">
        <f t="shared" si="20"/>
        <v>#DIV/0!</v>
      </c>
      <c r="X31" s="16" t="e">
        <f t="shared" si="21"/>
        <v>#DIV/0!</v>
      </c>
      <c r="Y31" s="20">
        <v>266.8</v>
      </c>
      <c r="Z31" s="20">
        <v>53.6</v>
      </c>
      <c r="AA31" s="19">
        <v>0</v>
      </c>
      <c r="AB31" s="19">
        <f t="shared" si="22"/>
        <v>0</v>
      </c>
      <c r="AC31" s="16">
        <f t="shared" si="23"/>
        <v>0</v>
      </c>
      <c r="AD31" s="20">
        <v>114.2</v>
      </c>
      <c r="AE31" s="20">
        <v>30</v>
      </c>
      <c r="AF31" s="19">
        <v>3.75</v>
      </c>
      <c r="AG31" s="19">
        <f t="shared" si="24"/>
        <v>12.5</v>
      </c>
      <c r="AH31" s="16">
        <f t="shared" si="25"/>
        <v>3.2837127845884413</v>
      </c>
      <c r="AI31" s="20">
        <v>0</v>
      </c>
      <c r="AJ31" s="20">
        <v>0</v>
      </c>
      <c r="AK31" s="19">
        <v>0</v>
      </c>
      <c r="AL31" s="19" t="e">
        <f t="shared" si="26"/>
        <v>#DIV/0!</v>
      </c>
      <c r="AM31" s="16" t="e">
        <f t="shared" si="27"/>
        <v>#DIV/0!</v>
      </c>
      <c r="AN31" s="21">
        <v>0</v>
      </c>
      <c r="AO31" s="21">
        <v>0</v>
      </c>
      <c r="AP31" s="19">
        <v>0</v>
      </c>
      <c r="AQ31" s="19" t="e">
        <f t="shared" si="28"/>
        <v>#DIV/0!</v>
      </c>
      <c r="AR31" s="16" t="e">
        <f t="shared" si="29"/>
        <v>#DIV/0!</v>
      </c>
      <c r="AS31" s="21">
        <v>0</v>
      </c>
      <c r="AT31" s="21">
        <v>0</v>
      </c>
      <c r="AU31" s="16"/>
      <c r="AV31" s="16"/>
      <c r="AW31" s="16"/>
      <c r="AX31" s="16"/>
      <c r="AY31" s="16">
        <v>3897.5</v>
      </c>
      <c r="AZ31" s="16">
        <v>974.4</v>
      </c>
      <c r="BA31" s="16">
        <v>974.4</v>
      </c>
      <c r="BB31" s="22"/>
      <c r="BC31" s="22"/>
      <c r="BD31" s="22"/>
      <c r="BE31" s="22">
        <v>0</v>
      </c>
      <c r="BF31" s="22">
        <v>0</v>
      </c>
      <c r="BG31" s="22">
        <v>0</v>
      </c>
      <c r="BH31" s="16"/>
      <c r="BI31" s="16"/>
      <c r="BJ31" s="16"/>
      <c r="BK31" s="16"/>
      <c r="BL31" s="16"/>
      <c r="BM31" s="16"/>
      <c r="BN31" s="19">
        <f t="shared" si="5"/>
        <v>1819.5</v>
      </c>
      <c r="BO31" s="19">
        <f t="shared" si="5"/>
        <v>360</v>
      </c>
      <c r="BP31" s="19">
        <f t="shared" si="6"/>
        <v>710.95</v>
      </c>
      <c r="BQ31" s="19">
        <f t="shared" si="30"/>
        <v>197.48611111111111</v>
      </c>
      <c r="BR31" s="16">
        <f t="shared" si="31"/>
        <v>39.073921406979942</v>
      </c>
      <c r="BS31" s="20">
        <v>1819.5</v>
      </c>
      <c r="BT31" s="20">
        <v>360</v>
      </c>
      <c r="BU31" s="19">
        <v>710.95</v>
      </c>
      <c r="BV31" s="16">
        <v>0</v>
      </c>
      <c r="BW31" s="16">
        <v>0</v>
      </c>
      <c r="BX31" s="19">
        <v>0</v>
      </c>
      <c r="BY31" s="16">
        <v>0</v>
      </c>
      <c r="BZ31" s="16">
        <v>0</v>
      </c>
      <c r="CA31" s="16">
        <v>0</v>
      </c>
      <c r="CB31" s="20">
        <v>0</v>
      </c>
      <c r="CC31" s="20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24">
        <v>0</v>
      </c>
      <c r="CL31" s="24">
        <v>0</v>
      </c>
      <c r="CM31" s="16">
        <v>0</v>
      </c>
      <c r="CN31" s="20">
        <v>20</v>
      </c>
      <c r="CO31" s="20">
        <v>5</v>
      </c>
      <c r="CP31" s="16">
        <v>0</v>
      </c>
      <c r="CQ31" s="16">
        <v>0</v>
      </c>
      <c r="CR31" s="16">
        <v>0</v>
      </c>
      <c r="CS31" s="16">
        <v>0</v>
      </c>
      <c r="CT31" s="20">
        <v>0</v>
      </c>
      <c r="CU31" s="20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9">
        <f t="shared" si="7"/>
        <v>6118</v>
      </c>
      <c r="DH31" s="19">
        <f t="shared" si="8"/>
        <v>1423</v>
      </c>
      <c r="DI31" s="19">
        <f t="shared" si="32"/>
        <v>1705.1980000000001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9">
        <f t="shared" si="9"/>
        <v>0</v>
      </c>
      <c r="ED31" s="19">
        <f t="shared" si="9"/>
        <v>0</v>
      </c>
      <c r="EE31" s="19">
        <f t="shared" si="10"/>
        <v>0</v>
      </c>
      <c r="EF31" s="51">
        <v>16.091000000000122</v>
      </c>
      <c r="EG31" s="23"/>
      <c r="EH31" s="23"/>
      <c r="EI31" s="23"/>
      <c r="EJ31" s="23"/>
    </row>
    <row r="32" spans="1:140" s="25" customFormat="1" ht="20.25" customHeight="1">
      <c r="A32" s="38">
        <v>23</v>
      </c>
      <c r="B32" s="39" t="s">
        <v>70</v>
      </c>
      <c r="C32" s="16">
        <v>115278.11040000001</v>
      </c>
      <c r="D32" s="24">
        <v>39738.668400000002</v>
      </c>
      <c r="E32" s="18">
        <f t="shared" si="11"/>
        <v>517090</v>
      </c>
      <c r="F32" s="18">
        <f t="shared" si="12"/>
        <v>120478.1</v>
      </c>
      <c r="G32" s="19">
        <f t="shared" si="0"/>
        <v>128812.90510000002</v>
      </c>
      <c r="H32" s="19">
        <f t="shared" si="13"/>
        <v>106.91810802129184</v>
      </c>
      <c r="I32" s="19">
        <f t="shared" si="14"/>
        <v>24.911118973486243</v>
      </c>
      <c r="J32" s="19">
        <f t="shared" si="1"/>
        <v>139488</v>
      </c>
      <c r="K32" s="19">
        <f t="shared" si="2"/>
        <v>26512.3</v>
      </c>
      <c r="L32" s="19">
        <f t="shared" si="15"/>
        <v>34991.245100000007</v>
      </c>
      <c r="M32" s="19">
        <f t="shared" si="16"/>
        <v>131.98117515266503</v>
      </c>
      <c r="N32" s="19">
        <f t="shared" si="17"/>
        <v>25.085487712204639</v>
      </c>
      <c r="O32" s="19">
        <f t="shared" si="3"/>
        <v>69135</v>
      </c>
      <c r="P32" s="19">
        <f t="shared" si="3"/>
        <v>12699.3</v>
      </c>
      <c r="Q32" s="19">
        <f t="shared" si="4"/>
        <v>14381.6968</v>
      </c>
      <c r="R32" s="19">
        <f t="shared" si="18"/>
        <v>113.24794909955666</v>
      </c>
      <c r="S32" s="16">
        <f t="shared" si="19"/>
        <v>20.802338612858897</v>
      </c>
      <c r="T32" s="20">
        <v>5935</v>
      </c>
      <c r="U32" s="20">
        <v>865</v>
      </c>
      <c r="V32" s="19">
        <v>970.70979999999997</v>
      </c>
      <c r="W32" s="19">
        <f t="shared" si="20"/>
        <v>112.22078612716764</v>
      </c>
      <c r="X32" s="16">
        <f t="shared" si="21"/>
        <v>16.355683235046335</v>
      </c>
      <c r="Y32" s="20">
        <v>4300</v>
      </c>
      <c r="Z32" s="20">
        <v>1050</v>
      </c>
      <c r="AA32" s="19">
        <v>472.65039999999999</v>
      </c>
      <c r="AB32" s="19">
        <f t="shared" si="22"/>
        <v>45.014323809523809</v>
      </c>
      <c r="AC32" s="16">
        <f t="shared" si="23"/>
        <v>10.991869767441861</v>
      </c>
      <c r="AD32" s="20">
        <v>63200</v>
      </c>
      <c r="AE32" s="20">
        <v>11834.3</v>
      </c>
      <c r="AF32" s="19">
        <v>13410.986999999999</v>
      </c>
      <c r="AG32" s="19">
        <f t="shared" si="24"/>
        <v>113.32302713299478</v>
      </c>
      <c r="AH32" s="16">
        <f t="shared" si="25"/>
        <v>21.219916139240507</v>
      </c>
      <c r="AI32" s="20">
        <v>7089</v>
      </c>
      <c r="AJ32" s="20">
        <v>1746</v>
      </c>
      <c r="AK32" s="19">
        <v>2580.58</v>
      </c>
      <c r="AL32" s="19">
        <f t="shared" si="26"/>
        <v>147.79954180985109</v>
      </c>
      <c r="AM32" s="16">
        <f t="shared" si="27"/>
        <v>36.402595570602344</v>
      </c>
      <c r="AN32" s="21">
        <v>5800</v>
      </c>
      <c r="AO32" s="21">
        <v>950</v>
      </c>
      <c r="AP32" s="19">
        <v>1769</v>
      </c>
      <c r="AQ32" s="19">
        <f t="shared" si="28"/>
        <v>186.21052631578948</v>
      </c>
      <c r="AR32" s="16">
        <f t="shared" si="29"/>
        <v>30.5</v>
      </c>
      <c r="AS32" s="21">
        <v>600</v>
      </c>
      <c r="AT32" s="21">
        <v>60</v>
      </c>
      <c r="AU32" s="16"/>
      <c r="AV32" s="16"/>
      <c r="AW32" s="16"/>
      <c r="AX32" s="16"/>
      <c r="AY32" s="16">
        <v>367070.9</v>
      </c>
      <c r="AZ32" s="16">
        <v>91767.6</v>
      </c>
      <c r="BA32" s="16">
        <v>91767.7</v>
      </c>
      <c r="BB32" s="22"/>
      <c r="BC32" s="22"/>
      <c r="BD32" s="22"/>
      <c r="BE32" s="22">
        <v>5134.3</v>
      </c>
      <c r="BF32" s="22">
        <v>857.4</v>
      </c>
      <c r="BG32" s="22">
        <v>959.1</v>
      </c>
      <c r="BH32" s="16"/>
      <c r="BI32" s="16"/>
      <c r="BJ32" s="16"/>
      <c r="BK32" s="16"/>
      <c r="BL32" s="16"/>
      <c r="BM32" s="16"/>
      <c r="BN32" s="19">
        <f t="shared" si="5"/>
        <v>6252</v>
      </c>
      <c r="BO32" s="19">
        <f t="shared" si="5"/>
        <v>1392</v>
      </c>
      <c r="BP32" s="19">
        <f t="shared" si="6"/>
        <v>1136.6300000000001</v>
      </c>
      <c r="BQ32" s="19">
        <f t="shared" si="30"/>
        <v>81.654454022988503</v>
      </c>
      <c r="BR32" s="16">
        <f t="shared" si="31"/>
        <v>18.180262316058862</v>
      </c>
      <c r="BS32" s="20">
        <v>4200</v>
      </c>
      <c r="BT32" s="20">
        <v>1050</v>
      </c>
      <c r="BU32" s="19">
        <v>1005.13</v>
      </c>
      <c r="BV32" s="16">
        <v>0</v>
      </c>
      <c r="BW32" s="16">
        <v>0</v>
      </c>
      <c r="BX32" s="19">
        <v>0</v>
      </c>
      <c r="BY32" s="16">
        <v>0</v>
      </c>
      <c r="BZ32" s="16">
        <v>0</v>
      </c>
      <c r="CA32" s="16">
        <v>0</v>
      </c>
      <c r="CB32" s="20">
        <v>2052</v>
      </c>
      <c r="CC32" s="20">
        <v>342</v>
      </c>
      <c r="CD32" s="16">
        <v>131.5</v>
      </c>
      <c r="CE32" s="16">
        <v>0</v>
      </c>
      <c r="CF32" s="16">
        <v>0</v>
      </c>
      <c r="CG32" s="16">
        <v>0</v>
      </c>
      <c r="CH32" s="16">
        <v>5396.8</v>
      </c>
      <c r="CI32" s="16">
        <v>1340.8</v>
      </c>
      <c r="CJ32" s="16">
        <v>1094.8599999999999</v>
      </c>
      <c r="CK32" s="24">
        <v>5300</v>
      </c>
      <c r="CL32" s="24">
        <v>1320</v>
      </c>
      <c r="CM32" s="16">
        <v>0</v>
      </c>
      <c r="CN32" s="20">
        <v>35962</v>
      </c>
      <c r="CO32" s="20">
        <v>6705</v>
      </c>
      <c r="CP32" s="16">
        <v>10961.693499999999</v>
      </c>
      <c r="CQ32" s="16">
        <v>21120</v>
      </c>
      <c r="CR32" s="16">
        <v>5280</v>
      </c>
      <c r="CS32" s="16">
        <v>4018.3145</v>
      </c>
      <c r="CT32" s="20">
        <v>2000</v>
      </c>
      <c r="CU32" s="20">
        <v>200</v>
      </c>
      <c r="CV32" s="16">
        <v>0</v>
      </c>
      <c r="CW32" s="16">
        <v>0</v>
      </c>
      <c r="CX32" s="16">
        <v>0</v>
      </c>
      <c r="CY32" s="16">
        <v>1050</v>
      </c>
      <c r="CZ32" s="16">
        <v>0</v>
      </c>
      <c r="DA32" s="16">
        <v>0</v>
      </c>
      <c r="DB32" s="16">
        <v>0</v>
      </c>
      <c r="DC32" s="16">
        <v>3050</v>
      </c>
      <c r="DD32" s="16">
        <v>390</v>
      </c>
      <c r="DE32" s="16">
        <v>2340.5104000000001</v>
      </c>
      <c r="DF32" s="16">
        <v>0</v>
      </c>
      <c r="DG32" s="19">
        <f t="shared" si="7"/>
        <v>517090</v>
      </c>
      <c r="DH32" s="19">
        <f t="shared" si="8"/>
        <v>120478.1</v>
      </c>
      <c r="DI32" s="19">
        <f t="shared" si="32"/>
        <v>128812.9051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0</v>
      </c>
      <c r="DZ32" s="16">
        <v>0</v>
      </c>
      <c r="EA32" s="16">
        <v>31929.268</v>
      </c>
      <c r="EB32" s="16">
        <v>0</v>
      </c>
      <c r="EC32" s="19">
        <f t="shared" si="9"/>
        <v>0</v>
      </c>
      <c r="ED32" s="19">
        <f t="shared" si="9"/>
        <v>0</v>
      </c>
      <c r="EE32" s="19">
        <f t="shared" si="10"/>
        <v>31929.268</v>
      </c>
      <c r="EF32" s="51">
        <v>298.48400000001129</v>
      </c>
      <c r="EG32" s="23"/>
      <c r="EH32" s="23"/>
      <c r="EI32" s="23"/>
      <c r="EJ32" s="23"/>
    </row>
    <row r="33" spans="1:140" s="25" customFormat="1" ht="20.25" customHeight="1">
      <c r="A33" s="40">
        <v>24</v>
      </c>
      <c r="B33" s="41" t="s">
        <v>71</v>
      </c>
      <c r="C33" s="16">
        <v>8949</v>
      </c>
      <c r="D33" s="24">
        <v>84.371600000000001</v>
      </c>
      <c r="E33" s="18">
        <f t="shared" si="11"/>
        <v>42703</v>
      </c>
      <c r="F33" s="18">
        <f t="shared" si="12"/>
        <v>10783.4</v>
      </c>
      <c r="G33" s="19">
        <f t="shared" si="0"/>
        <v>9243.0079999999998</v>
      </c>
      <c r="H33" s="19">
        <f t="shared" si="13"/>
        <v>85.715154774931847</v>
      </c>
      <c r="I33" s="19">
        <f t="shared" si="14"/>
        <v>21.644868042057936</v>
      </c>
      <c r="J33" s="19">
        <f t="shared" si="1"/>
        <v>6524.2</v>
      </c>
      <c r="K33" s="19">
        <f t="shared" si="2"/>
        <v>1113.7</v>
      </c>
      <c r="L33" s="19">
        <f t="shared" si="15"/>
        <v>1073.3079999999993</v>
      </c>
      <c r="M33" s="19">
        <f t="shared" si="16"/>
        <v>96.373170512705329</v>
      </c>
      <c r="N33" s="19">
        <f t="shared" si="17"/>
        <v>16.451181754084782</v>
      </c>
      <c r="O33" s="19">
        <f t="shared" si="3"/>
        <v>2090</v>
      </c>
      <c r="P33" s="19">
        <f t="shared" si="3"/>
        <v>398.7</v>
      </c>
      <c r="Q33" s="19">
        <f t="shared" si="4"/>
        <v>687.37800000000004</v>
      </c>
      <c r="R33" s="19">
        <f t="shared" si="18"/>
        <v>172.40481565086532</v>
      </c>
      <c r="S33" s="16">
        <f t="shared" si="19"/>
        <v>32.888899521531101</v>
      </c>
      <c r="T33" s="20">
        <v>0</v>
      </c>
      <c r="U33" s="20">
        <v>0</v>
      </c>
      <c r="V33" s="19">
        <v>0</v>
      </c>
      <c r="W33" s="19" t="e">
        <f t="shared" si="20"/>
        <v>#DIV/0!</v>
      </c>
      <c r="X33" s="16" t="e">
        <f t="shared" si="21"/>
        <v>#DIV/0!</v>
      </c>
      <c r="Y33" s="20">
        <v>3682.5</v>
      </c>
      <c r="Z33" s="20">
        <v>546</v>
      </c>
      <c r="AA33" s="19">
        <v>223.2</v>
      </c>
      <c r="AB33" s="19">
        <f t="shared" si="22"/>
        <v>40.879120879120876</v>
      </c>
      <c r="AC33" s="16">
        <f t="shared" si="23"/>
        <v>6.0610997963340116</v>
      </c>
      <c r="AD33" s="20">
        <v>2090</v>
      </c>
      <c r="AE33" s="20">
        <v>398.7</v>
      </c>
      <c r="AF33" s="19">
        <v>687.37800000000004</v>
      </c>
      <c r="AG33" s="19">
        <f t="shared" si="24"/>
        <v>172.40481565086532</v>
      </c>
      <c r="AH33" s="16">
        <f t="shared" si="25"/>
        <v>32.888899521531101</v>
      </c>
      <c r="AI33" s="20">
        <v>36</v>
      </c>
      <c r="AJ33" s="20">
        <v>9</v>
      </c>
      <c r="AK33" s="19">
        <v>0</v>
      </c>
      <c r="AL33" s="19">
        <f t="shared" si="26"/>
        <v>0</v>
      </c>
      <c r="AM33" s="16">
        <f t="shared" si="27"/>
        <v>0</v>
      </c>
      <c r="AN33" s="21">
        <v>0</v>
      </c>
      <c r="AO33" s="21">
        <v>0</v>
      </c>
      <c r="AP33" s="19">
        <v>0</v>
      </c>
      <c r="AQ33" s="19" t="e">
        <f t="shared" si="28"/>
        <v>#DIV/0!</v>
      </c>
      <c r="AR33" s="16" t="e">
        <f t="shared" si="29"/>
        <v>#DIV/0!</v>
      </c>
      <c r="AS33" s="21">
        <v>0</v>
      </c>
      <c r="AT33" s="21">
        <v>0</v>
      </c>
      <c r="AU33" s="16"/>
      <c r="AV33" s="16"/>
      <c r="AW33" s="16"/>
      <c r="AX33" s="16"/>
      <c r="AY33" s="16">
        <v>32678.799999999999</v>
      </c>
      <c r="AZ33" s="16">
        <v>8169.7</v>
      </c>
      <c r="BA33" s="16">
        <v>8169.7</v>
      </c>
      <c r="BB33" s="22"/>
      <c r="BC33" s="22"/>
      <c r="BD33" s="22"/>
      <c r="BE33" s="22">
        <v>0</v>
      </c>
      <c r="BF33" s="22">
        <v>0</v>
      </c>
      <c r="BG33" s="22">
        <v>0</v>
      </c>
      <c r="BH33" s="16"/>
      <c r="BI33" s="16"/>
      <c r="BJ33" s="16"/>
      <c r="BK33" s="16"/>
      <c r="BL33" s="16"/>
      <c r="BM33" s="16"/>
      <c r="BN33" s="19">
        <f t="shared" si="5"/>
        <v>355.7</v>
      </c>
      <c r="BO33" s="19">
        <f t="shared" si="5"/>
        <v>60</v>
      </c>
      <c r="BP33" s="19">
        <f t="shared" si="6"/>
        <v>60</v>
      </c>
      <c r="BQ33" s="19">
        <f t="shared" si="30"/>
        <v>100</v>
      </c>
      <c r="BR33" s="16">
        <f t="shared" si="31"/>
        <v>16.86814731515322</v>
      </c>
      <c r="BS33" s="20">
        <v>355.7</v>
      </c>
      <c r="BT33" s="20">
        <v>60</v>
      </c>
      <c r="BU33" s="19">
        <v>60</v>
      </c>
      <c r="BV33" s="16">
        <v>0</v>
      </c>
      <c r="BW33" s="16">
        <v>0</v>
      </c>
      <c r="BX33" s="19">
        <v>0</v>
      </c>
      <c r="BY33" s="16">
        <v>0</v>
      </c>
      <c r="BZ33" s="16">
        <v>0</v>
      </c>
      <c r="CA33" s="16">
        <v>0</v>
      </c>
      <c r="CB33" s="20">
        <v>0</v>
      </c>
      <c r="CC33" s="20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24">
        <v>0</v>
      </c>
      <c r="CL33" s="24">
        <v>0</v>
      </c>
      <c r="CM33" s="16">
        <v>0</v>
      </c>
      <c r="CN33" s="20">
        <v>360</v>
      </c>
      <c r="CO33" s="20">
        <v>100</v>
      </c>
      <c r="CP33" s="16">
        <v>25.7</v>
      </c>
      <c r="CQ33" s="16">
        <v>360</v>
      </c>
      <c r="CR33" s="16">
        <v>100</v>
      </c>
      <c r="CS33" s="16">
        <v>25.7</v>
      </c>
      <c r="CT33" s="20">
        <v>0</v>
      </c>
      <c r="CU33" s="20">
        <v>0</v>
      </c>
      <c r="CV33" s="16">
        <v>3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55.4</v>
      </c>
      <c r="DF33" s="16">
        <v>0</v>
      </c>
      <c r="DG33" s="19">
        <f t="shared" si="7"/>
        <v>39203</v>
      </c>
      <c r="DH33" s="19">
        <f t="shared" si="8"/>
        <v>9283.4</v>
      </c>
      <c r="DI33" s="19">
        <f t="shared" si="32"/>
        <v>9243.0079999999998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3500</v>
      </c>
      <c r="DT33" s="16">
        <v>1500</v>
      </c>
      <c r="DU33" s="16">
        <v>0</v>
      </c>
      <c r="DV33" s="16">
        <v>0</v>
      </c>
      <c r="DW33" s="16">
        <v>0</v>
      </c>
      <c r="DX33" s="16">
        <v>0</v>
      </c>
      <c r="DY33" s="16">
        <v>9501</v>
      </c>
      <c r="DZ33" s="16">
        <v>1501</v>
      </c>
      <c r="EA33" s="16">
        <v>248</v>
      </c>
      <c r="EB33" s="16">
        <v>0</v>
      </c>
      <c r="EC33" s="19">
        <f t="shared" si="9"/>
        <v>13001</v>
      </c>
      <c r="ED33" s="19">
        <f t="shared" si="9"/>
        <v>3001</v>
      </c>
      <c r="EE33" s="19">
        <f t="shared" si="10"/>
        <v>248</v>
      </c>
      <c r="EF33" s="51">
        <v>18.6299999999992</v>
      </c>
      <c r="EG33" s="23"/>
      <c r="EH33" s="23"/>
      <c r="EI33" s="23"/>
      <c r="EJ33" s="23"/>
    </row>
    <row r="34" spans="1:140" s="25" customFormat="1" ht="20.25" customHeight="1">
      <c r="A34" s="38">
        <v>25</v>
      </c>
      <c r="B34" s="41" t="s">
        <v>72</v>
      </c>
      <c r="C34" s="16">
        <v>15813.577600000001</v>
      </c>
      <c r="D34" s="24">
        <v>3825.6152999999999</v>
      </c>
      <c r="E34" s="18">
        <f t="shared" si="11"/>
        <v>45032.7</v>
      </c>
      <c r="F34" s="18">
        <f t="shared" si="12"/>
        <v>7167.5</v>
      </c>
      <c r="G34" s="19">
        <f t="shared" si="0"/>
        <v>7445.1352999999999</v>
      </c>
      <c r="H34" s="19">
        <f t="shared" si="13"/>
        <v>103.873530519707</v>
      </c>
      <c r="I34" s="19">
        <f t="shared" si="14"/>
        <v>16.532731326347299</v>
      </c>
      <c r="J34" s="19">
        <f t="shared" si="1"/>
        <v>6783</v>
      </c>
      <c r="K34" s="19">
        <f t="shared" si="2"/>
        <v>1005.075</v>
      </c>
      <c r="L34" s="19">
        <f t="shared" si="15"/>
        <v>1282.735300000001</v>
      </c>
      <c r="M34" s="19">
        <f t="shared" si="16"/>
        <v>127.62582891824002</v>
      </c>
      <c r="N34" s="19">
        <f t="shared" si="17"/>
        <v>18.911031991744078</v>
      </c>
      <c r="O34" s="19">
        <f t="shared" si="3"/>
        <v>2100</v>
      </c>
      <c r="P34" s="19">
        <f t="shared" si="3"/>
        <v>500</v>
      </c>
      <c r="Q34" s="19">
        <f t="shared" si="4"/>
        <v>534.97400000000005</v>
      </c>
      <c r="R34" s="19">
        <f t="shared" si="18"/>
        <v>106.99480000000001</v>
      </c>
      <c r="S34" s="16">
        <f t="shared" si="19"/>
        <v>25.474952380952381</v>
      </c>
      <c r="T34" s="20">
        <v>0</v>
      </c>
      <c r="U34" s="20">
        <v>0</v>
      </c>
      <c r="V34" s="19">
        <v>0</v>
      </c>
      <c r="W34" s="19" t="e">
        <f t="shared" si="20"/>
        <v>#DIV/0!</v>
      </c>
      <c r="X34" s="16" t="e">
        <f t="shared" si="21"/>
        <v>#DIV/0!</v>
      </c>
      <c r="Y34" s="20">
        <v>3500</v>
      </c>
      <c r="Z34" s="20">
        <v>185.07499999999999</v>
      </c>
      <c r="AA34" s="19">
        <v>208.87129999999999</v>
      </c>
      <c r="AB34" s="19">
        <f t="shared" si="22"/>
        <v>112.85765230312035</v>
      </c>
      <c r="AC34" s="16">
        <f t="shared" si="23"/>
        <v>5.9677514285714288</v>
      </c>
      <c r="AD34" s="20">
        <v>2100</v>
      </c>
      <c r="AE34" s="20">
        <v>500</v>
      </c>
      <c r="AF34" s="19">
        <v>534.97400000000005</v>
      </c>
      <c r="AG34" s="19">
        <f t="shared" si="24"/>
        <v>106.99480000000001</v>
      </c>
      <c r="AH34" s="16">
        <f t="shared" si="25"/>
        <v>25.474952380952381</v>
      </c>
      <c r="AI34" s="20">
        <v>93</v>
      </c>
      <c r="AJ34" s="20">
        <v>20</v>
      </c>
      <c r="AK34" s="19">
        <v>15.8</v>
      </c>
      <c r="AL34" s="19">
        <f t="shared" si="26"/>
        <v>79</v>
      </c>
      <c r="AM34" s="16">
        <f t="shared" si="27"/>
        <v>16.989247311827956</v>
      </c>
      <c r="AN34" s="21">
        <v>0</v>
      </c>
      <c r="AO34" s="21">
        <v>0</v>
      </c>
      <c r="AP34" s="19">
        <v>0</v>
      </c>
      <c r="AQ34" s="19" t="e">
        <f t="shared" si="28"/>
        <v>#DIV/0!</v>
      </c>
      <c r="AR34" s="16" t="e">
        <f t="shared" si="29"/>
        <v>#DIV/0!</v>
      </c>
      <c r="AS34" s="21">
        <v>0</v>
      </c>
      <c r="AT34" s="21">
        <v>0</v>
      </c>
      <c r="AU34" s="16"/>
      <c r="AV34" s="16"/>
      <c r="AW34" s="16"/>
      <c r="AX34" s="16"/>
      <c r="AY34" s="16">
        <v>24649.7</v>
      </c>
      <c r="AZ34" s="16">
        <v>6162.4250000000002</v>
      </c>
      <c r="BA34" s="16">
        <v>6162.4</v>
      </c>
      <c r="BB34" s="22"/>
      <c r="BC34" s="22"/>
      <c r="BD34" s="22"/>
      <c r="BE34" s="22">
        <v>0</v>
      </c>
      <c r="BF34" s="22">
        <v>0</v>
      </c>
      <c r="BG34" s="22">
        <v>0</v>
      </c>
      <c r="BH34" s="16"/>
      <c r="BI34" s="16"/>
      <c r="BJ34" s="16"/>
      <c r="BK34" s="16"/>
      <c r="BL34" s="16"/>
      <c r="BM34" s="16"/>
      <c r="BN34" s="19">
        <f t="shared" si="5"/>
        <v>340</v>
      </c>
      <c r="BO34" s="19">
        <f t="shared" si="5"/>
        <v>100</v>
      </c>
      <c r="BP34" s="19">
        <f t="shared" si="6"/>
        <v>100.4</v>
      </c>
      <c r="BQ34" s="19">
        <f t="shared" si="30"/>
        <v>100.4</v>
      </c>
      <c r="BR34" s="16">
        <f t="shared" si="31"/>
        <v>29.52941176470588</v>
      </c>
      <c r="BS34" s="20">
        <v>340</v>
      </c>
      <c r="BT34" s="20">
        <v>100</v>
      </c>
      <c r="BU34" s="19">
        <v>100.4</v>
      </c>
      <c r="BV34" s="16">
        <v>0</v>
      </c>
      <c r="BW34" s="16">
        <v>0</v>
      </c>
      <c r="BX34" s="19">
        <v>0</v>
      </c>
      <c r="BY34" s="16">
        <v>0</v>
      </c>
      <c r="BZ34" s="16">
        <v>0</v>
      </c>
      <c r="CA34" s="16">
        <v>0</v>
      </c>
      <c r="CB34" s="20">
        <v>0</v>
      </c>
      <c r="CC34" s="20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24">
        <v>0</v>
      </c>
      <c r="CL34" s="24">
        <v>0</v>
      </c>
      <c r="CM34" s="16">
        <v>0</v>
      </c>
      <c r="CN34" s="20">
        <v>750</v>
      </c>
      <c r="CO34" s="20">
        <v>200</v>
      </c>
      <c r="CP34" s="16">
        <v>200.4</v>
      </c>
      <c r="CQ34" s="16">
        <v>750</v>
      </c>
      <c r="CR34" s="16">
        <v>200</v>
      </c>
      <c r="CS34" s="16">
        <v>200.4</v>
      </c>
      <c r="CT34" s="20">
        <v>0</v>
      </c>
      <c r="CU34" s="20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9">
        <f t="shared" si="7"/>
        <v>31432.7</v>
      </c>
      <c r="DH34" s="19">
        <f t="shared" si="8"/>
        <v>7167.5</v>
      </c>
      <c r="DI34" s="19">
        <f t="shared" si="32"/>
        <v>7445.1352999999999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13600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9">
        <f t="shared" si="9"/>
        <v>13600</v>
      </c>
      <c r="ED34" s="19">
        <f t="shared" si="9"/>
        <v>0</v>
      </c>
      <c r="EE34" s="19">
        <f t="shared" si="10"/>
        <v>0</v>
      </c>
      <c r="EF34" s="51">
        <v>222.29000000000087</v>
      </c>
      <c r="EG34" s="23"/>
      <c r="EH34" s="23"/>
      <c r="EI34" s="23"/>
      <c r="EJ34" s="23"/>
    </row>
    <row r="35" spans="1:140" s="25" customFormat="1" ht="20.25" customHeight="1">
      <c r="A35" s="40">
        <v>26</v>
      </c>
      <c r="B35" s="41" t="s">
        <v>73</v>
      </c>
      <c r="C35" s="16">
        <v>14808.7</v>
      </c>
      <c r="D35" s="24">
        <v>8225.1260999999995</v>
      </c>
      <c r="E35" s="18">
        <f t="shared" si="11"/>
        <v>44059.100000000006</v>
      </c>
      <c r="F35" s="18">
        <f t="shared" si="12"/>
        <v>10385.700000000001</v>
      </c>
      <c r="G35" s="19">
        <f t="shared" si="0"/>
        <v>11063.9583</v>
      </c>
      <c r="H35" s="19">
        <f t="shared" si="13"/>
        <v>106.53069412750223</v>
      </c>
      <c r="I35" s="19">
        <f t="shared" si="14"/>
        <v>25.111630287500198</v>
      </c>
      <c r="J35" s="19">
        <f t="shared" si="1"/>
        <v>6273</v>
      </c>
      <c r="K35" s="19">
        <f t="shared" si="2"/>
        <v>939.2</v>
      </c>
      <c r="L35" s="19">
        <f t="shared" si="15"/>
        <v>1617.4583000000011</v>
      </c>
      <c r="M35" s="19">
        <f t="shared" si="16"/>
        <v>172.21659923339024</v>
      </c>
      <c r="N35" s="19">
        <f t="shared" si="17"/>
        <v>25.78444603857805</v>
      </c>
      <c r="O35" s="19">
        <f t="shared" si="3"/>
        <v>3100</v>
      </c>
      <c r="P35" s="19">
        <f t="shared" si="3"/>
        <v>505.3</v>
      </c>
      <c r="Q35" s="19">
        <f t="shared" si="4"/>
        <v>696.37</v>
      </c>
      <c r="R35" s="19">
        <f t="shared" si="18"/>
        <v>137.81318028893725</v>
      </c>
      <c r="S35" s="16">
        <f t="shared" si="19"/>
        <v>22.463548387096775</v>
      </c>
      <c r="T35" s="20">
        <v>0</v>
      </c>
      <c r="U35" s="20">
        <v>0</v>
      </c>
      <c r="V35" s="19">
        <v>0</v>
      </c>
      <c r="W35" s="19" t="e">
        <f t="shared" si="20"/>
        <v>#DIV/0!</v>
      </c>
      <c r="X35" s="16" t="e">
        <f t="shared" si="21"/>
        <v>#DIV/0!</v>
      </c>
      <c r="Y35" s="20">
        <v>1625</v>
      </c>
      <c r="Z35" s="20">
        <v>157.80000000000001</v>
      </c>
      <c r="AA35" s="19">
        <v>82.8</v>
      </c>
      <c r="AB35" s="19">
        <f t="shared" si="22"/>
        <v>52.471482889733835</v>
      </c>
      <c r="AC35" s="16">
        <f t="shared" si="23"/>
        <v>5.0953846153846154</v>
      </c>
      <c r="AD35" s="20">
        <v>3100</v>
      </c>
      <c r="AE35" s="20">
        <v>505.3</v>
      </c>
      <c r="AF35" s="19">
        <v>696.37</v>
      </c>
      <c r="AG35" s="19">
        <f t="shared" si="24"/>
        <v>137.81318028893725</v>
      </c>
      <c r="AH35" s="16">
        <f t="shared" si="25"/>
        <v>22.463548387096775</v>
      </c>
      <c r="AI35" s="20">
        <v>28</v>
      </c>
      <c r="AJ35" s="20">
        <v>8.5</v>
      </c>
      <c r="AK35" s="19">
        <v>7</v>
      </c>
      <c r="AL35" s="19">
        <f t="shared" si="26"/>
        <v>82.35294117647058</v>
      </c>
      <c r="AM35" s="16">
        <f t="shared" si="27"/>
        <v>25</v>
      </c>
      <c r="AN35" s="21">
        <v>0</v>
      </c>
      <c r="AO35" s="21">
        <v>0</v>
      </c>
      <c r="AP35" s="19">
        <v>0</v>
      </c>
      <c r="AQ35" s="19" t="e">
        <f t="shared" si="28"/>
        <v>#DIV/0!</v>
      </c>
      <c r="AR35" s="16" t="e">
        <f t="shared" si="29"/>
        <v>#DIV/0!</v>
      </c>
      <c r="AS35" s="21">
        <v>0</v>
      </c>
      <c r="AT35" s="21">
        <v>0</v>
      </c>
      <c r="AU35" s="16"/>
      <c r="AV35" s="16"/>
      <c r="AW35" s="16"/>
      <c r="AX35" s="16"/>
      <c r="AY35" s="16">
        <v>37786.1</v>
      </c>
      <c r="AZ35" s="16">
        <v>9446.5</v>
      </c>
      <c r="BA35" s="16">
        <v>9446.5</v>
      </c>
      <c r="BB35" s="22"/>
      <c r="BC35" s="22"/>
      <c r="BD35" s="22"/>
      <c r="BE35" s="22">
        <v>0</v>
      </c>
      <c r="BF35" s="22">
        <v>0</v>
      </c>
      <c r="BG35" s="22">
        <v>0</v>
      </c>
      <c r="BH35" s="16"/>
      <c r="BI35" s="16"/>
      <c r="BJ35" s="16"/>
      <c r="BK35" s="16"/>
      <c r="BL35" s="16"/>
      <c r="BM35" s="16"/>
      <c r="BN35" s="19">
        <f t="shared" si="5"/>
        <v>350</v>
      </c>
      <c r="BO35" s="19">
        <f t="shared" si="5"/>
        <v>32.6</v>
      </c>
      <c r="BP35" s="19">
        <f t="shared" si="6"/>
        <v>11.3</v>
      </c>
      <c r="BQ35" s="19">
        <f t="shared" si="30"/>
        <v>34.662576687116562</v>
      </c>
      <c r="BR35" s="16">
        <f t="shared" si="31"/>
        <v>3.2285714285714286</v>
      </c>
      <c r="BS35" s="20">
        <v>350</v>
      </c>
      <c r="BT35" s="20">
        <v>32.6</v>
      </c>
      <c r="BU35" s="19">
        <v>11.3</v>
      </c>
      <c r="BV35" s="16">
        <v>0</v>
      </c>
      <c r="BW35" s="16">
        <v>0</v>
      </c>
      <c r="BX35" s="19">
        <v>0</v>
      </c>
      <c r="BY35" s="16">
        <v>0</v>
      </c>
      <c r="BZ35" s="16">
        <v>0</v>
      </c>
      <c r="CA35" s="16">
        <v>0</v>
      </c>
      <c r="CB35" s="20">
        <v>0</v>
      </c>
      <c r="CC35" s="20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24">
        <v>0</v>
      </c>
      <c r="CL35" s="24">
        <v>0</v>
      </c>
      <c r="CM35" s="16">
        <v>0</v>
      </c>
      <c r="CN35" s="20">
        <v>1170</v>
      </c>
      <c r="CO35" s="20">
        <v>235</v>
      </c>
      <c r="CP35" s="16">
        <v>237.5</v>
      </c>
      <c r="CQ35" s="16">
        <v>630</v>
      </c>
      <c r="CR35" s="16">
        <v>157.5</v>
      </c>
      <c r="CS35" s="16">
        <v>143.69999999999999</v>
      </c>
      <c r="CT35" s="20">
        <v>0</v>
      </c>
      <c r="CU35" s="20">
        <v>0</v>
      </c>
      <c r="CV35" s="16">
        <v>271.08999999999997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310.99829999999997</v>
      </c>
      <c r="DF35" s="16">
        <v>0</v>
      </c>
      <c r="DG35" s="19">
        <f t="shared" si="7"/>
        <v>44059.1</v>
      </c>
      <c r="DH35" s="19">
        <f t="shared" si="8"/>
        <v>10385.700000000001</v>
      </c>
      <c r="DI35" s="19">
        <f t="shared" si="32"/>
        <v>11063.9583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10931.2</v>
      </c>
      <c r="DZ35" s="16">
        <v>3241.2</v>
      </c>
      <c r="EA35" s="16">
        <v>0</v>
      </c>
      <c r="EB35" s="16">
        <v>0</v>
      </c>
      <c r="EC35" s="19">
        <f t="shared" si="9"/>
        <v>10931.2</v>
      </c>
      <c r="ED35" s="19">
        <f t="shared" si="9"/>
        <v>3241.2</v>
      </c>
      <c r="EE35" s="19">
        <f t="shared" si="10"/>
        <v>0</v>
      </c>
      <c r="EF35" s="51">
        <v>0.40000000000145519</v>
      </c>
      <c r="EG35" s="23"/>
      <c r="EH35" s="23"/>
      <c r="EI35" s="23"/>
      <c r="EJ35" s="23"/>
    </row>
    <row r="36" spans="1:140" s="25" customFormat="1" ht="20.25" customHeight="1">
      <c r="A36" s="38">
        <v>27</v>
      </c>
      <c r="B36" s="41" t="s">
        <v>74</v>
      </c>
      <c r="C36" s="16">
        <v>13523.601000000001</v>
      </c>
      <c r="D36" s="24">
        <v>10938.16</v>
      </c>
      <c r="E36" s="18">
        <f t="shared" si="11"/>
        <v>63804.1</v>
      </c>
      <c r="F36" s="18">
        <f t="shared" si="12"/>
        <v>21122.1</v>
      </c>
      <c r="G36" s="19">
        <f t="shared" si="0"/>
        <v>13854.2094</v>
      </c>
      <c r="H36" s="19">
        <f t="shared" si="13"/>
        <v>65.591060547956886</v>
      </c>
      <c r="I36" s="19">
        <f t="shared" si="14"/>
        <v>21.713666363133406</v>
      </c>
      <c r="J36" s="19">
        <f t="shared" si="1"/>
        <v>12757</v>
      </c>
      <c r="K36" s="19">
        <f t="shared" si="2"/>
        <v>1841.1999999999998</v>
      </c>
      <c r="L36" s="19">
        <f t="shared" si="15"/>
        <v>3015.509399999999</v>
      </c>
      <c r="M36" s="19">
        <f t="shared" si="16"/>
        <v>163.77956767325654</v>
      </c>
      <c r="N36" s="19">
        <f t="shared" si="17"/>
        <v>23.638076350239075</v>
      </c>
      <c r="O36" s="19">
        <f t="shared" si="3"/>
        <v>5063.3</v>
      </c>
      <c r="P36" s="19">
        <f t="shared" si="3"/>
        <v>849.4</v>
      </c>
      <c r="Q36" s="19">
        <f t="shared" si="4"/>
        <v>1622.9679999999998</v>
      </c>
      <c r="R36" s="19">
        <f t="shared" si="18"/>
        <v>191.07228631975511</v>
      </c>
      <c r="S36" s="16">
        <f t="shared" si="19"/>
        <v>32.053561906266658</v>
      </c>
      <c r="T36" s="20">
        <v>32.5</v>
      </c>
      <c r="U36" s="20">
        <v>0</v>
      </c>
      <c r="V36" s="19">
        <v>4.4249999999999998</v>
      </c>
      <c r="W36" s="19" t="e">
        <f t="shared" si="20"/>
        <v>#DIV/0!</v>
      </c>
      <c r="X36" s="16">
        <f t="shared" si="21"/>
        <v>13.615384615384615</v>
      </c>
      <c r="Y36" s="20">
        <v>5423.7000000000007</v>
      </c>
      <c r="Z36" s="20">
        <v>736.8</v>
      </c>
      <c r="AA36" s="19">
        <v>20.2</v>
      </c>
      <c r="AB36" s="19">
        <f t="shared" si="22"/>
        <v>2.7415852334419113</v>
      </c>
      <c r="AC36" s="16">
        <f t="shared" si="23"/>
        <v>0.37243947858472992</v>
      </c>
      <c r="AD36" s="20">
        <v>5030.8</v>
      </c>
      <c r="AE36" s="20">
        <v>849.4</v>
      </c>
      <c r="AF36" s="19">
        <v>1618.5429999999999</v>
      </c>
      <c r="AG36" s="19">
        <f t="shared" si="24"/>
        <v>190.55133035083585</v>
      </c>
      <c r="AH36" s="16">
        <f t="shared" si="25"/>
        <v>32.172676313906337</v>
      </c>
      <c r="AI36" s="20">
        <v>120</v>
      </c>
      <c r="AJ36" s="20">
        <v>30</v>
      </c>
      <c r="AK36" s="19">
        <v>30</v>
      </c>
      <c r="AL36" s="19">
        <f t="shared" si="26"/>
        <v>100</v>
      </c>
      <c r="AM36" s="16">
        <f t="shared" si="27"/>
        <v>25</v>
      </c>
      <c r="AN36" s="21">
        <v>0</v>
      </c>
      <c r="AO36" s="21">
        <v>0</v>
      </c>
      <c r="AP36" s="19">
        <v>0</v>
      </c>
      <c r="AQ36" s="19" t="e">
        <f t="shared" si="28"/>
        <v>#DIV/0!</v>
      </c>
      <c r="AR36" s="16" t="e">
        <f t="shared" si="29"/>
        <v>#DIV/0!</v>
      </c>
      <c r="AS36" s="21">
        <v>0</v>
      </c>
      <c r="AT36" s="21">
        <v>0</v>
      </c>
      <c r="AU36" s="16"/>
      <c r="AV36" s="16"/>
      <c r="AW36" s="16"/>
      <c r="AX36" s="16"/>
      <c r="AY36" s="16">
        <v>42354.9</v>
      </c>
      <c r="AZ36" s="16">
        <v>10588.7</v>
      </c>
      <c r="BA36" s="16">
        <v>10838.7</v>
      </c>
      <c r="BB36" s="22"/>
      <c r="BC36" s="22"/>
      <c r="BD36" s="22"/>
      <c r="BE36" s="22">
        <v>0</v>
      </c>
      <c r="BF36" s="22">
        <v>0</v>
      </c>
      <c r="BG36" s="22">
        <v>0</v>
      </c>
      <c r="BH36" s="16"/>
      <c r="BI36" s="16"/>
      <c r="BJ36" s="16"/>
      <c r="BK36" s="16"/>
      <c r="BL36" s="16"/>
      <c r="BM36" s="16"/>
      <c r="BN36" s="19">
        <f t="shared" si="5"/>
        <v>900</v>
      </c>
      <c r="BO36" s="19">
        <f t="shared" si="5"/>
        <v>100</v>
      </c>
      <c r="BP36" s="19">
        <f t="shared" si="6"/>
        <v>59.5</v>
      </c>
      <c r="BQ36" s="19">
        <f t="shared" si="30"/>
        <v>59.5</v>
      </c>
      <c r="BR36" s="16">
        <f t="shared" si="31"/>
        <v>6.6111111111111107</v>
      </c>
      <c r="BS36" s="20">
        <v>900</v>
      </c>
      <c r="BT36" s="20">
        <v>100</v>
      </c>
      <c r="BU36" s="19">
        <v>59.5</v>
      </c>
      <c r="BV36" s="16">
        <v>0</v>
      </c>
      <c r="BW36" s="16">
        <v>0</v>
      </c>
      <c r="BX36" s="19">
        <v>0</v>
      </c>
      <c r="BY36" s="16">
        <v>0</v>
      </c>
      <c r="BZ36" s="16">
        <v>0</v>
      </c>
      <c r="CA36" s="16">
        <v>0</v>
      </c>
      <c r="CB36" s="20">
        <v>0</v>
      </c>
      <c r="CC36" s="20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24">
        <v>0</v>
      </c>
      <c r="CL36" s="24">
        <v>0</v>
      </c>
      <c r="CM36" s="16">
        <v>0</v>
      </c>
      <c r="CN36" s="20">
        <v>850</v>
      </c>
      <c r="CO36" s="20">
        <v>125</v>
      </c>
      <c r="CP36" s="16">
        <v>139.61699999999999</v>
      </c>
      <c r="CQ36" s="16">
        <v>850</v>
      </c>
      <c r="CR36" s="16">
        <v>125</v>
      </c>
      <c r="CS36" s="16">
        <v>139.61699999999999</v>
      </c>
      <c r="CT36" s="20">
        <v>0</v>
      </c>
      <c r="CU36" s="20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400</v>
      </c>
      <c r="DD36" s="16">
        <v>0</v>
      </c>
      <c r="DE36" s="16">
        <v>366.42439999999999</v>
      </c>
      <c r="DF36" s="16">
        <v>0</v>
      </c>
      <c r="DG36" s="19">
        <f t="shared" si="7"/>
        <v>55111.9</v>
      </c>
      <c r="DH36" s="19">
        <f t="shared" si="8"/>
        <v>12429.900000000001</v>
      </c>
      <c r="DI36" s="19">
        <f t="shared" si="32"/>
        <v>13854.2094</v>
      </c>
      <c r="DJ36" s="16">
        <v>0</v>
      </c>
      <c r="DK36" s="16">
        <v>0</v>
      </c>
      <c r="DL36" s="16">
        <v>0</v>
      </c>
      <c r="DM36" s="16">
        <v>8692.2000000000007</v>
      </c>
      <c r="DN36" s="16">
        <v>8692.2000000000007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10649.9</v>
      </c>
      <c r="DZ36" s="16">
        <v>2399.9</v>
      </c>
      <c r="EA36" s="16">
        <v>0</v>
      </c>
      <c r="EB36" s="16">
        <v>0</v>
      </c>
      <c r="EC36" s="19">
        <f t="shared" si="9"/>
        <v>19342.099999999999</v>
      </c>
      <c r="ED36" s="19">
        <f t="shared" si="9"/>
        <v>11092.1</v>
      </c>
      <c r="EE36" s="19">
        <f t="shared" si="10"/>
        <v>0</v>
      </c>
      <c r="EF36" s="51">
        <v>776.79999999999927</v>
      </c>
      <c r="EG36" s="23"/>
      <c r="EH36" s="23"/>
      <c r="EI36" s="23"/>
      <c r="EJ36" s="23"/>
    </row>
    <row r="37" spans="1:140" s="25" customFormat="1" ht="20.25" customHeight="1">
      <c r="A37" s="40">
        <v>28</v>
      </c>
      <c r="B37" s="41" t="s">
        <v>75</v>
      </c>
      <c r="C37" s="16">
        <v>4669.3999999999996</v>
      </c>
      <c r="D37" s="24">
        <v>11088.439</v>
      </c>
      <c r="E37" s="18">
        <f t="shared" si="11"/>
        <v>58815.3</v>
      </c>
      <c r="F37" s="18">
        <f t="shared" si="12"/>
        <v>25044.5</v>
      </c>
      <c r="G37" s="19">
        <f t="shared" si="0"/>
        <v>10246.558000000001</v>
      </c>
      <c r="H37" s="19">
        <f t="shared" si="13"/>
        <v>40.913406137076009</v>
      </c>
      <c r="I37" s="19">
        <f t="shared" si="14"/>
        <v>17.421585879864594</v>
      </c>
      <c r="J37" s="19">
        <f t="shared" si="1"/>
        <v>11294</v>
      </c>
      <c r="K37" s="19">
        <f t="shared" si="2"/>
        <v>1914.2</v>
      </c>
      <c r="L37" s="19">
        <f t="shared" si="15"/>
        <v>2116.2579999999998</v>
      </c>
      <c r="M37" s="19">
        <f t="shared" si="16"/>
        <v>110.55574130184934</v>
      </c>
      <c r="N37" s="19">
        <f t="shared" si="17"/>
        <v>18.737896228085706</v>
      </c>
      <c r="O37" s="19">
        <f t="shared" si="3"/>
        <v>5234</v>
      </c>
      <c r="P37" s="19">
        <f t="shared" si="3"/>
        <v>628.4</v>
      </c>
      <c r="Q37" s="19">
        <f t="shared" si="4"/>
        <v>760.25800000000004</v>
      </c>
      <c r="R37" s="19">
        <f t="shared" si="18"/>
        <v>120.98313176320816</v>
      </c>
      <c r="S37" s="16">
        <f t="shared" si="19"/>
        <v>14.525372564004584</v>
      </c>
      <c r="T37" s="20">
        <v>0</v>
      </c>
      <c r="U37" s="20">
        <v>0</v>
      </c>
      <c r="V37" s="19">
        <v>0</v>
      </c>
      <c r="W37" s="19" t="e">
        <f t="shared" si="20"/>
        <v>#DIV/0!</v>
      </c>
      <c r="X37" s="16" t="e">
        <f t="shared" si="21"/>
        <v>#DIV/0!</v>
      </c>
      <c r="Y37" s="20">
        <v>3690</v>
      </c>
      <c r="Z37" s="20">
        <v>739.6</v>
      </c>
      <c r="AA37" s="19">
        <v>545</v>
      </c>
      <c r="AB37" s="19">
        <f t="shared" si="22"/>
        <v>73.688480259599785</v>
      </c>
      <c r="AC37" s="16">
        <f t="shared" si="23"/>
        <v>14.769647696476964</v>
      </c>
      <c r="AD37" s="20">
        <v>5234</v>
      </c>
      <c r="AE37" s="20">
        <v>628.4</v>
      </c>
      <c r="AF37" s="19">
        <v>760.25800000000004</v>
      </c>
      <c r="AG37" s="19">
        <f t="shared" si="24"/>
        <v>120.98313176320816</v>
      </c>
      <c r="AH37" s="16">
        <f t="shared" si="25"/>
        <v>14.525372564004584</v>
      </c>
      <c r="AI37" s="20">
        <v>42</v>
      </c>
      <c r="AJ37" s="20">
        <v>10.5</v>
      </c>
      <c r="AK37" s="19">
        <v>36</v>
      </c>
      <c r="AL37" s="19">
        <f t="shared" si="26"/>
        <v>342.85714285714283</v>
      </c>
      <c r="AM37" s="16">
        <f t="shared" si="27"/>
        <v>85.714285714285708</v>
      </c>
      <c r="AN37" s="21">
        <v>0</v>
      </c>
      <c r="AO37" s="21">
        <v>0</v>
      </c>
      <c r="AP37" s="19">
        <v>0</v>
      </c>
      <c r="AQ37" s="19" t="e">
        <f t="shared" si="28"/>
        <v>#DIV/0!</v>
      </c>
      <c r="AR37" s="16" t="e">
        <f t="shared" si="29"/>
        <v>#DIV/0!</v>
      </c>
      <c r="AS37" s="21">
        <v>0</v>
      </c>
      <c r="AT37" s="21">
        <v>0</v>
      </c>
      <c r="AU37" s="16"/>
      <c r="AV37" s="16"/>
      <c r="AW37" s="16"/>
      <c r="AX37" s="16"/>
      <c r="AY37" s="16">
        <v>32521.3</v>
      </c>
      <c r="AZ37" s="16">
        <v>8130.3</v>
      </c>
      <c r="BA37" s="16">
        <v>8130.3</v>
      </c>
      <c r="BB37" s="22"/>
      <c r="BC37" s="22"/>
      <c r="BD37" s="22"/>
      <c r="BE37" s="22">
        <v>0</v>
      </c>
      <c r="BF37" s="22">
        <v>0</v>
      </c>
      <c r="BG37" s="22">
        <v>0</v>
      </c>
      <c r="BH37" s="16"/>
      <c r="BI37" s="16"/>
      <c r="BJ37" s="16"/>
      <c r="BK37" s="16"/>
      <c r="BL37" s="16"/>
      <c r="BM37" s="16"/>
      <c r="BN37" s="19">
        <f t="shared" si="5"/>
        <v>928</v>
      </c>
      <c r="BO37" s="19">
        <f t="shared" si="5"/>
        <v>185.7</v>
      </c>
      <c r="BP37" s="19">
        <f t="shared" si="6"/>
        <v>275</v>
      </c>
      <c r="BQ37" s="19">
        <f t="shared" si="30"/>
        <v>148.08831448572968</v>
      </c>
      <c r="BR37" s="16">
        <f t="shared" si="31"/>
        <v>29.633620689655171</v>
      </c>
      <c r="BS37" s="20">
        <v>928</v>
      </c>
      <c r="BT37" s="20">
        <v>185.7</v>
      </c>
      <c r="BU37" s="19">
        <v>275</v>
      </c>
      <c r="BV37" s="16">
        <v>0</v>
      </c>
      <c r="BW37" s="16">
        <v>0</v>
      </c>
      <c r="BX37" s="19">
        <v>0</v>
      </c>
      <c r="BY37" s="16">
        <v>0</v>
      </c>
      <c r="BZ37" s="16">
        <v>0</v>
      </c>
      <c r="CA37" s="16">
        <v>0</v>
      </c>
      <c r="CB37" s="20">
        <v>0</v>
      </c>
      <c r="CC37" s="20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24">
        <v>0</v>
      </c>
      <c r="CL37" s="24">
        <v>0</v>
      </c>
      <c r="CM37" s="16">
        <v>0</v>
      </c>
      <c r="CN37" s="20">
        <v>1400</v>
      </c>
      <c r="CO37" s="20">
        <v>350</v>
      </c>
      <c r="CP37" s="16">
        <v>220</v>
      </c>
      <c r="CQ37" s="16">
        <v>700</v>
      </c>
      <c r="CR37" s="16">
        <v>175</v>
      </c>
      <c r="CS37" s="16">
        <v>220</v>
      </c>
      <c r="CT37" s="20">
        <v>0</v>
      </c>
      <c r="CU37" s="20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9">
        <f t="shared" si="7"/>
        <v>43815.3</v>
      </c>
      <c r="DH37" s="19">
        <f t="shared" si="8"/>
        <v>10044.5</v>
      </c>
      <c r="DI37" s="19">
        <f t="shared" si="32"/>
        <v>10246.558000000001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15000</v>
      </c>
      <c r="DT37" s="16">
        <v>15000</v>
      </c>
      <c r="DU37" s="16">
        <v>0</v>
      </c>
      <c r="DV37" s="16">
        <v>0</v>
      </c>
      <c r="DW37" s="16">
        <v>0</v>
      </c>
      <c r="DX37" s="16">
        <v>0</v>
      </c>
      <c r="DY37" s="16">
        <v>1464.5</v>
      </c>
      <c r="DZ37" s="16">
        <v>364.5</v>
      </c>
      <c r="EA37" s="16">
        <v>0</v>
      </c>
      <c r="EB37" s="16">
        <v>0</v>
      </c>
      <c r="EC37" s="19">
        <f t="shared" si="9"/>
        <v>16464.5</v>
      </c>
      <c r="ED37" s="19">
        <f t="shared" si="9"/>
        <v>15364.5</v>
      </c>
      <c r="EE37" s="19">
        <f t="shared" si="10"/>
        <v>0</v>
      </c>
      <c r="EF37" s="51">
        <v>280</v>
      </c>
      <c r="EG37" s="23"/>
      <c r="EH37" s="23"/>
      <c r="EI37" s="23"/>
      <c r="EJ37" s="23"/>
    </row>
    <row r="38" spans="1:140" s="25" customFormat="1" ht="20.25" customHeight="1">
      <c r="A38" s="38">
        <v>29</v>
      </c>
      <c r="B38" s="41" t="s">
        <v>76</v>
      </c>
      <c r="C38" s="16">
        <v>14346.500099999999</v>
      </c>
      <c r="D38" s="24">
        <v>1554.2295999999999</v>
      </c>
      <c r="E38" s="18">
        <f t="shared" si="11"/>
        <v>62329.8</v>
      </c>
      <c r="F38" s="18">
        <f t="shared" si="12"/>
        <v>15181.3</v>
      </c>
      <c r="G38" s="19">
        <f t="shared" si="0"/>
        <v>13314.754000000001</v>
      </c>
      <c r="H38" s="19">
        <f t="shared" si="13"/>
        <v>87.70496597788069</v>
      </c>
      <c r="I38" s="19">
        <f t="shared" si="14"/>
        <v>21.361778796017315</v>
      </c>
      <c r="J38" s="19">
        <f t="shared" si="1"/>
        <v>26114</v>
      </c>
      <c r="K38" s="19">
        <f t="shared" si="2"/>
        <v>6127.2999999999993</v>
      </c>
      <c r="L38" s="19">
        <f t="shared" si="15"/>
        <v>4260.7540000000008</v>
      </c>
      <c r="M38" s="19">
        <f t="shared" si="16"/>
        <v>69.537218677068225</v>
      </c>
      <c r="N38" s="19">
        <f t="shared" si="17"/>
        <v>16.315976104771391</v>
      </c>
      <c r="O38" s="19">
        <f t="shared" si="3"/>
        <v>6452.9</v>
      </c>
      <c r="P38" s="19">
        <f t="shared" si="3"/>
        <v>1078.0999999999999</v>
      </c>
      <c r="Q38" s="19">
        <f t="shared" si="4"/>
        <v>1102.577</v>
      </c>
      <c r="R38" s="19">
        <f t="shared" si="18"/>
        <v>102.27038308134682</v>
      </c>
      <c r="S38" s="16">
        <f t="shared" si="19"/>
        <v>17.086534736320104</v>
      </c>
      <c r="T38" s="20">
        <v>0</v>
      </c>
      <c r="U38" s="20">
        <v>0</v>
      </c>
      <c r="V38" s="19">
        <v>0</v>
      </c>
      <c r="W38" s="19" t="e">
        <f t="shared" si="20"/>
        <v>#DIV/0!</v>
      </c>
      <c r="X38" s="16" t="e">
        <f t="shared" si="21"/>
        <v>#DIV/0!</v>
      </c>
      <c r="Y38" s="20">
        <v>13145.2</v>
      </c>
      <c r="Z38" s="20">
        <v>2719.2</v>
      </c>
      <c r="AA38" s="19">
        <v>601.30399999999997</v>
      </c>
      <c r="AB38" s="19">
        <f t="shared" si="22"/>
        <v>22.113268608414241</v>
      </c>
      <c r="AC38" s="16">
        <f t="shared" si="23"/>
        <v>4.5743237075130079</v>
      </c>
      <c r="AD38" s="20">
        <v>6452.9</v>
      </c>
      <c r="AE38" s="20">
        <v>1078.0999999999999</v>
      </c>
      <c r="AF38" s="19">
        <v>1102.577</v>
      </c>
      <c r="AG38" s="19">
        <f t="shared" si="24"/>
        <v>102.27038308134682</v>
      </c>
      <c r="AH38" s="16">
        <f t="shared" si="25"/>
        <v>17.086534736320104</v>
      </c>
      <c r="AI38" s="20">
        <v>320</v>
      </c>
      <c r="AJ38" s="20">
        <v>320</v>
      </c>
      <c r="AK38" s="19">
        <v>64.099999999999994</v>
      </c>
      <c r="AL38" s="19">
        <f t="shared" si="26"/>
        <v>20.031249999999996</v>
      </c>
      <c r="AM38" s="16">
        <f t="shared" si="27"/>
        <v>20.031249999999996</v>
      </c>
      <c r="AN38" s="21">
        <v>0</v>
      </c>
      <c r="AO38" s="21">
        <v>0</v>
      </c>
      <c r="AP38" s="19">
        <v>0</v>
      </c>
      <c r="AQ38" s="19" t="e">
        <f t="shared" si="28"/>
        <v>#DIV/0!</v>
      </c>
      <c r="AR38" s="16" t="e">
        <f t="shared" si="29"/>
        <v>#DIV/0!</v>
      </c>
      <c r="AS38" s="21">
        <v>0</v>
      </c>
      <c r="AT38" s="21">
        <v>0</v>
      </c>
      <c r="AU38" s="16"/>
      <c r="AV38" s="16"/>
      <c r="AW38" s="16"/>
      <c r="AX38" s="16"/>
      <c r="AY38" s="16">
        <v>36215.800000000003</v>
      </c>
      <c r="AZ38" s="16">
        <v>9054</v>
      </c>
      <c r="BA38" s="16">
        <v>9054</v>
      </c>
      <c r="BB38" s="22"/>
      <c r="BC38" s="22"/>
      <c r="BD38" s="22"/>
      <c r="BE38" s="22">
        <v>0</v>
      </c>
      <c r="BF38" s="22">
        <v>0</v>
      </c>
      <c r="BG38" s="22">
        <v>0</v>
      </c>
      <c r="BH38" s="16"/>
      <c r="BI38" s="16"/>
      <c r="BJ38" s="16"/>
      <c r="BK38" s="16"/>
      <c r="BL38" s="16"/>
      <c r="BM38" s="16"/>
      <c r="BN38" s="19">
        <f t="shared" si="5"/>
        <v>2355.9</v>
      </c>
      <c r="BO38" s="19">
        <f t="shared" si="5"/>
        <v>300</v>
      </c>
      <c r="BP38" s="19">
        <f t="shared" si="6"/>
        <v>353.654</v>
      </c>
      <c r="BQ38" s="19">
        <f t="shared" si="30"/>
        <v>117.88466666666666</v>
      </c>
      <c r="BR38" s="16">
        <f t="shared" si="31"/>
        <v>15.011418141686828</v>
      </c>
      <c r="BS38" s="20">
        <v>2185.5</v>
      </c>
      <c r="BT38" s="20">
        <v>300</v>
      </c>
      <c r="BU38" s="19">
        <v>353.654</v>
      </c>
      <c r="BV38" s="16">
        <v>0</v>
      </c>
      <c r="BW38" s="16">
        <v>0</v>
      </c>
      <c r="BX38" s="19">
        <v>0</v>
      </c>
      <c r="BY38" s="16">
        <v>0</v>
      </c>
      <c r="BZ38" s="16">
        <v>0</v>
      </c>
      <c r="CA38" s="16">
        <v>0</v>
      </c>
      <c r="CB38" s="20">
        <v>170.4</v>
      </c>
      <c r="CC38" s="20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24">
        <v>0</v>
      </c>
      <c r="CL38" s="24">
        <v>0</v>
      </c>
      <c r="CM38" s="16">
        <v>0</v>
      </c>
      <c r="CN38" s="20">
        <v>2840</v>
      </c>
      <c r="CO38" s="20">
        <v>710</v>
      </c>
      <c r="CP38" s="16">
        <v>511.3</v>
      </c>
      <c r="CQ38" s="16">
        <v>1200</v>
      </c>
      <c r="CR38" s="16">
        <v>300</v>
      </c>
      <c r="CS38" s="16">
        <v>116.1</v>
      </c>
      <c r="CT38" s="20">
        <v>0</v>
      </c>
      <c r="CU38" s="20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1000</v>
      </c>
      <c r="DD38" s="16">
        <v>1000</v>
      </c>
      <c r="DE38" s="16">
        <v>1450</v>
      </c>
      <c r="DF38" s="16">
        <v>0</v>
      </c>
      <c r="DG38" s="19">
        <f t="shared" si="7"/>
        <v>62329.8</v>
      </c>
      <c r="DH38" s="19">
        <f t="shared" si="8"/>
        <v>15181.3</v>
      </c>
      <c r="DI38" s="19">
        <f t="shared" si="32"/>
        <v>13314.754000000001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5699.3</v>
      </c>
      <c r="DZ38" s="16">
        <v>399.3</v>
      </c>
      <c r="EA38" s="16">
        <v>1881.1303</v>
      </c>
      <c r="EB38" s="16">
        <v>0</v>
      </c>
      <c r="EC38" s="19">
        <f t="shared" si="9"/>
        <v>5699.3</v>
      </c>
      <c r="ED38" s="19">
        <f t="shared" si="9"/>
        <v>399.3</v>
      </c>
      <c r="EE38" s="19">
        <f t="shared" si="10"/>
        <v>1881.1303</v>
      </c>
      <c r="EF38" s="51">
        <v>177.81900000000132</v>
      </c>
      <c r="EG38" s="23"/>
      <c r="EH38" s="23"/>
      <c r="EI38" s="23"/>
      <c r="EJ38" s="23"/>
    </row>
    <row r="39" spans="1:140" s="25" customFormat="1" ht="20.25" customHeight="1">
      <c r="A39" s="40">
        <v>30</v>
      </c>
      <c r="B39" s="41" t="s">
        <v>77</v>
      </c>
      <c r="C39" s="16">
        <v>6077.09</v>
      </c>
      <c r="D39" s="24">
        <v>1184.9365</v>
      </c>
      <c r="E39" s="18">
        <f t="shared" si="11"/>
        <v>71785.3</v>
      </c>
      <c r="F39" s="18">
        <f t="shared" si="12"/>
        <v>16964</v>
      </c>
      <c r="G39" s="19">
        <f t="shared" si="0"/>
        <v>16876.239399999999</v>
      </c>
      <c r="H39" s="19">
        <f t="shared" si="13"/>
        <v>99.482665644895064</v>
      </c>
      <c r="I39" s="19">
        <f t="shared" si="14"/>
        <v>23.509324889636176</v>
      </c>
      <c r="J39" s="19">
        <f t="shared" si="1"/>
        <v>12746.199999999999</v>
      </c>
      <c r="K39" s="19">
        <f t="shared" si="2"/>
        <v>2262.3000000000002</v>
      </c>
      <c r="L39" s="19">
        <f t="shared" si="15"/>
        <v>2160.6394000000014</v>
      </c>
      <c r="M39" s="19">
        <f t="shared" si="16"/>
        <v>95.50631658047125</v>
      </c>
      <c r="N39" s="19">
        <f t="shared" si="17"/>
        <v>16.951243507869023</v>
      </c>
      <c r="O39" s="19">
        <f t="shared" si="3"/>
        <v>4350</v>
      </c>
      <c r="P39" s="19">
        <f t="shared" si="3"/>
        <v>622</v>
      </c>
      <c r="Q39" s="19">
        <f t="shared" si="4"/>
        <v>1047.1130000000001</v>
      </c>
      <c r="R39" s="19">
        <f t="shared" si="18"/>
        <v>168.34614147909969</v>
      </c>
      <c r="S39" s="16">
        <f t="shared" si="19"/>
        <v>24.071563218390807</v>
      </c>
      <c r="T39" s="20">
        <v>0</v>
      </c>
      <c r="U39" s="20">
        <v>0</v>
      </c>
      <c r="V39" s="19">
        <v>0.30299999999999999</v>
      </c>
      <c r="W39" s="19" t="e">
        <f t="shared" si="20"/>
        <v>#DIV/0!</v>
      </c>
      <c r="X39" s="16" t="e">
        <f t="shared" si="21"/>
        <v>#DIV/0!</v>
      </c>
      <c r="Y39" s="20">
        <v>4336.8</v>
      </c>
      <c r="Z39" s="20">
        <v>715.3</v>
      </c>
      <c r="AA39" s="19">
        <v>400.30799999999999</v>
      </c>
      <c r="AB39" s="19">
        <f t="shared" si="22"/>
        <v>55.963651614707125</v>
      </c>
      <c r="AC39" s="16">
        <f t="shared" si="23"/>
        <v>9.2304925290536808</v>
      </c>
      <c r="AD39" s="20">
        <v>4350</v>
      </c>
      <c r="AE39" s="20">
        <v>622</v>
      </c>
      <c r="AF39" s="19">
        <v>1046.81</v>
      </c>
      <c r="AG39" s="19">
        <f t="shared" si="24"/>
        <v>168.29742765273309</v>
      </c>
      <c r="AH39" s="16">
        <f t="shared" si="25"/>
        <v>24.064597701149424</v>
      </c>
      <c r="AI39" s="20">
        <v>380</v>
      </c>
      <c r="AJ39" s="20">
        <v>90</v>
      </c>
      <c r="AK39" s="19">
        <v>29.2</v>
      </c>
      <c r="AL39" s="19">
        <f t="shared" si="26"/>
        <v>32.444444444444443</v>
      </c>
      <c r="AM39" s="16">
        <f t="shared" si="27"/>
        <v>7.6842105263157894</v>
      </c>
      <c r="AN39" s="21">
        <v>0</v>
      </c>
      <c r="AO39" s="21">
        <v>0</v>
      </c>
      <c r="AP39" s="19">
        <v>0</v>
      </c>
      <c r="AQ39" s="19" t="e">
        <f t="shared" si="28"/>
        <v>#DIV/0!</v>
      </c>
      <c r="AR39" s="16" t="e">
        <f t="shared" si="29"/>
        <v>#DIV/0!</v>
      </c>
      <c r="AS39" s="21">
        <v>0</v>
      </c>
      <c r="AT39" s="21">
        <v>0</v>
      </c>
      <c r="AU39" s="16"/>
      <c r="AV39" s="16"/>
      <c r="AW39" s="16"/>
      <c r="AX39" s="16"/>
      <c r="AY39" s="16">
        <v>58339</v>
      </c>
      <c r="AZ39" s="16">
        <v>14584.8</v>
      </c>
      <c r="BA39" s="16">
        <v>14584.8</v>
      </c>
      <c r="BB39" s="22"/>
      <c r="BC39" s="22"/>
      <c r="BD39" s="22"/>
      <c r="BE39" s="22">
        <v>700.1</v>
      </c>
      <c r="BF39" s="22">
        <v>116.9</v>
      </c>
      <c r="BG39" s="22">
        <v>130.80000000000001</v>
      </c>
      <c r="BH39" s="16"/>
      <c r="BI39" s="16"/>
      <c r="BJ39" s="16"/>
      <c r="BK39" s="16"/>
      <c r="BL39" s="16"/>
      <c r="BM39" s="16"/>
      <c r="BN39" s="19">
        <f t="shared" si="5"/>
        <v>1139.4000000000001</v>
      </c>
      <c r="BO39" s="19">
        <f t="shared" si="5"/>
        <v>335</v>
      </c>
      <c r="BP39" s="19">
        <f t="shared" si="6"/>
        <v>307.76639999999998</v>
      </c>
      <c r="BQ39" s="19">
        <f t="shared" si="30"/>
        <v>91.870567164179093</v>
      </c>
      <c r="BR39" s="16">
        <f t="shared" si="31"/>
        <v>27.011269088994204</v>
      </c>
      <c r="BS39" s="20">
        <v>1139.4000000000001</v>
      </c>
      <c r="BT39" s="20">
        <v>335</v>
      </c>
      <c r="BU39" s="19">
        <v>307.76639999999998</v>
      </c>
      <c r="BV39" s="16">
        <v>0</v>
      </c>
      <c r="BW39" s="16">
        <v>0</v>
      </c>
      <c r="BX39" s="19">
        <v>0</v>
      </c>
      <c r="BY39" s="16">
        <v>0</v>
      </c>
      <c r="BZ39" s="16">
        <v>0</v>
      </c>
      <c r="CA39" s="16">
        <v>0</v>
      </c>
      <c r="CB39" s="20">
        <v>0</v>
      </c>
      <c r="CC39" s="20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24">
        <v>0</v>
      </c>
      <c r="CL39" s="24">
        <v>0</v>
      </c>
      <c r="CM39" s="16">
        <v>230.8</v>
      </c>
      <c r="CN39" s="20">
        <v>2540</v>
      </c>
      <c r="CO39" s="20">
        <v>500</v>
      </c>
      <c r="CP39" s="16">
        <v>60.39</v>
      </c>
      <c r="CQ39" s="16">
        <v>300</v>
      </c>
      <c r="CR39" s="16">
        <v>75</v>
      </c>
      <c r="CS39" s="16">
        <v>60.39</v>
      </c>
      <c r="CT39" s="20">
        <v>0</v>
      </c>
      <c r="CU39" s="20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9">
        <f t="shared" si="7"/>
        <v>71785.3</v>
      </c>
      <c r="DH39" s="19">
        <f t="shared" si="8"/>
        <v>16964</v>
      </c>
      <c r="DI39" s="19">
        <f t="shared" si="32"/>
        <v>16876.239399999999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5858</v>
      </c>
      <c r="DZ39" s="16">
        <v>1498</v>
      </c>
      <c r="EA39" s="16">
        <v>0</v>
      </c>
      <c r="EB39" s="16">
        <v>0</v>
      </c>
      <c r="EC39" s="19">
        <f t="shared" si="9"/>
        <v>5858</v>
      </c>
      <c r="ED39" s="19">
        <f t="shared" si="9"/>
        <v>1498</v>
      </c>
      <c r="EE39" s="19">
        <f t="shared" si="10"/>
        <v>0</v>
      </c>
      <c r="EF39" s="51">
        <v>85.062000000001717</v>
      </c>
      <c r="EG39" s="23"/>
      <c r="EH39" s="23"/>
      <c r="EI39" s="23"/>
      <c r="EJ39" s="23"/>
    </row>
    <row r="40" spans="1:140" s="25" customFormat="1" ht="20.25" customHeight="1">
      <c r="A40" s="38">
        <v>31</v>
      </c>
      <c r="B40" s="41" t="s">
        <v>78</v>
      </c>
      <c r="C40" s="16">
        <v>488.64</v>
      </c>
      <c r="D40" s="24">
        <v>2069.8859000000002</v>
      </c>
      <c r="E40" s="18">
        <f t="shared" si="11"/>
        <v>83292.5</v>
      </c>
      <c r="F40" s="18">
        <f t="shared" si="12"/>
        <v>20205</v>
      </c>
      <c r="G40" s="19">
        <f t="shared" si="0"/>
        <v>21359.9211</v>
      </c>
      <c r="H40" s="19">
        <f t="shared" si="13"/>
        <v>105.71601633259094</v>
      </c>
      <c r="I40" s="19">
        <f t="shared" si="14"/>
        <v>25.644471110844314</v>
      </c>
      <c r="J40" s="19">
        <f t="shared" si="1"/>
        <v>12289.6</v>
      </c>
      <c r="K40" s="19">
        <f t="shared" si="2"/>
        <v>2454.3000000000002</v>
      </c>
      <c r="L40" s="19">
        <f t="shared" si="15"/>
        <v>3609.2210999999975</v>
      </c>
      <c r="M40" s="19">
        <f t="shared" si="16"/>
        <v>147.05704681579257</v>
      </c>
      <c r="N40" s="19">
        <f t="shared" si="17"/>
        <v>29.368092533524258</v>
      </c>
      <c r="O40" s="19">
        <f t="shared" si="3"/>
        <v>6745.6</v>
      </c>
      <c r="P40" s="19">
        <f t="shared" si="3"/>
        <v>1139.5999999999999</v>
      </c>
      <c r="Q40" s="19">
        <f t="shared" si="4"/>
        <v>2618.0410999999999</v>
      </c>
      <c r="R40" s="19">
        <f t="shared" si="18"/>
        <v>229.73333625833624</v>
      </c>
      <c r="S40" s="16">
        <f t="shared" si="19"/>
        <v>38.811093157020871</v>
      </c>
      <c r="T40" s="20">
        <v>85.6</v>
      </c>
      <c r="U40" s="20">
        <v>0</v>
      </c>
      <c r="V40" s="19">
        <v>0</v>
      </c>
      <c r="W40" s="19" t="e">
        <f t="shared" si="20"/>
        <v>#DIV/0!</v>
      </c>
      <c r="X40" s="16">
        <f t="shared" si="21"/>
        <v>0</v>
      </c>
      <c r="Y40" s="20">
        <v>2186</v>
      </c>
      <c r="Z40" s="20">
        <v>501.7</v>
      </c>
      <c r="AA40" s="19">
        <v>299.10000000000002</v>
      </c>
      <c r="AB40" s="19">
        <f t="shared" si="22"/>
        <v>59.617301176001604</v>
      </c>
      <c r="AC40" s="16">
        <f t="shared" si="23"/>
        <v>13.68252516010979</v>
      </c>
      <c r="AD40" s="20">
        <v>6660</v>
      </c>
      <c r="AE40" s="20">
        <v>1139.5999999999999</v>
      </c>
      <c r="AF40" s="19">
        <v>2618.0410999999999</v>
      </c>
      <c r="AG40" s="19">
        <f t="shared" si="24"/>
        <v>229.73333625833624</v>
      </c>
      <c r="AH40" s="16">
        <f t="shared" si="25"/>
        <v>39.309926426426422</v>
      </c>
      <c r="AI40" s="20">
        <v>106</v>
      </c>
      <c r="AJ40" s="20">
        <v>0</v>
      </c>
      <c r="AK40" s="19">
        <v>0</v>
      </c>
      <c r="AL40" s="19" t="e">
        <f t="shared" si="26"/>
        <v>#DIV/0!</v>
      </c>
      <c r="AM40" s="16">
        <f t="shared" si="27"/>
        <v>0</v>
      </c>
      <c r="AN40" s="21">
        <v>0</v>
      </c>
      <c r="AO40" s="21">
        <v>0</v>
      </c>
      <c r="AP40" s="19">
        <v>0</v>
      </c>
      <c r="AQ40" s="19" t="e">
        <f t="shared" si="28"/>
        <v>#DIV/0!</v>
      </c>
      <c r="AR40" s="16" t="e">
        <f t="shared" si="29"/>
        <v>#DIV/0!</v>
      </c>
      <c r="AS40" s="21">
        <v>0</v>
      </c>
      <c r="AT40" s="21">
        <v>0</v>
      </c>
      <c r="AU40" s="16"/>
      <c r="AV40" s="16"/>
      <c r="AW40" s="16"/>
      <c r="AX40" s="16"/>
      <c r="AY40" s="16">
        <v>71002.899999999994</v>
      </c>
      <c r="AZ40" s="16">
        <v>17750.7</v>
      </c>
      <c r="BA40" s="16">
        <v>17750.7</v>
      </c>
      <c r="BB40" s="22"/>
      <c r="BC40" s="22"/>
      <c r="BD40" s="22"/>
      <c r="BE40" s="22">
        <v>0</v>
      </c>
      <c r="BF40" s="22">
        <v>0</v>
      </c>
      <c r="BG40" s="22">
        <v>0</v>
      </c>
      <c r="BH40" s="16"/>
      <c r="BI40" s="16"/>
      <c r="BJ40" s="16"/>
      <c r="BK40" s="16"/>
      <c r="BL40" s="16"/>
      <c r="BM40" s="16"/>
      <c r="BN40" s="19">
        <f t="shared" si="5"/>
        <v>572</v>
      </c>
      <c r="BO40" s="19">
        <f t="shared" si="5"/>
        <v>143</v>
      </c>
      <c r="BP40" s="19">
        <f t="shared" si="6"/>
        <v>76.959999999999994</v>
      </c>
      <c r="BQ40" s="19">
        <f t="shared" si="30"/>
        <v>53.818181818181813</v>
      </c>
      <c r="BR40" s="16">
        <f t="shared" si="31"/>
        <v>13.454545454545453</v>
      </c>
      <c r="BS40" s="20">
        <v>572</v>
      </c>
      <c r="BT40" s="20">
        <v>143</v>
      </c>
      <c r="BU40" s="19">
        <v>76.959999999999994</v>
      </c>
      <c r="BV40" s="16">
        <v>0</v>
      </c>
      <c r="BW40" s="16">
        <v>0</v>
      </c>
      <c r="BX40" s="19">
        <v>0</v>
      </c>
      <c r="BY40" s="16">
        <v>0</v>
      </c>
      <c r="BZ40" s="16">
        <v>0</v>
      </c>
      <c r="CA40" s="16">
        <v>0</v>
      </c>
      <c r="CB40" s="20">
        <v>0</v>
      </c>
      <c r="CC40" s="20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24">
        <v>0</v>
      </c>
      <c r="CL40" s="24">
        <v>0</v>
      </c>
      <c r="CM40" s="16">
        <v>219.4</v>
      </c>
      <c r="CN40" s="20">
        <v>2680</v>
      </c>
      <c r="CO40" s="20">
        <v>670</v>
      </c>
      <c r="CP40" s="16">
        <v>256.42899999999997</v>
      </c>
      <c r="CQ40" s="16">
        <v>560</v>
      </c>
      <c r="CR40" s="16">
        <v>240</v>
      </c>
      <c r="CS40" s="16">
        <v>124.7</v>
      </c>
      <c r="CT40" s="20">
        <v>0</v>
      </c>
      <c r="CU40" s="20">
        <v>0</v>
      </c>
      <c r="CV40" s="16">
        <v>127.125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9">
        <f t="shared" si="7"/>
        <v>83292.5</v>
      </c>
      <c r="DH40" s="19">
        <f t="shared" si="8"/>
        <v>20205</v>
      </c>
      <c r="DI40" s="19">
        <f t="shared" si="32"/>
        <v>21359.9211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15230.1</v>
      </c>
      <c r="DZ40" s="16">
        <v>4130.1000000000004</v>
      </c>
      <c r="EA40" s="16">
        <v>2243.1541000000002</v>
      </c>
      <c r="EB40" s="16">
        <v>0</v>
      </c>
      <c r="EC40" s="19">
        <f t="shared" si="9"/>
        <v>15230.1</v>
      </c>
      <c r="ED40" s="19">
        <f t="shared" si="9"/>
        <v>4130.1000000000004</v>
      </c>
      <c r="EE40" s="19">
        <f t="shared" si="10"/>
        <v>2243.1541000000002</v>
      </c>
      <c r="EF40" s="51">
        <v>12.165999999997439</v>
      </c>
      <c r="EG40" s="23"/>
      <c r="EH40" s="23"/>
      <c r="EI40" s="23"/>
      <c r="EJ40" s="23"/>
    </row>
    <row r="41" spans="1:140" s="25" customFormat="1" ht="20.25" customHeight="1">
      <c r="A41" s="40">
        <v>32</v>
      </c>
      <c r="B41" s="41" t="s">
        <v>79</v>
      </c>
      <c r="C41" s="16">
        <v>1224.0725</v>
      </c>
      <c r="D41" s="24">
        <v>7381.69</v>
      </c>
      <c r="E41" s="18">
        <f t="shared" si="11"/>
        <v>50892.5</v>
      </c>
      <c r="F41" s="18">
        <f t="shared" si="12"/>
        <v>12368.899999999998</v>
      </c>
      <c r="G41" s="19">
        <f t="shared" si="0"/>
        <v>12157.237999999999</v>
      </c>
      <c r="H41" s="19">
        <f t="shared" si="13"/>
        <v>98.288756477940652</v>
      </c>
      <c r="I41" s="19">
        <f t="shared" si="14"/>
        <v>23.888073881220219</v>
      </c>
      <c r="J41" s="19">
        <f t="shared" si="1"/>
        <v>6333.4</v>
      </c>
      <c r="K41" s="19">
        <f t="shared" si="2"/>
        <v>1229.0999999999999</v>
      </c>
      <c r="L41" s="19">
        <f t="shared" si="15"/>
        <v>1017.438</v>
      </c>
      <c r="M41" s="19">
        <f t="shared" si="16"/>
        <v>82.779106663412264</v>
      </c>
      <c r="N41" s="19">
        <f t="shared" si="17"/>
        <v>16.064641424827109</v>
      </c>
      <c r="O41" s="19">
        <f t="shared" si="3"/>
        <v>3350</v>
      </c>
      <c r="P41" s="19">
        <f t="shared" si="3"/>
        <v>565.79999999999995</v>
      </c>
      <c r="Q41" s="19">
        <f t="shared" si="4"/>
        <v>807.99800000000005</v>
      </c>
      <c r="R41" s="19">
        <f t="shared" si="18"/>
        <v>142.80629197596326</v>
      </c>
      <c r="S41" s="16">
        <f t="shared" si="19"/>
        <v>24.11934328358209</v>
      </c>
      <c r="T41" s="20">
        <v>0</v>
      </c>
      <c r="U41" s="20">
        <v>0</v>
      </c>
      <c r="V41" s="19">
        <v>4.5999999999999999E-2</v>
      </c>
      <c r="W41" s="19" t="e">
        <f t="shared" si="20"/>
        <v>#DIV/0!</v>
      </c>
      <c r="X41" s="16" t="e">
        <f t="shared" si="21"/>
        <v>#DIV/0!</v>
      </c>
      <c r="Y41" s="20">
        <v>1890.2</v>
      </c>
      <c r="Z41" s="20">
        <v>350.3</v>
      </c>
      <c r="AA41" s="19">
        <v>151.76</v>
      </c>
      <c r="AB41" s="19">
        <f t="shared" si="22"/>
        <v>43.322866114758774</v>
      </c>
      <c r="AC41" s="16">
        <f t="shared" si="23"/>
        <v>8.0287800232779603</v>
      </c>
      <c r="AD41" s="20">
        <v>3350</v>
      </c>
      <c r="AE41" s="20">
        <v>565.79999999999995</v>
      </c>
      <c r="AF41" s="19">
        <v>807.952</v>
      </c>
      <c r="AG41" s="19">
        <f t="shared" si="24"/>
        <v>142.79816189466243</v>
      </c>
      <c r="AH41" s="16">
        <f t="shared" si="25"/>
        <v>24.117970149253733</v>
      </c>
      <c r="AI41" s="20">
        <v>84</v>
      </c>
      <c r="AJ41" s="20">
        <v>28</v>
      </c>
      <c r="AK41" s="19">
        <v>15.7</v>
      </c>
      <c r="AL41" s="19">
        <f t="shared" si="26"/>
        <v>56.071428571428569</v>
      </c>
      <c r="AM41" s="16">
        <f t="shared" si="27"/>
        <v>18.69047619047619</v>
      </c>
      <c r="AN41" s="21">
        <v>0</v>
      </c>
      <c r="AO41" s="21">
        <v>0</v>
      </c>
      <c r="AP41" s="19">
        <v>0</v>
      </c>
      <c r="AQ41" s="19" t="e">
        <f t="shared" si="28"/>
        <v>#DIV/0!</v>
      </c>
      <c r="AR41" s="16" t="e">
        <f t="shared" si="29"/>
        <v>#DIV/0!</v>
      </c>
      <c r="AS41" s="21">
        <v>0</v>
      </c>
      <c r="AT41" s="21">
        <v>0</v>
      </c>
      <c r="AU41" s="16"/>
      <c r="AV41" s="16"/>
      <c r="AW41" s="16"/>
      <c r="AX41" s="16"/>
      <c r="AY41" s="16">
        <v>44559.1</v>
      </c>
      <c r="AZ41" s="16">
        <v>11139.8</v>
      </c>
      <c r="BA41" s="16">
        <v>11139.8</v>
      </c>
      <c r="BB41" s="22"/>
      <c r="BC41" s="22"/>
      <c r="BD41" s="22"/>
      <c r="BE41" s="22">
        <v>0</v>
      </c>
      <c r="BF41" s="22">
        <v>0</v>
      </c>
      <c r="BG41" s="22">
        <v>0</v>
      </c>
      <c r="BH41" s="16"/>
      <c r="BI41" s="16"/>
      <c r="BJ41" s="16"/>
      <c r="BK41" s="16"/>
      <c r="BL41" s="16"/>
      <c r="BM41" s="16"/>
      <c r="BN41" s="19">
        <f t="shared" si="5"/>
        <v>609.20000000000005</v>
      </c>
      <c r="BO41" s="19">
        <f t="shared" si="5"/>
        <v>160</v>
      </c>
      <c r="BP41" s="19">
        <f t="shared" si="6"/>
        <v>17.8</v>
      </c>
      <c r="BQ41" s="19">
        <f t="shared" si="30"/>
        <v>11.125</v>
      </c>
      <c r="BR41" s="16">
        <f t="shared" si="31"/>
        <v>2.9218647406434668</v>
      </c>
      <c r="BS41" s="20">
        <v>609.20000000000005</v>
      </c>
      <c r="BT41" s="20">
        <v>160</v>
      </c>
      <c r="BU41" s="19">
        <v>17.8</v>
      </c>
      <c r="BV41" s="16">
        <v>0</v>
      </c>
      <c r="BW41" s="16">
        <v>0</v>
      </c>
      <c r="BX41" s="19">
        <v>0</v>
      </c>
      <c r="BY41" s="16">
        <v>0</v>
      </c>
      <c r="BZ41" s="16">
        <v>0</v>
      </c>
      <c r="CA41" s="16">
        <v>0</v>
      </c>
      <c r="CB41" s="20">
        <v>0</v>
      </c>
      <c r="CC41" s="20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24">
        <v>0</v>
      </c>
      <c r="CL41" s="24">
        <v>0</v>
      </c>
      <c r="CM41" s="16">
        <v>0</v>
      </c>
      <c r="CN41" s="20">
        <v>400</v>
      </c>
      <c r="CO41" s="20">
        <v>125</v>
      </c>
      <c r="CP41" s="16">
        <v>8.6</v>
      </c>
      <c r="CQ41" s="16">
        <v>400</v>
      </c>
      <c r="CR41" s="16">
        <v>125</v>
      </c>
      <c r="CS41" s="16">
        <v>8.6</v>
      </c>
      <c r="CT41" s="20">
        <v>0</v>
      </c>
      <c r="CU41" s="20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9">
        <f t="shared" si="7"/>
        <v>50892.499999999993</v>
      </c>
      <c r="DH41" s="19">
        <f t="shared" si="8"/>
        <v>12368.9</v>
      </c>
      <c r="DI41" s="19">
        <f t="shared" si="32"/>
        <v>12157.237999999999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11594.2</v>
      </c>
      <c r="DZ41" s="16">
        <v>3594.2</v>
      </c>
      <c r="EA41" s="16">
        <v>0</v>
      </c>
      <c r="EB41" s="16">
        <v>0</v>
      </c>
      <c r="EC41" s="19">
        <f t="shared" si="9"/>
        <v>11594.2</v>
      </c>
      <c r="ED41" s="19">
        <f t="shared" si="9"/>
        <v>3594.2</v>
      </c>
      <c r="EE41" s="19">
        <f t="shared" si="10"/>
        <v>0</v>
      </c>
      <c r="EF41" s="51">
        <v>15.579999999999927</v>
      </c>
      <c r="EG41" s="23"/>
      <c r="EH41" s="23"/>
      <c r="EI41" s="23"/>
      <c r="EJ41" s="23"/>
    </row>
    <row r="42" spans="1:140" s="25" customFormat="1" ht="20.25" customHeight="1">
      <c r="A42" s="38">
        <v>33</v>
      </c>
      <c r="B42" s="41" t="s">
        <v>80</v>
      </c>
      <c r="C42" s="16">
        <v>27395.440900000001</v>
      </c>
      <c r="D42" s="24">
        <v>3838.6608999999999</v>
      </c>
      <c r="E42" s="18">
        <f t="shared" si="11"/>
        <v>43416.399999999994</v>
      </c>
      <c r="F42" s="18">
        <f t="shared" si="12"/>
        <v>9898.7999999999993</v>
      </c>
      <c r="G42" s="19">
        <f t="shared" ref="G42:G65" si="33">DI42+EE42-EA42</f>
        <v>10135.798999999999</v>
      </c>
      <c r="H42" s="19">
        <f t="shared" si="13"/>
        <v>102.3942195013537</v>
      </c>
      <c r="I42" s="19">
        <f t="shared" si="14"/>
        <v>23.345553753881024</v>
      </c>
      <c r="J42" s="19">
        <f t="shared" ref="J42:J65" si="34">T42+Y42+AD42+AI42+AN42+AS42+BK42+BS42+BV42+BY42+CB42+CE42+CK42+CN42+CT42+CW42+DC42</f>
        <v>9072.7999999999993</v>
      </c>
      <c r="K42" s="19">
        <f t="shared" ref="K42:K65" si="35">U42+Z42+AE42+AJ42+AO42+AT42+BL42+BT42+BW42+BZ42+CC42+CF42+CL42+CO42+CU42+CX42+DD42</f>
        <v>1312.9</v>
      </c>
      <c r="L42" s="19">
        <f t="shared" si="15"/>
        <v>1549.8989999999999</v>
      </c>
      <c r="M42" s="19">
        <f t="shared" si="16"/>
        <v>118.05156523726102</v>
      </c>
      <c r="N42" s="19">
        <f t="shared" si="17"/>
        <v>17.082918173000618</v>
      </c>
      <c r="O42" s="19">
        <f t="shared" ref="O42:P65" si="36">T42+AD42</f>
        <v>5204</v>
      </c>
      <c r="P42" s="19">
        <f t="shared" si="36"/>
        <v>552.9</v>
      </c>
      <c r="Q42" s="19">
        <f t="shared" ref="Q42:Q65" si="37">V42+AF42</f>
        <v>914.47900000000004</v>
      </c>
      <c r="R42" s="19">
        <f t="shared" si="18"/>
        <v>165.39681678422861</v>
      </c>
      <c r="S42" s="16">
        <f t="shared" si="19"/>
        <v>17.572617217524982</v>
      </c>
      <c r="T42" s="20">
        <v>0</v>
      </c>
      <c r="U42" s="20">
        <v>0</v>
      </c>
      <c r="V42" s="19">
        <v>0</v>
      </c>
      <c r="W42" s="19" t="e">
        <f t="shared" si="20"/>
        <v>#DIV/0!</v>
      </c>
      <c r="X42" s="16" t="e">
        <f t="shared" si="21"/>
        <v>#DIV/0!</v>
      </c>
      <c r="Y42" s="20">
        <v>1987.8</v>
      </c>
      <c r="Z42" s="20">
        <v>385</v>
      </c>
      <c r="AA42" s="19">
        <v>291.24</v>
      </c>
      <c r="AB42" s="19">
        <f t="shared" si="22"/>
        <v>75.646753246753249</v>
      </c>
      <c r="AC42" s="16">
        <f t="shared" si="23"/>
        <v>14.651373377603383</v>
      </c>
      <c r="AD42" s="20">
        <v>5204</v>
      </c>
      <c r="AE42" s="20">
        <v>552.9</v>
      </c>
      <c r="AF42" s="19">
        <v>914.47900000000004</v>
      </c>
      <c r="AG42" s="19">
        <f t="shared" si="24"/>
        <v>165.39681678422861</v>
      </c>
      <c r="AH42" s="16">
        <f t="shared" si="25"/>
        <v>17.572617217524982</v>
      </c>
      <c r="AI42" s="20">
        <v>110</v>
      </c>
      <c r="AJ42" s="20">
        <v>25</v>
      </c>
      <c r="AK42" s="19">
        <v>26.6</v>
      </c>
      <c r="AL42" s="19">
        <f t="shared" si="26"/>
        <v>106.4</v>
      </c>
      <c r="AM42" s="16">
        <f t="shared" si="27"/>
        <v>24.181818181818183</v>
      </c>
      <c r="AN42" s="21">
        <v>0</v>
      </c>
      <c r="AO42" s="21">
        <v>0</v>
      </c>
      <c r="AP42" s="19">
        <v>0</v>
      </c>
      <c r="AQ42" s="19" t="e">
        <f t="shared" si="28"/>
        <v>#DIV/0!</v>
      </c>
      <c r="AR42" s="16" t="e">
        <f t="shared" si="29"/>
        <v>#DIV/0!</v>
      </c>
      <c r="AS42" s="21">
        <v>0</v>
      </c>
      <c r="AT42" s="21">
        <v>0</v>
      </c>
      <c r="AU42" s="16"/>
      <c r="AV42" s="16"/>
      <c r="AW42" s="16"/>
      <c r="AX42" s="16"/>
      <c r="AY42" s="16">
        <v>34343.599999999999</v>
      </c>
      <c r="AZ42" s="16">
        <v>8585.9</v>
      </c>
      <c r="BA42" s="16">
        <v>8585.9</v>
      </c>
      <c r="BB42" s="22"/>
      <c r="BC42" s="22"/>
      <c r="BD42" s="22"/>
      <c r="BE42" s="22">
        <v>0</v>
      </c>
      <c r="BF42" s="22">
        <v>0</v>
      </c>
      <c r="BG42" s="22">
        <v>0</v>
      </c>
      <c r="BH42" s="16"/>
      <c r="BI42" s="16"/>
      <c r="BJ42" s="16"/>
      <c r="BK42" s="16"/>
      <c r="BL42" s="16"/>
      <c r="BM42" s="16"/>
      <c r="BN42" s="19">
        <f t="shared" ref="BN42:BO65" si="38">BS42+BV42+BY42+CB42</f>
        <v>811</v>
      </c>
      <c r="BO42" s="19">
        <f t="shared" si="38"/>
        <v>110</v>
      </c>
      <c r="BP42" s="19">
        <f t="shared" ref="BP42:BP65" si="39">BU42+BX42+CA42+CD42</f>
        <v>171.58</v>
      </c>
      <c r="BQ42" s="19">
        <f t="shared" si="30"/>
        <v>155.9818181818182</v>
      </c>
      <c r="BR42" s="16">
        <f t="shared" si="31"/>
        <v>21.156596794081384</v>
      </c>
      <c r="BS42" s="20">
        <v>811</v>
      </c>
      <c r="BT42" s="20">
        <v>110</v>
      </c>
      <c r="BU42" s="19">
        <v>171.58</v>
      </c>
      <c r="BV42" s="16">
        <v>0</v>
      </c>
      <c r="BW42" s="16">
        <v>0</v>
      </c>
      <c r="BX42" s="19">
        <v>0</v>
      </c>
      <c r="BY42" s="16">
        <v>0</v>
      </c>
      <c r="BZ42" s="16">
        <v>0</v>
      </c>
      <c r="CA42" s="16">
        <v>0</v>
      </c>
      <c r="CB42" s="20">
        <v>0</v>
      </c>
      <c r="CC42" s="20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24">
        <v>0</v>
      </c>
      <c r="CL42" s="24">
        <v>0</v>
      </c>
      <c r="CM42" s="16">
        <v>0</v>
      </c>
      <c r="CN42" s="20">
        <v>960</v>
      </c>
      <c r="CO42" s="20">
        <v>240</v>
      </c>
      <c r="CP42" s="16">
        <v>146</v>
      </c>
      <c r="CQ42" s="16">
        <v>960</v>
      </c>
      <c r="CR42" s="16">
        <v>250</v>
      </c>
      <c r="CS42" s="16">
        <v>146</v>
      </c>
      <c r="CT42" s="20">
        <v>0</v>
      </c>
      <c r="CU42" s="20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9">
        <f t="shared" ref="DG42:DG65" si="40">T42+Y42+AD42+AI42+AN42+AS42+AV42+AY42+BB42+BE42+BH42+BK42+BS42+BV42+BY42+CB42+CE42+CH42+CK42+CN42+CT42+CW42+CZ42+DC42</f>
        <v>43416.4</v>
      </c>
      <c r="DH42" s="19">
        <f t="shared" ref="DH42:DH65" si="41">U42+Z42+AE42+AJ42+AO42+AT42+AW42+AZ42+BC42+BF42+BI42+BL42+BT42+BW42+BZ42+CC42+CF42+CI42+CL42+CO42+CU42+CX42+DA42+DD42</f>
        <v>9898.7999999999993</v>
      </c>
      <c r="DI42" s="19">
        <f t="shared" si="32"/>
        <v>10135.798999999999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8310.7999999999993</v>
      </c>
      <c r="DZ42" s="16">
        <v>2310.8000000000002</v>
      </c>
      <c r="EA42" s="16">
        <v>0</v>
      </c>
      <c r="EB42" s="16">
        <v>0</v>
      </c>
      <c r="EC42" s="19">
        <f t="shared" ref="EC42:ED65" si="42">DJ42+DM42+DP42+DS42+DV42+DY42</f>
        <v>8310.7999999999993</v>
      </c>
      <c r="ED42" s="19">
        <f t="shared" si="42"/>
        <v>2310.8000000000002</v>
      </c>
      <c r="EE42" s="19">
        <f t="shared" si="10"/>
        <v>0</v>
      </c>
      <c r="EF42" s="51">
        <v>0</v>
      </c>
      <c r="EG42" s="23"/>
      <c r="EH42" s="23"/>
      <c r="EI42" s="23"/>
      <c r="EJ42" s="23"/>
    </row>
    <row r="43" spans="1:140" s="25" customFormat="1" ht="20.25" customHeight="1">
      <c r="A43" s="40">
        <v>34</v>
      </c>
      <c r="B43" s="41" t="s">
        <v>81</v>
      </c>
      <c r="C43" s="16">
        <v>5937.5300999999999</v>
      </c>
      <c r="D43" s="24">
        <v>2680.0918999999999</v>
      </c>
      <c r="E43" s="18">
        <f t="shared" si="11"/>
        <v>26418.2</v>
      </c>
      <c r="F43" s="18">
        <f t="shared" si="12"/>
        <v>6220.4</v>
      </c>
      <c r="G43" s="19">
        <f t="shared" si="33"/>
        <v>7424.8019999999997</v>
      </c>
      <c r="H43" s="19">
        <f t="shared" si="13"/>
        <v>119.36213105266542</v>
      </c>
      <c r="I43" s="19">
        <f t="shared" si="14"/>
        <v>28.10487466973526</v>
      </c>
      <c r="J43" s="19">
        <f t="shared" si="34"/>
        <v>6404.8</v>
      </c>
      <c r="K43" s="19">
        <f t="shared" si="35"/>
        <v>1217</v>
      </c>
      <c r="L43" s="19">
        <f t="shared" si="15"/>
        <v>2421.402</v>
      </c>
      <c r="M43" s="19">
        <f t="shared" si="16"/>
        <v>198.96483155299919</v>
      </c>
      <c r="N43" s="19">
        <f t="shared" si="17"/>
        <v>37.80605171121659</v>
      </c>
      <c r="O43" s="19">
        <f t="shared" si="36"/>
        <v>2970</v>
      </c>
      <c r="P43" s="19">
        <f t="shared" si="36"/>
        <v>565.6</v>
      </c>
      <c r="Q43" s="19">
        <f t="shared" si="37"/>
        <v>1745.5509999999999</v>
      </c>
      <c r="R43" s="19">
        <f t="shared" si="18"/>
        <v>308.61934229137199</v>
      </c>
      <c r="S43" s="16">
        <f t="shared" si="19"/>
        <v>58.772760942760939</v>
      </c>
      <c r="T43" s="20">
        <v>0</v>
      </c>
      <c r="U43" s="20">
        <v>0</v>
      </c>
      <c r="V43" s="19">
        <v>0</v>
      </c>
      <c r="W43" s="19" t="e">
        <f t="shared" si="20"/>
        <v>#DIV/0!</v>
      </c>
      <c r="X43" s="16" t="e">
        <f t="shared" si="21"/>
        <v>#DIV/0!</v>
      </c>
      <c r="Y43" s="20">
        <v>2248.8000000000002</v>
      </c>
      <c r="Z43" s="20">
        <v>408.4</v>
      </c>
      <c r="AA43" s="19">
        <v>313.65899999999999</v>
      </c>
      <c r="AB43" s="19">
        <f t="shared" si="22"/>
        <v>76.801909892262486</v>
      </c>
      <c r="AC43" s="16">
        <f t="shared" si="23"/>
        <v>13.947838847385272</v>
      </c>
      <c r="AD43" s="20">
        <v>2970</v>
      </c>
      <c r="AE43" s="20">
        <v>565.6</v>
      </c>
      <c r="AF43" s="19">
        <v>1745.5509999999999</v>
      </c>
      <c r="AG43" s="19">
        <f t="shared" si="24"/>
        <v>308.61934229137199</v>
      </c>
      <c r="AH43" s="16">
        <f t="shared" si="25"/>
        <v>58.772760942760939</v>
      </c>
      <c r="AI43" s="20">
        <v>72</v>
      </c>
      <c r="AJ43" s="20">
        <v>18</v>
      </c>
      <c r="AK43" s="19">
        <v>0</v>
      </c>
      <c r="AL43" s="19">
        <f t="shared" si="26"/>
        <v>0</v>
      </c>
      <c r="AM43" s="16">
        <f t="shared" si="27"/>
        <v>0</v>
      </c>
      <c r="AN43" s="21">
        <v>0</v>
      </c>
      <c r="AO43" s="21">
        <v>0</v>
      </c>
      <c r="AP43" s="19">
        <v>0</v>
      </c>
      <c r="AQ43" s="19" t="e">
        <f t="shared" si="28"/>
        <v>#DIV/0!</v>
      </c>
      <c r="AR43" s="16" t="e">
        <f t="shared" si="29"/>
        <v>#DIV/0!</v>
      </c>
      <c r="AS43" s="21">
        <v>0</v>
      </c>
      <c r="AT43" s="21">
        <v>0</v>
      </c>
      <c r="AU43" s="16"/>
      <c r="AV43" s="16"/>
      <c r="AW43" s="16"/>
      <c r="AX43" s="16"/>
      <c r="AY43" s="16">
        <v>20013.400000000001</v>
      </c>
      <c r="AZ43" s="16">
        <v>5003.3999999999996</v>
      </c>
      <c r="BA43" s="16">
        <v>5003.3999999999996</v>
      </c>
      <c r="BB43" s="22"/>
      <c r="BC43" s="22"/>
      <c r="BD43" s="22"/>
      <c r="BE43" s="22">
        <v>0</v>
      </c>
      <c r="BF43" s="22">
        <v>0</v>
      </c>
      <c r="BG43" s="22">
        <v>0</v>
      </c>
      <c r="BH43" s="16"/>
      <c r="BI43" s="16"/>
      <c r="BJ43" s="16"/>
      <c r="BK43" s="16"/>
      <c r="BL43" s="16"/>
      <c r="BM43" s="16"/>
      <c r="BN43" s="19">
        <f t="shared" si="38"/>
        <v>564</v>
      </c>
      <c r="BO43" s="19">
        <f t="shared" si="38"/>
        <v>125</v>
      </c>
      <c r="BP43" s="19">
        <f t="shared" si="39"/>
        <v>131.21</v>
      </c>
      <c r="BQ43" s="19">
        <f t="shared" si="30"/>
        <v>104.96800000000002</v>
      </c>
      <c r="BR43" s="16">
        <f t="shared" si="31"/>
        <v>23.26418439716312</v>
      </c>
      <c r="BS43" s="20">
        <v>564</v>
      </c>
      <c r="BT43" s="20">
        <v>125</v>
      </c>
      <c r="BU43" s="19">
        <v>131.21</v>
      </c>
      <c r="BV43" s="16">
        <v>0</v>
      </c>
      <c r="BW43" s="16">
        <v>0</v>
      </c>
      <c r="BX43" s="19">
        <v>0</v>
      </c>
      <c r="BY43" s="16">
        <v>0</v>
      </c>
      <c r="BZ43" s="16">
        <v>0</v>
      </c>
      <c r="CA43" s="16">
        <v>0</v>
      </c>
      <c r="CB43" s="20">
        <v>0</v>
      </c>
      <c r="CC43" s="20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24">
        <v>0</v>
      </c>
      <c r="CL43" s="24">
        <v>0</v>
      </c>
      <c r="CM43" s="16">
        <v>0</v>
      </c>
      <c r="CN43" s="20">
        <v>550</v>
      </c>
      <c r="CO43" s="20">
        <v>100</v>
      </c>
      <c r="CP43" s="16">
        <v>199.4</v>
      </c>
      <c r="CQ43" s="16">
        <v>300</v>
      </c>
      <c r="CR43" s="16">
        <v>75</v>
      </c>
      <c r="CS43" s="16">
        <v>113</v>
      </c>
      <c r="CT43" s="20">
        <v>0</v>
      </c>
      <c r="CU43" s="20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31.582000000000001</v>
      </c>
      <c r="DF43" s="16">
        <v>0</v>
      </c>
      <c r="DG43" s="19">
        <f t="shared" si="40"/>
        <v>26418.2</v>
      </c>
      <c r="DH43" s="19">
        <f t="shared" si="41"/>
        <v>6220.4</v>
      </c>
      <c r="DI43" s="19">
        <f t="shared" si="32"/>
        <v>7424.8019999999997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0</v>
      </c>
      <c r="DY43" s="16">
        <v>3912.4</v>
      </c>
      <c r="DZ43" s="16">
        <v>1012.4</v>
      </c>
      <c r="EA43" s="16">
        <v>0</v>
      </c>
      <c r="EB43" s="16">
        <v>0</v>
      </c>
      <c r="EC43" s="19">
        <f t="shared" si="42"/>
        <v>3912.4</v>
      </c>
      <c r="ED43" s="19">
        <f t="shared" si="42"/>
        <v>1012.4</v>
      </c>
      <c r="EE43" s="19">
        <f t="shared" si="10"/>
        <v>0</v>
      </c>
      <c r="EF43" s="51">
        <v>0</v>
      </c>
      <c r="EG43" s="23"/>
      <c r="EH43" s="23"/>
      <c r="EI43" s="23"/>
      <c r="EJ43" s="23"/>
    </row>
    <row r="44" spans="1:140" s="25" customFormat="1" ht="20.25" customHeight="1">
      <c r="A44" s="38">
        <v>35</v>
      </c>
      <c r="B44" s="41" t="s">
        <v>82</v>
      </c>
      <c r="C44" s="16">
        <v>2814.4281000000001</v>
      </c>
      <c r="D44" s="24">
        <v>4365.1148999999996</v>
      </c>
      <c r="E44" s="18">
        <f t="shared" si="11"/>
        <v>19604</v>
      </c>
      <c r="F44" s="18">
        <f t="shared" si="12"/>
        <v>4676.5</v>
      </c>
      <c r="G44" s="19">
        <f t="shared" si="33"/>
        <v>4388.6059999999998</v>
      </c>
      <c r="H44" s="19">
        <f t="shared" si="13"/>
        <v>93.843814818774717</v>
      </c>
      <c r="I44" s="19">
        <f t="shared" si="14"/>
        <v>22.386278310548864</v>
      </c>
      <c r="J44" s="19">
        <f t="shared" si="34"/>
        <v>5099.6000000000004</v>
      </c>
      <c r="K44" s="19">
        <f t="shared" si="35"/>
        <v>1050.4000000000001</v>
      </c>
      <c r="L44" s="19">
        <f t="shared" si="15"/>
        <v>762.50600000000009</v>
      </c>
      <c r="M44" s="19">
        <f t="shared" si="16"/>
        <v>72.591964965727342</v>
      </c>
      <c r="N44" s="19">
        <f t="shared" si="17"/>
        <v>14.952270766334616</v>
      </c>
      <c r="O44" s="19">
        <f t="shared" si="36"/>
        <v>2113.6</v>
      </c>
      <c r="P44" s="19">
        <f t="shared" si="36"/>
        <v>350</v>
      </c>
      <c r="Q44" s="19">
        <f t="shared" si="37"/>
        <v>316.67599999999999</v>
      </c>
      <c r="R44" s="19">
        <f t="shared" si="18"/>
        <v>90.478857142857137</v>
      </c>
      <c r="S44" s="16">
        <f t="shared" si="19"/>
        <v>14.982778198334595</v>
      </c>
      <c r="T44" s="20">
        <v>0</v>
      </c>
      <c r="U44" s="20">
        <v>0</v>
      </c>
      <c r="V44" s="19">
        <v>0</v>
      </c>
      <c r="W44" s="19" t="e">
        <f t="shared" si="20"/>
        <v>#DIV/0!</v>
      </c>
      <c r="X44" s="16" t="e">
        <f t="shared" si="21"/>
        <v>#DIV/0!</v>
      </c>
      <c r="Y44" s="20">
        <v>1382.7</v>
      </c>
      <c r="Z44" s="20">
        <v>194.4</v>
      </c>
      <c r="AA44" s="19">
        <v>173.95</v>
      </c>
      <c r="AB44" s="19">
        <f t="shared" si="22"/>
        <v>89.480452674897109</v>
      </c>
      <c r="AC44" s="16">
        <f t="shared" si="23"/>
        <v>12.580458523179287</v>
      </c>
      <c r="AD44" s="20">
        <v>2113.6</v>
      </c>
      <c r="AE44" s="20">
        <v>350</v>
      </c>
      <c r="AF44" s="19">
        <v>316.67599999999999</v>
      </c>
      <c r="AG44" s="19">
        <f t="shared" si="24"/>
        <v>90.478857142857137</v>
      </c>
      <c r="AH44" s="16">
        <f t="shared" si="25"/>
        <v>14.982778198334595</v>
      </c>
      <c r="AI44" s="20">
        <v>24</v>
      </c>
      <c r="AJ44" s="20">
        <v>6</v>
      </c>
      <c r="AK44" s="19">
        <v>46</v>
      </c>
      <c r="AL44" s="19">
        <f t="shared" si="26"/>
        <v>766.66666666666674</v>
      </c>
      <c r="AM44" s="16">
        <f t="shared" si="27"/>
        <v>191.66666666666669</v>
      </c>
      <c r="AN44" s="21">
        <v>0</v>
      </c>
      <c r="AO44" s="21">
        <v>0</v>
      </c>
      <c r="AP44" s="19">
        <v>0</v>
      </c>
      <c r="AQ44" s="19" t="e">
        <f t="shared" si="28"/>
        <v>#DIV/0!</v>
      </c>
      <c r="AR44" s="16" t="e">
        <f t="shared" si="29"/>
        <v>#DIV/0!</v>
      </c>
      <c r="AS44" s="21">
        <v>0</v>
      </c>
      <c r="AT44" s="21">
        <v>0</v>
      </c>
      <c r="AU44" s="16"/>
      <c r="AV44" s="16"/>
      <c r="AW44" s="16"/>
      <c r="AX44" s="16"/>
      <c r="AY44" s="16">
        <v>14504.4</v>
      </c>
      <c r="AZ44" s="16">
        <v>3626.1</v>
      </c>
      <c r="BA44" s="16">
        <v>3626.1</v>
      </c>
      <c r="BB44" s="22"/>
      <c r="BC44" s="22"/>
      <c r="BD44" s="22"/>
      <c r="BE44" s="22">
        <v>0</v>
      </c>
      <c r="BF44" s="22">
        <v>0</v>
      </c>
      <c r="BG44" s="22">
        <v>0</v>
      </c>
      <c r="BH44" s="16"/>
      <c r="BI44" s="16"/>
      <c r="BJ44" s="16"/>
      <c r="BK44" s="16"/>
      <c r="BL44" s="16"/>
      <c r="BM44" s="16"/>
      <c r="BN44" s="19">
        <f t="shared" si="38"/>
        <v>1379.3</v>
      </c>
      <c r="BO44" s="19">
        <f t="shared" si="38"/>
        <v>450</v>
      </c>
      <c r="BP44" s="19">
        <f t="shared" si="39"/>
        <v>192.3</v>
      </c>
      <c r="BQ44" s="19">
        <f t="shared" si="30"/>
        <v>42.733333333333334</v>
      </c>
      <c r="BR44" s="16">
        <f t="shared" si="31"/>
        <v>13.941854563909232</v>
      </c>
      <c r="BS44" s="20">
        <v>1379.3</v>
      </c>
      <c r="BT44" s="20">
        <v>450</v>
      </c>
      <c r="BU44" s="19">
        <v>192.3</v>
      </c>
      <c r="BV44" s="16">
        <v>0</v>
      </c>
      <c r="BW44" s="16">
        <v>0</v>
      </c>
      <c r="BX44" s="19">
        <v>0</v>
      </c>
      <c r="BY44" s="16">
        <v>0</v>
      </c>
      <c r="BZ44" s="16">
        <v>0</v>
      </c>
      <c r="CA44" s="16">
        <v>0</v>
      </c>
      <c r="CB44" s="20">
        <v>0</v>
      </c>
      <c r="CC44" s="20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24">
        <v>0</v>
      </c>
      <c r="CL44" s="24">
        <v>0</v>
      </c>
      <c r="CM44" s="16">
        <v>0</v>
      </c>
      <c r="CN44" s="20">
        <v>200</v>
      </c>
      <c r="CO44" s="20">
        <v>50</v>
      </c>
      <c r="CP44" s="16">
        <v>13.2</v>
      </c>
      <c r="CQ44" s="16">
        <v>200</v>
      </c>
      <c r="CR44" s="16">
        <v>50</v>
      </c>
      <c r="CS44" s="16">
        <v>13.2</v>
      </c>
      <c r="CT44" s="20">
        <v>0</v>
      </c>
      <c r="CU44" s="20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9">
        <f t="shared" si="40"/>
        <v>19604</v>
      </c>
      <c r="DH44" s="19">
        <f t="shared" si="41"/>
        <v>4676.5</v>
      </c>
      <c r="DI44" s="19">
        <f t="shared" si="32"/>
        <v>4388.6059999999998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4000</v>
      </c>
      <c r="DZ44" s="16">
        <v>1000</v>
      </c>
      <c r="EA44" s="16">
        <v>0</v>
      </c>
      <c r="EB44" s="16">
        <v>0</v>
      </c>
      <c r="EC44" s="19">
        <f t="shared" si="42"/>
        <v>4000</v>
      </c>
      <c r="ED44" s="19">
        <f t="shared" si="42"/>
        <v>1000</v>
      </c>
      <c r="EE44" s="19">
        <f t="shared" si="10"/>
        <v>0</v>
      </c>
      <c r="EF44" s="51">
        <v>20.380000000000109</v>
      </c>
      <c r="EG44" s="23"/>
      <c r="EH44" s="23"/>
      <c r="EI44" s="23"/>
      <c r="EJ44" s="23"/>
    </row>
    <row r="45" spans="1:140" s="25" customFormat="1" ht="20.25" customHeight="1">
      <c r="A45" s="40">
        <v>36</v>
      </c>
      <c r="B45" s="41" t="s">
        <v>83</v>
      </c>
      <c r="C45" s="16">
        <v>6945.0794999999998</v>
      </c>
      <c r="D45" s="24">
        <v>3474.7377999999999</v>
      </c>
      <c r="E45" s="18">
        <f t="shared" si="11"/>
        <v>13606.365000000002</v>
      </c>
      <c r="F45" s="18">
        <f t="shared" si="12"/>
        <v>3238</v>
      </c>
      <c r="G45" s="19">
        <f t="shared" si="33"/>
        <v>3261.8980000000001</v>
      </c>
      <c r="H45" s="19">
        <f t="shared" si="13"/>
        <v>100.73804817788758</v>
      </c>
      <c r="I45" s="19">
        <f t="shared" si="14"/>
        <v>23.973324249349474</v>
      </c>
      <c r="J45" s="19">
        <f t="shared" si="34"/>
        <v>3007.665</v>
      </c>
      <c r="K45" s="19">
        <f t="shared" si="35"/>
        <v>588.32500000000005</v>
      </c>
      <c r="L45" s="19">
        <f t="shared" si="15"/>
        <v>612.19799999999998</v>
      </c>
      <c r="M45" s="19">
        <f t="shared" si="16"/>
        <v>104.057791186844</v>
      </c>
      <c r="N45" s="19">
        <f t="shared" si="17"/>
        <v>20.354594012298577</v>
      </c>
      <c r="O45" s="19">
        <f t="shared" si="36"/>
        <v>1247.184</v>
      </c>
      <c r="P45" s="19">
        <f t="shared" si="36"/>
        <v>286.32499999999999</v>
      </c>
      <c r="Q45" s="19">
        <f t="shared" si="37"/>
        <v>357.84699999999998</v>
      </c>
      <c r="R45" s="19">
        <f t="shared" si="18"/>
        <v>124.97930673186065</v>
      </c>
      <c r="S45" s="16">
        <f t="shared" si="19"/>
        <v>28.692398234743226</v>
      </c>
      <c r="T45" s="20">
        <v>0</v>
      </c>
      <c r="U45" s="20">
        <v>0</v>
      </c>
      <c r="V45" s="19">
        <v>0</v>
      </c>
      <c r="W45" s="19" t="e">
        <f t="shared" si="20"/>
        <v>#DIV/0!</v>
      </c>
      <c r="X45" s="16" t="e">
        <f t="shared" si="21"/>
        <v>#DIV/0!</v>
      </c>
      <c r="Y45" s="20">
        <v>1026.481</v>
      </c>
      <c r="Z45" s="20">
        <v>200</v>
      </c>
      <c r="AA45" s="19">
        <v>148.739</v>
      </c>
      <c r="AB45" s="19">
        <f t="shared" si="22"/>
        <v>74.369500000000002</v>
      </c>
      <c r="AC45" s="16">
        <f t="shared" si="23"/>
        <v>14.490185400411699</v>
      </c>
      <c r="AD45" s="20">
        <v>1247.184</v>
      </c>
      <c r="AE45" s="20">
        <v>286.32499999999999</v>
      </c>
      <c r="AF45" s="19">
        <v>357.84699999999998</v>
      </c>
      <c r="AG45" s="19">
        <f t="shared" si="24"/>
        <v>124.97930673186065</v>
      </c>
      <c r="AH45" s="16">
        <f t="shared" si="25"/>
        <v>28.692398234743226</v>
      </c>
      <c r="AI45" s="20">
        <v>324</v>
      </c>
      <c r="AJ45" s="20">
        <v>12</v>
      </c>
      <c r="AK45" s="19">
        <v>37.5</v>
      </c>
      <c r="AL45" s="19">
        <f t="shared" si="26"/>
        <v>312.5</v>
      </c>
      <c r="AM45" s="16">
        <f t="shared" si="27"/>
        <v>11.574074074074074</v>
      </c>
      <c r="AN45" s="21">
        <v>0</v>
      </c>
      <c r="AO45" s="21">
        <v>0</v>
      </c>
      <c r="AP45" s="19">
        <v>0</v>
      </c>
      <c r="AQ45" s="19" t="e">
        <f t="shared" si="28"/>
        <v>#DIV/0!</v>
      </c>
      <c r="AR45" s="16" t="e">
        <f t="shared" si="29"/>
        <v>#DIV/0!</v>
      </c>
      <c r="AS45" s="21">
        <v>0</v>
      </c>
      <c r="AT45" s="21">
        <v>0</v>
      </c>
      <c r="AU45" s="16"/>
      <c r="AV45" s="16"/>
      <c r="AW45" s="16"/>
      <c r="AX45" s="16"/>
      <c r="AY45" s="16">
        <v>10598.7</v>
      </c>
      <c r="AZ45" s="16">
        <v>2649.6750000000002</v>
      </c>
      <c r="BA45" s="16">
        <v>2649.7</v>
      </c>
      <c r="BB45" s="22"/>
      <c r="BC45" s="22"/>
      <c r="BD45" s="22"/>
      <c r="BE45" s="22">
        <v>0</v>
      </c>
      <c r="BF45" s="22">
        <v>0</v>
      </c>
      <c r="BG45" s="22">
        <v>0</v>
      </c>
      <c r="BH45" s="16"/>
      <c r="BI45" s="16"/>
      <c r="BJ45" s="16"/>
      <c r="BK45" s="16"/>
      <c r="BL45" s="16"/>
      <c r="BM45" s="16"/>
      <c r="BN45" s="19">
        <f t="shared" si="38"/>
        <v>200</v>
      </c>
      <c r="BO45" s="19">
        <f t="shared" si="38"/>
        <v>50</v>
      </c>
      <c r="BP45" s="19">
        <f t="shared" si="39"/>
        <v>26</v>
      </c>
      <c r="BQ45" s="19">
        <f t="shared" si="30"/>
        <v>52</v>
      </c>
      <c r="BR45" s="16">
        <f t="shared" si="31"/>
        <v>13</v>
      </c>
      <c r="BS45" s="20">
        <v>200</v>
      </c>
      <c r="BT45" s="20">
        <v>50</v>
      </c>
      <c r="BU45" s="19">
        <v>26</v>
      </c>
      <c r="BV45" s="16">
        <v>0</v>
      </c>
      <c r="BW45" s="16">
        <v>0</v>
      </c>
      <c r="BX45" s="19">
        <v>0</v>
      </c>
      <c r="BY45" s="16">
        <v>0</v>
      </c>
      <c r="BZ45" s="16">
        <v>0</v>
      </c>
      <c r="CA45" s="16">
        <v>0</v>
      </c>
      <c r="CB45" s="20">
        <v>0</v>
      </c>
      <c r="CC45" s="20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24">
        <v>0</v>
      </c>
      <c r="CL45" s="24">
        <v>0</v>
      </c>
      <c r="CM45" s="16">
        <v>0</v>
      </c>
      <c r="CN45" s="20">
        <v>210</v>
      </c>
      <c r="CO45" s="20">
        <v>40</v>
      </c>
      <c r="CP45" s="16">
        <v>42.112000000000002</v>
      </c>
      <c r="CQ45" s="16">
        <v>170</v>
      </c>
      <c r="CR45" s="16">
        <v>30</v>
      </c>
      <c r="CS45" s="16">
        <v>42.112000000000002</v>
      </c>
      <c r="CT45" s="20">
        <v>0</v>
      </c>
      <c r="CU45" s="20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9">
        <f t="shared" si="40"/>
        <v>13606.365000000002</v>
      </c>
      <c r="DH45" s="19">
        <f t="shared" si="41"/>
        <v>3238</v>
      </c>
      <c r="DI45" s="19">
        <f t="shared" si="32"/>
        <v>3261.8980000000001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82</v>
      </c>
      <c r="DZ45" s="16">
        <v>82</v>
      </c>
      <c r="EA45" s="16">
        <v>0</v>
      </c>
      <c r="EB45" s="16">
        <v>0</v>
      </c>
      <c r="EC45" s="19">
        <f t="shared" si="42"/>
        <v>82</v>
      </c>
      <c r="ED45" s="19">
        <f t="shared" si="42"/>
        <v>82</v>
      </c>
      <c r="EE45" s="19">
        <f t="shared" si="10"/>
        <v>0</v>
      </c>
      <c r="EF45" s="51">
        <v>0</v>
      </c>
      <c r="EG45" s="23"/>
      <c r="EH45" s="23"/>
      <c r="EI45" s="23"/>
      <c r="EJ45" s="23"/>
    </row>
    <row r="46" spans="1:140" s="25" customFormat="1" ht="20.25" customHeight="1">
      <c r="A46" s="38">
        <v>37</v>
      </c>
      <c r="B46" s="41" t="s">
        <v>84</v>
      </c>
      <c r="C46" s="16">
        <v>12.838699999999999</v>
      </c>
      <c r="D46" s="24">
        <v>3.9E-2</v>
      </c>
      <c r="E46" s="18">
        <f t="shared" si="11"/>
        <v>6680.3</v>
      </c>
      <c r="F46" s="18">
        <f t="shared" si="12"/>
        <v>1644.7</v>
      </c>
      <c r="G46" s="19">
        <f t="shared" si="33"/>
        <v>1387.7990000000002</v>
      </c>
      <c r="H46" s="19">
        <f t="shared" si="13"/>
        <v>84.380069313552625</v>
      </c>
      <c r="I46" s="19">
        <f t="shared" si="14"/>
        <v>20.774501145158155</v>
      </c>
      <c r="J46" s="19">
        <f t="shared" si="34"/>
        <v>2252.6999999999998</v>
      </c>
      <c r="K46" s="19">
        <f t="shared" si="35"/>
        <v>537.79999999999995</v>
      </c>
      <c r="L46" s="19">
        <f t="shared" si="15"/>
        <v>280.899</v>
      </c>
      <c r="M46" s="19">
        <f t="shared" si="16"/>
        <v>52.231126812941618</v>
      </c>
      <c r="N46" s="19">
        <f t="shared" si="17"/>
        <v>12.469436675988813</v>
      </c>
      <c r="O46" s="19">
        <f t="shared" si="36"/>
        <v>653.70000000000005</v>
      </c>
      <c r="P46" s="19">
        <f t="shared" si="36"/>
        <v>134.69999999999999</v>
      </c>
      <c r="Q46" s="19">
        <f t="shared" si="37"/>
        <v>240.899</v>
      </c>
      <c r="R46" s="19">
        <f t="shared" si="18"/>
        <v>178.84112843355607</v>
      </c>
      <c r="S46" s="16">
        <f t="shared" si="19"/>
        <v>36.851613890163684</v>
      </c>
      <c r="T46" s="20">
        <v>103.7</v>
      </c>
      <c r="U46" s="20">
        <v>44.7</v>
      </c>
      <c r="V46" s="19">
        <v>198.19900000000001</v>
      </c>
      <c r="W46" s="19">
        <f t="shared" si="20"/>
        <v>443.39821029082776</v>
      </c>
      <c r="X46" s="16">
        <f t="shared" si="21"/>
        <v>191.12729026036646</v>
      </c>
      <c r="Y46" s="20">
        <v>1050</v>
      </c>
      <c r="Z46" s="20">
        <v>242.5</v>
      </c>
      <c r="AA46" s="19">
        <v>7.8</v>
      </c>
      <c r="AB46" s="19">
        <f t="shared" si="22"/>
        <v>3.2164948453608249</v>
      </c>
      <c r="AC46" s="16">
        <f t="shared" si="23"/>
        <v>0.74285714285714288</v>
      </c>
      <c r="AD46" s="20">
        <v>550</v>
      </c>
      <c r="AE46" s="20">
        <v>90</v>
      </c>
      <c r="AF46" s="19">
        <v>42.7</v>
      </c>
      <c r="AG46" s="19">
        <f t="shared" si="24"/>
        <v>47.44444444444445</v>
      </c>
      <c r="AH46" s="16">
        <f t="shared" si="25"/>
        <v>7.7636363636363646</v>
      </c>
      <c r="AI46" s="20">
        <v>0</v>
      </c>
      <c r="AJ46" s="20">
        <v>0</v>
      </c>
      <c r="AK46" s="19">
        <v>0</v>
      </c>
      <c r="AL46" s="19" t="e">
        <f t="shared" si="26"/>
        <v>#DIV/0!</v>
      </c>
      <c r="AM46" s="16" t="e">
        <f t="shared" si="27"/>
        <v>#DIV/0!</v>
      </c>
      <c r="AN46" s="21">
        <v>0</v>
      </c>
      <c r="AO46" s="21">
        <v>0</v>
      </c>
      <c r="AP46" s="19">
        <v>0</v>
      </c>
      <c r="AQ46" s="19" t="e">
        <f t="shared" si="28"/>
        <v>#DIV/0!</v>
      </c>
      <c r="AR46" s="16" t="e">
        <f t="shared" si="29"/>
        <v>#DIV/0!</v>
      </c>
      <c r="AS46" s="21">
        <v>0</v>
      </c>
      <c r="AT46" s="21">
        <v>0</v>
      </c>
      <c r="AU46" s="16"/>
      <c r="AV46" s="16"/>
      <c r="AW46" s="16"/>
      <c r="AX46" s="16"/>
      <c r="AY46" s="16">
        <v>4427.6000000000004</v>
      </c>
      <c r="AZ46" s="16">
        <v>1106.9000000000001</v>
      </c>
      <c r="BA46" s="16">
        <v>1106.9000000000001</v>
      </c>
      <c r="BB46" s="22"/>
      <c r="BC46" s="22"/>
      <c r="BD46" s="22"/>
      <c r="BE46" s="22">
        <v>0</v>
      </c>
      <c r="BF46" s="22">
        <v>0</v>
      </c>
      <c r="BG46" s="22">
        <v>0</v>
      </c>
      <c r="BH46" s="16"/>
      <c r="BI46" s="16"/>
      <c r="BJ46" s="16"/>
      <c r="BK46" s="16"/>
      <c r="BL46" s="16"/>
      <c r="BM46" s="16"/>
      <c r="BN46" s="19">
        <f t="shared" si="38"/>
        <v>549</v>
      </c>
      <c r="BO46" s="19">
        <f t="shared" si="38"/>
        <v>160.6</v>
      </c>
      <c r="BP46" s="19">
        <f t="shared" si="39"/>
        <v>32.200000000000003</v>
      </c>
      <c r="BQ46" s="19">
        <f t="shared" si="30"/>
        <v>20.049813200498136</v>
      </c>
      <c r="BR46" s="16">
        <f t="shared" si="31"/>
        <v>5.8652094717668497</v>
      </c>
      <c r="BS46" s="20">
        <v>446</v>
      </c>
      <c r="BT46" s="20">
        <v>135.6</v>
      </c>
      <c r="BU46" s="19">
        <v>32.200000000000003</v>
      </c>
      <c r="BV46" s="16">
        <v>0</v>
      </c>
      <c r="BW46" s="16">
        <v>0</v>
      </c>
      <c r="BX46" s="19">
        <v>0</v>
      </c>
      <c r="BY46" s="16">
        <v>0</v>
      </c>
      <c r="BZ46" s="16">
        <v>0</v>
      </c>
      <c r="CA46" s="16">
        <v>0</v>
      </c>
      <c r="CB46" s="20">
        <v>103</v>
      </c>
      <c r="CC46" s="20">
        <v>25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24">
        <v>0</v>
      </c>
      <c r="CL46" s="24">
        <v>0</v>
      </c>
      <c r="CM46" s="16">
        <v>0</v>
      </c>
      <c r="CN46" s="20">
        <v>0</v>
      </c>
      <c r="CO46" s="20">
        <v>0</v>
      </c>
      <c r="CP46" s="16">
        <v>0</v>
      </c>
      <c r="CQ46" s="16">
        <v>0</v>
      </c>
      <c r="CR46" s="16">
        <v>0</v>
      </c>
      <c r="CS46" s="16">
        <v>0</v>
      </c>
      <c r="CT46" s="20">
        <v>0</v>
      </c>
      <c r="CU46" s="20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9">
        <f t="shared" si="40"/>
        <v>6680.3</v>
      </c>
      <c r="DH46" s="19">
        <f t="shared" si="41"/>
        <v>1644.7</v>
      </c>
      <c r="DI46" s="19">
        <f t="shared" si="32"/>
        <v>1387.7990000000002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187.2</v>
      </c>
      <c r="DZ46" s="16">
        <v>87.2</v>
      </c>
      <c r="EA46" s="16">
        <v>0</v>
      </c>
      <c r="EB46" s="16">
        <v>0</v>
      </c>
      <c r="EC46" s="19">
        <f t="shared" si="42"/>
        <v>187.2</v>
      </c>
      <c r="ED46" s="19">
        <f t="shared" si="42"/>
        <v>87.2</v>
      </c>
      <c r="EE46" s="19">
        <f t="shared" si="10"/>
        <v>0</v>
      </c>
      <c r="EF46" s="51">
        <v>0</v>
      </c>
      <c r="EG46" s="23"/>
      <c r="EH46" s="23"/>
      <c r="EI46" s="23"/>
      <c r="EJ46" s="23"/>
    </row>
    <row r="47" spans="1:140" s="25" customFormat="1" ht="20.25" customHeight="1">
      <c r="A47" s="40">
        <v>38</v>
      </c>
      <c r="B47" s="41" t="s">
        <v>85</v>
      </c>
      <c r="C47" s="16">
        <v>365.80200000000002</v>
      </c>
      <c r="D47" s="24">
        <v>130.76589999999999</v>
      </c>
      <c r="E47" s="18">
        <f t="shared" si="11"/>
        <v>18083.128000000001</v>
      </c>
      <c r="F47" s="18">
        <f t="shared" si="12"/>
        <v>3078</v>
      </c>
      <c r="G47" s="19">
        <f t="shared" si="33"/>
        <v>3596.2579999999998</v>
      </c>
      <c r="H47" s="19">
        <f t="shared" si="13"/>
        <v>116.83749187784275</v>
      </c>
      <c r="I47" s="19">
        <f t="shared" si="14"/>
        <v>19.887366831667617</v>
      </c>
      <c r="J47" s="19">
        <f t="shared" si="34"/>
        <v>7073.2280000000001</v>
      </c>
      <c r="K47" s="19">
        <f t="shared" si="35"/>
        <v>310.02499999999998</v>
      </c>
      <c r="L47" s="19">
        <f t="shared" si="15"/>
        <v>868.75800000000004</v>
      </c>
      <c r="M47" s="19">
        <f t="shared" si="16"/>
        <v>280.22191758729139</v>
      </c>
      <c r="N47" s="19">
        <f t="shared" si="17"/>
        <v>12.282341245043989</v>
      </c>
      <c r="O47" s="19">
        <f t="shared" si="36"/>
        <v>1416.85</v>
      </c>
      <c r="P47" s="19">
        <f t="shared" si="36"/>
        <v>123.52500000000001</v>
      </c>
      <c r="Q47" s="19">
        <f t="shared" si="37"/>
        <v>354.55799999999999</v>
      </c>
      <c r="R47" s="19">
        <f t="shared" si="18"/>
        <v>287.03339404978749</v>
      </c>
      <c r="S47" s="16">
        <f t="shared" si="19"/>
        <v>25.024385079577939</v>
      </c>
      <c r="T47" s="20">
        <v>0</v>
      </c>
      <c r="U47" s="20">
        <v>0</v>
      </c>
      <c r="V47" s="19">
        <v>0</v>
      </c>
      <c r="W47" s="19" t="e">
        <f t="shared" si="20"/>
        <v>#DIV/0!</v>
      </c>
      <c r="X47" s="16" t="e">
        <f t="shared" si="21"/>
        <v>#DIV/0!</v>
      </c>
      <c r="Y47" s="20">
        <v>1282.3779999999999</v>
      </c>
      <c r="Z47" s="20">
        <v>100</v>
      </c>
      <c r="AA47" s="19">
        <v>270.3</v>
      </c>
      <c r="AB47" s="19">
        <f t="shared" si="22"/>
        <v>270.3</v>
      </c>
      <c r="AC47" s="16">
        <f t="shared" si="23"/>
        <v>21.078028475223377</v>
      </c>
      <c r="AD47" s="20">
        <v>1416.85</v>
      </c>
      <c r="AE47" s="20">
        <v>123.52500000000001</v>
      </c>
      <c r="AF47" s="19">
        <v>354.55799999999999</v>
      </c>
      <c r="AG47" s="19">
        <f t="shared" si="24"/>
        <v>287.03339404978749</v>
      </c>
      <c r="AH47" s="16">
        <f t="shared" si="25"/>
        <v>25.024385079577939</v>
      </c>
      <c r="AI47" s="20">
        <v>24</v>
      </c>
      <c r="AJ47" s="20">
        <v>4</v>
      </c>
      <c r="AK47" s="19">
        <v>23.9</v>
      </c>
      <c r="AL47" s="19">
        <f t="shared" si="26"/>
        <v>597.5</v>
      </c>
      <c r="AM47" s="16">
        <f t="shared" si="27"/>
        <v>99.583333333333329</v>
      </c>
      <c r="AN47" s="21">
        <v>0</v>
      </c>
      <c r="AO47" s="21">
        <v>0</v>
      </c>
      <c r="AP47" s="19">
        <v>0</v>
      </c>
      <c r="AQ47" s="19" t="e">
        <f t="shared" si="28"/>
        <v>#DIV/0!</v>
      </c>
      <c r="AR47" s="16" t="e">
        <f t="shared" si="29"/>
        <v>#DIV/0!</v>
      </c>
      <c r="AS47" s="21">
        <v>0</v>
      </c>
      <c r="AT47" s="21">
        <v>0</v>
      </c>
      <c r="AU47" s="16"/>
      <c r="AV47" s="16"/>
      <c r="AW47" s="16"/>
      <c r="AX47" s="16"/>
      <c r="AY47" s="16">
        <v>10909.9</v>
      </c>
      <c r="AZ47" s="16">
        <v>2767.9749999999999</v>
      </c>
      <c r="BA47" s="16">
        <v>2727.5</v>
      </c>
      <c r="BB47" s="22"/>
      <c r="BC47" s="22"/>
      <c r="BD47" s="22"/>
      <c r="BE47" s="22">
        <v>0</v>
      </c>
      <c r="BF47" s="22">
        <v>0</v>
      </c>
      <c r="BG47" s="22">
        <v>0</v>
      </c>
      <c r="BH47" s="16"/>
      <c r="BI47" s="16"/>
      <c r="BJ47" s="16"/>
      <c r="BK47" s="16"/>
      <c r="BL47" s="16"/>
      <c r="BM47" s="16"/>
      <c r="BN47" s="19">
        <f t="shared" si="38"/>
        <v>200</v>
      </c>
      <c r="BO47" s="19">
        <f t="shared" si="38"/>
        <v>52.5</v>
      </c>
      <c r="BP47" s="19">
        <f t="shared" si="39"/>
        <v>129.80000000000001</v>
      </c>
      <c r="BQ47" s="19">
        <f t="shared" si="30"/>
        <v>247.23809523809527</v>
      </c>
      <c r="BR47" s="16">
        <f t="shared" si="31"/>
        <v>64.900000000000006</v>
      </c>
      <c r="BS47" s="20">
        <v>200</v>
      </c>
      <c r="BT47" s="20">
        <v>52.5</v>
      </c>
      <c r="BU47" s="19">
        <v>129.80000000000001</v>
      </c>
      <c r="BV47" s="16">
        <v>0</v>
      </c>
      <c r="BW47" s="16">
        <v>0</v>
      </c>
      <c r="BX47" s="19">
        <v>0</v>
      </c>
      <c r="BY47" s="16">
        <v>0</v>
      </c>
      <c r="BZ47" s="16">
        <v>0</v>
      </c>
      <c r="CA47" s="16">
        <v>0</v>
      </c>
      <c r="CB47" s="20">
        <v>0</v>
      </c>
      <c r="CC47" s="20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24">
        <v>0</v>
      </c>
      <c r="CL47" s="24">
        <v>0</v>
      </c>
      <c r="CM47" s="16">
        <v>0</v>
      </c>
      <c r="CN47" s="20">
        <v>150</v>
      </c>
      <c r="CO47" s="20">
        <v>30</v>
      </c>
      <c r="CP47" s="16">
        <v>75.2</v>
      </c>
      <c r="CQ47" s="16">
        <v>150</v>
      </c>
      <c r="CR47" s="16">
        <v>30</v>
      </c>
      <c r="CS47" s="16">
        <v>60.2</v>
      </c>
      <c r="CT47" s="20">
        <v>0</v>
      </c>
      <c r="CU47" s="20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100</v>
      </c>
      <c r="DA47" s="16">
        <v>0</v>
      </c>
      <c r="DB47" s="16">
        <v>0</v>
      </c>
      <c r="DC47" s="16">
        <v>4000</v>
      </c>
      <c r="DD47" s="16">
        <v>0</v>
      </c>
      <c r="DE47" s="16">
        <v>0</v>
      </c>
      <c r="DF47" s="16">
        <v>0</v>
      </c>
      <c r="DG47" s="19">
        <f t="shared" si="40"/>
        <v>18083.128000000001</v>
      </c>
      <c r="DH47" s="19">
        <f t="shared" si="41"/>
        <v>3078</v>
      </c>
      <c r="DI47" s="19">
        <f t="shared" si="32"/>
        <v>3596.2579999999998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4500</v>
      </c>
      <c r="DZ47" s="16">
        <v>0</v>
      </c>
      <c r="EA47" s="16">
        <v>0</v>
      </c>
      <c r="EB47" s="16">
        <v>0</v>
      </c>
      <c r="EC47" s="19">
        <f t="shared" si="42"/>
        <v>4500</v>
      </c>
      <c r="ED47" s="19">
        <f t="shared" si="42"/>
        <v>0</v>
      </c>
      <c r="EE47" s="19">
        <f t="shared" si="10"/>
        <v>0</v>
      </c>
      <c r="EF47" s="51">
        <v>15</v>
      </c>
      <c r="EG47" s="23"/>
      <c r="EH47" s="23"/>
      <c r="EI47" s="23"/>
      <c r="EJ47" s="23"/>
    </row>
    <row r="48" spans="1:140" s="25" customFormat="1" ht="20.25" customHeight="1">
      <c r="A48" s="38">
        <v>39</v>
      </c>
      <c r="B48" s="41" t="s">
        <v>86</v>
      </c>
      <c r="C48" s="16">
        <v>1313.2565999999999</v>
      </c>
      <c r="D48" s="24">
        <v>6253.1172999999999</v>
      </c>
      <c r="E48" s="18">
        <f t="shared" si="11"/>
        <v>37767.799999999996</v>
      </c>
      <c r="F48" s="18">
        <f t="shared" si="12"/>
        <v>9033.6</v>
      </c>
      <c r="G48" s="19">
        <f t="shared" si="33"/>
        <v>8563.6370000000006</v>
      </c>
      <c r="H48" s="19">
        <f t="shared" si="13"/>
        <v>94.797611140630536</v>
      </c>
      <c r="I48" s="19">
        <f t="shared" si="14"/>
        <v>22.674439601989</v>
      </c>
      <c r="J48" s="19">
        <f t="shared" si="34"/>
        <v>6571.7</v>
      </c>
      <c r="K48" s="19">
        <f t="shared" si="35"/>
        <v>1234.5999999999999</v>
      </c>
      <c r="L48" s="19">
        <f t="shared" si="15"/>
        <v>764.63700000000176</v>
      </c>
      <c r="M48" s="19">
        <f t="shared" si="16"/>
        <v>61.933986716345522</v>
      </c>
      <c r="N48" s="19">
        <f t="shared" si="17"/>
        <v>11.635299846310723</v>
      </c>
      <c r="O48" s="19">
        <f t="shared" si="36"/>
        <v>3299</v>
      </c>
      <c r="P48" s="19">
        <f t="shared" si="36"/>
        <v>555</v>
      </c>
      <c r="Q48" s="19">
        <f t="shared" si="37"/>
        <v>349.74299999999999</v>
      </c>
      <c r="R48" s="19">
        <f t="shared" si="18"/>
        <v>63.016756756756756</v>
      </c>
      <c r="S48" s="16">
        <f t="shared" si="19"/>
        <v>10.601485298575327</v>
      </c>
      <c r="T48" s="20">
        <v>0</v>
      </c>
      <c r="U48" s="20">
        <v>0</v>
      </c>
      <c r="V48" s="19">
        <v>0</v>
      </c>
      <c r="W48" s="19" t="e">
        <f t="shared" si="20"/>
        <v>#DIV/0!</v>
      </c>
      <c r="X48" s="16" t="e">
        <f t="shared" si="21"/>
        <v>#DIV/0!</v>
      </c>
      <c r="Y48" s="20">
        <v>2588.6999999999998</v>
      </c>
      <c r="Z48" s="20">
        <v>520.6</v>
      </c>
      <c r="AA48" s="19">
        <v>56.1</v>
      </c>
      <c r="AB48" s="19">
        <f t="shared" si="22"/>
        <v>10.776027660391856</v>
      </c>
      <c r="AC48" s="16">
        <f t="shared" si="23"/>
        <v>2.1671109050874957</v>
      </c>
      <c r="AD48" s="20">
        <v>3299</v>
      </c>
      <c r="AE48" s="20">
        <v>555</v>
      </c>
      <c r="AF48" s="19">
        <v>349.74299999999999</v>
      </c>
      <c r="AG48" s="19">
        <f t="shared" si="24"/>
        <v>63.016756756756756</v>
      </c>
      <c r="AH48" s="16">
        <f t="shared" si="25"/>
        <v>10.601485298575327</v>
      </c>
      <c r="AI48" s="20">
        <v>24</v>
      </c>
      <c r="AJ48" s="20">
        <v>9</v>
      </c>
      <c r="AK48" s="19">
        <v>31.7</v>
      </c>
      <c r="AL48" s="19">
        <f t="shared" si="26"/>
        <v>352.22222222222223</v>
      </c>
      <c r="AM48" s="16">
        <f t="shared" si="27"/>
        <v>132.08333333333334</v>
      </c>
      <c r="AN48" s="21">
        <v>0</v>
      </c>
      <c r="AO48" s="21">
        <v>0</v>
      </c>
      <c r="AP48" s="19">
        <v>0</v>
      </c>
      <c r="AQ48" s="19" t="e">
        <f t="shared" si="28"/>
        <v>#DIV/0!</v>
      </c>
      <c r="AR48" s="16" t="e">
        <f t="shared" si="29"/>
        <v>#DIV/0!</v>
      </c>
      <c r="AS48" s="21">
        <v>0</v>
      </c>
      <c r="AT48" s="21">
        <v>0</v>
      </c>
      <c r="AU48" s="16"/>
      <c r="AV48" s="16"/>
      <c r="AW48" s="16"/>
      <c r="AX48" s="16"/>
      <c r="AY48" s="16">
        <v>31196.1</v>
      </c>
      <c r="AZ48" s="16">
        <v>7799</v>
      </c>
      <c r="BA48" s="16">
        <v>7799</v>
      </c>
      <c r="BB48" s="22"/>
      <c r="BC48" s="22"/>
      <c r="BD48" s="22"/>
      <c r="BE48" s="22">
        <v>0</v>
      </c>
      <c r="BF48" s="22">
        <v>0</v>
      </c>
      <c r="BG48" s="22">
        <v>0</v>
      </c>
      <c r="BH48" s="16"/>
      <c r="BI48" s="16"/>
      <c r="BJ48" s="16"/>
      <c r="BK48" s="16"/>
      <c r="BL48" s="16"/>
      <c r="BM48" s="16"/>
      <c r="BN48" s="19">
        <f t="shared" si="38"/>
        <v>460</v>
      </c>
      <c r="BO48" s="19">
        <f t="shared" si="38"/>
        <v>100</v>
      </c>
      <c r="BP48" s="19">
        <f t="shared" si="39"/>
        <v>111.9</v>
      </c>
      <c r="BQ48" s="19">
        <f t="shared" si="30"/>
        <v>111.9</v>
      </c>
      <c r="BR48" s="16">
        <f t="shared" si="31"/>
        <v>24.326086956521738</v>
      </c>
      <c r="BS48" s="20">
        <v>460</v>
      </c>
      <c r="BT48" s="20">
        <v>100</v>
      </c>
      <c r="BU48" s="19">
        <v>111.9</v>
      </c>
      <c r="BV48" s="16">
        <v>0</v>
      </c>
      <c r="BW48" s="16">
        <v>0</v>
      </c>
      <c r="BX48" s="19">
        <v>0</v>
      </c>
      <c r="BY48" s="16">
        <v>0</v>
      </c>
      <c r="BZ48" s="16">
        <v>0</v>
      </c>
      <c r="CA48" s="16">
        <v>0</v>
      </c>
      <c r="CB48" s="20">
        <v>0</v>
      </c>
      <c r="CC48" s="20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24">
        <v>0</v>
      </c>
      <c r="CL48" s="24">
        <v>0</v>
      </c>
      <c r="CM48" s="16">
        <v>0</v>
      </c>
      <c r="CN48" s="20">
        <v>200</v>
      </c>
      <c r="CO48" s="20">
        <v>50</v>
      </c>
      <c r="CP48" s="16">
        <v>34.014000000000003</v>
      </c>
      <c r="CQ48" s="16">
        <v>200</v>
      </c>
      <c r="CR48" s="16">
        <v>50</v>
      </c>
      <c r="CS48" s="16">
        <v>34.014000000000003</v>
      </c>
      <c r="CT48" s="20">
        <v>0</v>
      </c>
      <c r="CU48" s="20">
        <v>0</v>
      </c>
      <c r="CV48" s="16">
        <v>169.18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9">
        <f t="shared" si="40"/>
        <v>37767.799999999996</v>
      </c>
      <c r="DH48" s="19">
        <f t="shared" si="41"/>
        <v>9033.6</v>
      </c>
      <c r="DI48" s="19">
        <f t="shared" si="32"/>
        <v>8563.6370000000006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9033.6</v>
      </c>
      <c r="DZ48" s="16">
        <v>2233.6</v>
      </c>
      <c r="EA48" s="16">
        <v>0</v>
      </c>
      <c r="EB48" s="16">
        <v>0</v>
      </c>
      <c r="EC48" s="19">
        <f t="shared" si="42"/>
        <v>9033.6</v>
      </c>
      <c r="ED48" s="19">
        <f t="shared" si="42"/>
        <v>2233.6</v>
      </c>
      <c r="EE48" s="19">
        <f t="shared" si="10"/>
        <v>0</v>
      </c>
      <c r="EF48" s="51">
        <v>12.000000000001819</v>
      </c>
      <c r="EG48" s="23"/>
      <c r="EH48" s="23"/>
      <c r="EI48" s="23"/>
      <c r="EJ48" s="23"/>
    </row>
    <row r="49" spans="1:140" s="25" customFormat="1" ht="20.25" customHeight="1">
      <c r="A49" s="40">
        <v>40</v>
      </c>
      <c r="B49" s="41" t="s">
        <v>87</v>
      </c>
      <c r="C49" s="16">
        <v>16937.922900000001</v>
      </c>
      <c r="D49" s="24">
        <v>12345.998299999999</v>
      </c>
      <c r="E49" s="18">
        <f t="shared" si="11"/>
        <v>46695.9</v>
      </c>
      <c r="F49" s="18">
        <f t="shared" si="12"/>
        <v>11390.8</v>
      </c>
      <c r="G49" s="19">
        <f t="shared" si="33"/>
        <v>11919.251</v>
      </c>
      <c r="H49" s="19">
        <f t="shared" si="13"/>
        <v>104.63927906731749</v>
      </c>
      <c r="I49" s="19">
        <f t="shared" si="14"/>
        <v>25.525262389203334</v>
      </c>
      <c r="J49" s="19">
        <f t="shared" si="34"/>
        <v>4986</v>
      </c>
      <c r="K49" s="19">
        <f t="shared" si="35"/>
        <v>963.3</v>
      </c>
      <c r="L49" s="19">
        <f t="shared" si="15"/>
        <v>1491.7509999999995</v>
      </c>
      <c r="M49" s="19">
        <f t="shared" si="16"/>
        <v>154.85840340496208</v>
      </c>
      <c r="N49" s="19">
        <f t="shared" si="17"/>
        <v>29.918792619334127</v>
      </c>
      <c r="O49" s="19">
        <f t="shared" si="36"/>
        <v>2690</v>
      </c>
      <c r="P49" s="19">
        <f t="shared" si="36"/>
        <v>401.6</v>
      </c>
      <c r="Q49" s="19">
        <f t="shared" si="37"/>
        <v>961.16099999999994</v>
      </c>
      <c r="R49" s="19">
        <f t="shared" si="18"/>
        <v>239.33291832669318</v>
      </c>
      <c r="S49" s="16">
        <f t="shared" si="19"/>
        <v>35.730892193308549</v>
      </c>
      <c r="T49" s="20">
        <v>0</v>
      </c>
      <c r="U49" s="20">
        <v>0</v>
      </c>
      <c r="V49" s="19">
        <v>0</v>
      </c>
      <c r="W49" s="19" t="e">
        <f t="shared" si="20"/>
        <v>#DIV/0!</v>
      </c>
      <c r="X49" s="16" t="e">
        <f t="shared" si="21"/>
        <v>#DIV/0!</v>
      </c>
      <c r="Y49" s="20">
        <v>1216</v>
      </c>
      <c r="Z49" s="20">
        <v>291.7</v>
      </c>
      <c r="AA49" s="19">
        <v>271.10000000000002</v>
      </c>
      <c r="AB49" s="19">
        <f t="shared" si="22"/>
        <v>92.937949948577312</v>
      </c>
      <c r="AC49" s="16">
        <f t="shared" si="23"/>
        <v>22.294407894736846</v>
      </c>
      <c r="AD49" s="20">
        <v>2690</v>
      </c>
      <c r="AE49" s="20">
        <v>401.6</v>
      </c>
      <c r="AF49" s="19">
        <v>961.16099999999994</v>
      </c>
      <c r="AG49" s="19">
        <f t="shared" si="24"/>
        <v>239.33291832669318</v>
      </c>
      <c r="AH49" s="16">
        <f t="shared" si="25"/>
        <v>35.730892193308549</v>
      </c>
      <c r="AI49" s="20">
        <v>80</v>
      </c>
      <c r="AJ49" s="20">
        <v>20</v>
      </c>
      <c r="AK49" s="19">
        <v>0</v>
      </c>
      <c r="AL49" s="19">
        <f t="shared" si="26"/>
        <v>0</v>
      </c>
      <c r="AM49" s="16">
        <f t="shared" si="27"/>
        <v>0</v>
      </c>
      <c r="AN49" s="21">
        <v>0</v>
      </c>
      <c r="AO49" s="21">
        <v>0</v>
      </c>
      <c r="AP49" s="19">
        <v>0</v>
      </c>
      <c r="AQ49" s="19" t="e">
        <f t="shared" si="28"/>
        <v>#DIV/0!</v>
      </c>
      <c r="AR49" s="16" t="e">
        <f t="shared" si="29"/>
        <v>#DIV/0!</v>
      </c>
      <c r="AS49" s="21">
        <v>0</v>
      </c>
      <c r="AT49" s="21">
        <v>0</v>
      </c>
      <c r="AU49" s="16"/>
      <c r="AV49" s="16"/>
      <c r="AW49" s="16"/>
      <c r="AX49" s="16"/>
      <c r="AY49" s="16">
        <v>41709.9</v>
      </c>
      <c r="AZ49" s="16">
        <v>10427.5</v>
      </c>
      <c r="BA49" s="16">
        <v>10427.5</v>
      </c>
      <c r="BB49" s="22"/>
      <c r="BC49" s="22"/>
      <c r="BD49" s="22"/>
      <c r="BE49" s="22">
        <v>0</v>
      </c>
      <c r="BF49" s="22">
        <v>0</v>
      </c>
      <c r="BG49" s="22">
        <v>0</v>
      </c>
      <c r="BH49" s="16"/>
      <c r="BI49" s="16"/>
      <c r="BJ49" s="16"/>
      <c r="BK49" s="16"/>
      <c r="BL49" s="16"/>
      <c r="BM49" s="16"/>
      <c r="BN49" s="19">
        <f t="shared" si="38"/>
        <v>540</v>
      </c>
      <c r="BO49" s="19">
        <f t="shared" si="38"/>
        <v>135</v>
      </c>
      <c r="BP49" s="19">
        <f t="shared" si="39"/>
        <v>220.1</v>
      </c>
      <c r="BQ49" s="19">
        <f t="shared" si="30"/>
        <v>163.03703703703704</v>
      </c>
      <c r="BR49" s="16">
        <f t="shared" si="31"/>
        <v>40.75925925925926</v>
      </c>
      <c r="BS49" s="20">
        <v>540</v>
      </c>
      <c r="BT49" s="20">
        <v>135</v>
      </c>
      <c r="BU49" s="19">
        <v>220.1</v>
      </c>
      <c r="BV49" s="16">
        <v>0</v>
      </c>
      <c r="BW49" s="16">
        <v>0</v>
      </c>
      <c r="BX49" s="19">
        <v>0</v>
      </c>
      <c r="BY49" s="16">
        <v>0</v>
      </c>
      <c r="BZ49" s="16">
        <v>0</v>
      </c>
      <c r="CA49" s="16">
        <v>0</v>
      </c>
      <c r="CB49" s="20">
        <v>0</v>
      </c>
      <c r="CC49" s="20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24">
        <v>0</v>
      </c>
      <c r="CL49" s="24">
        <v>0</v>
      </c>
      <c r="CM49" s="16">
        <v>0</v>
      </c>
      <c r="CN49" s="20">
        <v>460</v>
      </c>
      <c r="CO49" s="20">
        <v>115</v>
      </c>
      <c r="CP49" s="16">
        <v>36.659999999999997</v>
      </c>
      <c r="CQ49" s="16">
        <v>460</v>
      </c>
      <c r="CR49" s="16">
        <v>115</v>
      </c>
      <c r="CS49" s="16">
        <v>36.659999999999997</v>
      </c>
      <c r="CT49" s="20">
        <v>0</v>
      </c>
      <c r="CU49" s="20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9">
        <f t="shared" si="40"/>
        <v>46695.9</v>
      </c>
      <c r="DH49" s="19">
        <f t="shared" si="41"/>
        <v>11390.8</v>
      </c>
      <c r="DI49" s="19">
        <f t="shared" si="32"/>
        <v>11919.251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14194.1</v>
      </c>
      <c r="DZ49" s="16">
        <v>3194.1</v>
      </c>
      <c r="EA49" s="16">
        <v>0</v>
      </c>
      <c r="EB49" s="16">
        <v>0</v>
      </c>
      <c r="EC49" s="19">
        <f t="shared" si="42"/>
        <v>14194.1</v>
      </c>
      <c r="ED49" s="19">
        <f t="shared" si="42"/>
        <v>3194.1</v>
      </c>
      <c r="EE49" s="19">
        <f t="shared" si="10"/>
        <v>0</v>
      </c>
      <c r="EF49" s="51">
        <v>2.7299999999995634</v>
      </c>
      <c r="EG49" s="23"/>
      <c r="EH49" s="23"/>
      <c r="EI49" s="23"/>
      <c r="EJ49" s="23"/>
    </row>
    <row r="50" spans="1:140" s="25" customFormat="1" ht="20.25" customHeight="1">
      <c r="A50" s="38">
        <v>41</v>
      </c>
      <c r="B50" s="41" t="s">
        <v>88</v>
      </c>
      <c r="C50" s="16">
        <v>2.9999999999999997E-4</v>
      </c>
      <c r="D50" s="24">
        <v>143.15049999999999</v>
      </c>
      <c r="E50" s="18">
        <f t="shared" si="11"/>
        <v>11396.6</v>
      </c>
      <c r="F50" s="18">
        <f t="shared" si="12"/>
        <v>2738</v>
      </c>
      <c r="G50" s="19">
        <f t="shared" si="33"/>
        <v>2806.0889999999999</v>
      </c>
      <c r="H50" s="19">
        <f t="shared" si="13"/>
        <v>102.48681519357194</v>
      </c>
      <c r="I50" s="19">
        <f t="shared" si="14"/>
        <v>24.622159240475227</v>
      </c>
      <c r="J50" s="19">
        <f t="shared" si="34"/>
        <v>3187</v>
      </c>
      <c r="K50" s="19">
        <f t="shared" si="35"/>
        <v>680.6</v>
      </c>
      <c r="L50" s="19">
        <f t="shared" si="15"/>
        <v>753.68899999999985</v>
      </c>
      <c r="M50" s="19">
        <f t="shared" si="16"/>
        <v>110.73890684689978</v>
      </c>
      <c r="N50" s="19">
        <f t="shared" si="17"/>
        <v>23.648854722309377</v>
      </c>
      <c r="O50" s="19">
        <f t="shared" si="36"/>
        <v>1190.2</v>
      </c>
      <c r="P50" s="19">
        <f t="shared" si="36"/>
        <v>200</v>
      </c>
      <c r="Q50" s="19">
        <f t="shared" si="37"/>
        <v>375.95400000000001</v>
      </c>
      <c r="R50" s="19">
        <f t="shared" si="18"/>
        <v>187.977</v>
      </c>
      <c r="S50" s="16">
        <f t="shared" si="19"/>
        <v>31.587464291715676</v>
      </c>
      <c r="T50" s="20">
        <v>0</v>
      </c>
      <c r="U50" s="20">
        <v>0</v>
      </c>
      <c r="V50" s="19">
        <v>0</v>
      </c>
      <c r="W50" s="19" t="e">
        <f t="shared" si="20"/>
        <v>#DIV/0!</v>
      </c>
      <c r="X50" s="16" t="e">
        <f t="shared" si="21"/>
        <v>#DIV/0!</v>
      </c>
      <c r="Y50" s="20">
        <v>1246.8</v>
      </c>
      <c r="Z50" s="20">
        <v>300.60000000000002</v>
      </c>
      <c r="AA50" s="19">
        <v>41.8</v>
      </c>
      <c r="AB50" s="19">
        <f t="shared" si="22"/>
        <v>13.905522288755821</v>
      </c>
      <c r="AC50" s="16">
        <f t="shared" si="23"/>
        <v>3.3525826114854023</v>
      </c>
      <c r="AD50" s="20">
        <v>1190.2</v>
      </c>
      <c r="AE50" s="20">
        <v>200</v>
      </c>
      <c r="AF50" s="19">
        <v>375.95400000000001</v>
      </c>
      <c r="AG50" s="19">
        <f t="shared" si="24"/>
        <v>187.977</v>
      </c>
      <c r="AH50" s="16">
        <f t="shared" si="25"/>
        <v>31.587464291715676</v>
      </c>
      <c r="AI50" s="20">
        <v>40</v>
      </c>
      <c r="AJ50" s="20">
        <v>15</v>
      </c>
      <c r="AK50" s="19">
        <v>29.9</v>
      </c>
      <c r="AL50" s="19">
        <f t="shared" si="26"/>
        <v>199.33333333333331</v>
      </c>
      <c r="AM50" s="16">
        <f t="shared" si="27"/>
        <v>74.75</v>
      </c>
      <c r="AN50" s="21">
        <v>0</v>
      </c>
      <c r="AO50" s="21">
        <v>0</v>
      </c>
      <c r="AP50" s="19">
        <v>0</v>
      </c>
      <c r="AQ50" s="19" t="e">
        <f t="shared" si="28"/>
        <v>#DIV/0!</v>
      </c>
      <c r="AR50" s="16" t="e">
        <f t="shared" si="29"/>
        <v>#DIV/0!</v>
      </c>
      <c r="AS50" s="21">
        <v>0</v>
      </c>
      <c r="AT50" s="21">
        <v>0</v>
      </c>
      <c r="AU50" s="16"/>
      <c r="AV50" s="16"/>
      <c r="AW50" s="16"/>
      <c r="AX50" s="16"/>
      <c r="AY50" s="16">
        <v>8209.6</v>
      </c>
      <c r="AZ50" s="16">
        <v>2057.4</v>
      </c>
      <c r="BA50" s="16">
        <v>2052.4</v>
      </c>
      <c r="BB50" s="22"/>
      <c r="BC50" s="22"/>
      <c r="BD50" s="22"/>
      <c r="BE50" s="22">
        <v>0</v>
      </c>
      <c r="BF50" s="22">
        <v>0</v>
      </c>
      <c r="BG50" s="22">
        <v>0</v>
      </c>
      <c r="BH50" s="16"/>
      <c r="BI50" s="16"/>
      <c r="BJ50" s="16"/>
      <c r="BK50" s="16"/>
      <c r="BL50" s="16"/>
      <c r="BM50" s="16"/>
      <c r="BN50" s="19">
        <f t="shared" si="38"/>
        <v>650</v>
      </c>
      <c r="BO50" s="19">
        <f t="shared" si="38"/>
        <v>150</v>
      </c>
      <c r="BP50" s="19">
        <f t="shared" si="39"/>
        <v>5</v>
      </c>
      <c r="BQ50" s="19">
        <f t="shared" si="30"/>
        <v>3.3333333333333335</v>
      </c>
      <c r="BR50" s="16">
        <f t="shared" si="31"/>
        <v>0.76923076923076927</v>
      </c>
      <c r="BS50" s="20">
        <v>650</v>
      </c>
      <c r="BT50" s="20">
        <v>150</v>
      </c>
      <c r="BU50" s="19">
        <v>5</v>
      </c>
      <c r="BV50" s="16">
        <v>0</v>
      </c>
      <c r="BW50" s="16">
        <v>0</v>
      </c>
      <c r="BX50" s="19">
        <v>0</v>
      </c>
      <c r="BY50" s="16">
        <v>0</v>
      </c>
      <c r="BZ50" s="16">
        <v>0</v>
      </c>
      <c r="CA50" s="16">
        <v>0</v>
      </c>
      <c r="CB50" s="20">
        <v>0</v>
      </c>
      <c r="CC50" s="20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24">
        <v>0</v>
      </c>
      <c r="CL50" s="24">
        <v>0</v>
      </c>
      <c r="CM50" s="16">
        <v>0</v>
      </c>
      <c r="CN50" s="20">
        <v>60</v>
      </c>
      <c r="CO50" s="20">
        <v>15</v>
      </c>
      <c r="CP50" s="16">
        <v>0</v>
      </c>
      <c r="CQ50" s="16">
        <v>0</v>
      </c>
      <c r="CR50" s="16">
        <v>0</v>
      </c>
      <c r="CS50" s="16">
        <v>0</v>
      </c>
      <c r="CT50" s="20">
        <v>0</v>
      </c>
      <c r="CU50" s="20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9">
        <f t="shared" si="40"/>
        <v>11396.6</v>
      </c>
      <c r="DH50" s="19">
        <f t="shared" si="41"/>
        <v>2738</v>
      </c>
      <c r="DI50" s="19">
        <f t="shared" si="32"/>
        <v>2806.0889999999999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118</v>
      </c>
      <c r="DZ50" s="16">
        <v>118</v>
      </c>
      <c r="EA50" s="16">
        <v>117.7392</v>
      </c>
      <c r="EB50" s="16">
        <v>0</v>
      </c>
      <c r="EC50" s="19">
        <f t="shared" si="42"/>
        <v>118</v>
      </c>
      <c r="ED50" s="19">
        <f t="shared" si="42"/>
        <v>118</v>
      </c>
      <c r="EE50" s="19">
        <f t="shared" si="10"/>
        <v>117.7392</v>
      </c>
      <c r="EF50" s="51">
        <v>301.03499999999985</v>
      </c>
      <c r="EG50" s="23"/>
      <c r="EH50" s="23"/>
      <c r="EI50" s="23"/>
      <c r="EJ50" s="23"/>
    </row>
    <row r="51" spans="1:140" s="25" customFormat="1" ht="20.25" customHeight="1">
      <c r="A51" s="40">
        <v>42</v>
      </c>
      <c r="B51" s="41" t="s">
        <v>89</v>
      </c>
      <c r="C51" s="16">
        <v>28081.263999999999</v>
      </c>
      <c r="D51" s="24">
        <v>51146.118699999999</v>
      </c>
      <c r="E51" s="18">
        <f t="shared" si="11"/>
        <v>118494.79999999999</v>
      </c>
      <c r="F51" s="18">
        <f t="shared" si="12"/>
        <v>28690</v>
      </c>
      <c r="G51" s="19">
        <f t="shared" si="33"/>
        <v>30159.011999999999</v>
      </c>
      <c r="H51" s="19">
        <f t="shared" si="13"/>
        <v>105.12029278494248</v>
      </c>
      <c r="I51" s="19">
        <f t="shared" si="14"/>
        <v>25.451759908451681</v>
      </c>
      <c r="J51" s="19">
        <f t="shared" si="34"/>
        <v>12722.4</v>
      </c>
      <c r="K51" s="19">
        <f t="shared" si="35"/>
        <v>2246.9</v>
      </c>
      <c r="L51" s="19">
        <f t="shared" si="15"/>
        <v>3715.9120000000012</v>
      </c>
      <c r="M51" s="19">
        <f t="shared" si="16"/>
        <v>165.37950064533362</v>
      </c>
      <c r="N51" s="19">
        <f t="shared" si="17"/>
        <v>29.207633779789987</v>
      </c>
      <c r="O51" s="19">
        <f t="shared" si="36"/>
        <v>6329</v>
      </c>
      <c r="P51" s="19">
        <f t="shared" si="36"/>
        <v>1060</v>
      </c>
      <c r="Q51" s="19">
        <f t="shared" si="37"/>
        <v>2855.8220000000001</v>
      </c>
      <c r="R51" s="19">
        <f t="shared" si="18"/>
        <v>269.41716981132078</v>
      </c>
      <c r="S51" s="16">
        <f t="shared" si="19"/>
        <v>45.122799810396593</v>
      </c>
      <c r="T51" s="20">
        <v>24.7</v>
      </c>
      <c r="U51" s="20">
        <v>0</v>
      </c>
      <c r="V51" s="19">
        <v>0</v>
      </c>
      <c r="W51" s="19" t="e">
        <f t="shared" si="20"/>
        <v>#DIV/0!</v>
      </c>
      <c r="X51" s="16">
        <f t="shared" si="21"/>
        <v>0</v>
      </c>
      <c r="Y51" s="20">
        <v>5653.4</v>
      </c>
      <c r="Z51" s="20">
        <v>976.9</v>
      </c>
      <c r="AA51" s="19">
        <v>813.8</v>
      </c>
      <c r="AB51" s="19">
        <f t="shared" si="22"/>
        <v>83.304330023543855</v>
      </c>
      <c r="AC51" s="16">
        <f t="shared" si="23"/>
        <v>14.394877418898361</v>
      </c>
      <c r="AD51" s="20">
        <v>6304.3</v>
      </c>
      <c r="AE51" s="20">
        <v>1060</v>
      </c>
      <c r="AF51" s="19">
        <v>2855.8220000000001</v>
      </c>
      <c r="AG51" s="19">
        <f t="shared" si="24"/>
        <v>269.41716981132078</v>
      </c>
      <c r="AH51" s="16">
        <f t="shared" si="25"/>
        <v>45.299589169297143</v>
      </c>
      <c r="AI51" s="20">
        <v>330</v>
      </c>
      <c r="AJ51" s="20">
        <v>100</v>
      </c>
      <c r="AK51" s="19">
        <v>37.200000000000003</v>
      </c>
      <c r="AL51" s="19">
        <f t="shared" si="26"/>
        <v>37.200000000000003</v>
      </c>
      <c r="AM51" s="16">
        <f t="shared" si="27"/>
        <v>11.272727272727273</v>
      </c>
      <c r="AN51" s="21">
        <v>0</v>
      </c>
      <c r="AO51" s="21">
        <v>0</v>
      </c>
      <c r="AP51" s="19">
        <v>0</v>
      </c>
      <c r="AQ51" s="19" t="e">
        <f t="shared" si="28"/>
        <v>#DIV/0!</v>
      </c>
      <c r="AR51" s="16" t="e">
        <f t="shared" si="29"/>
        <v>#DIV/0!</v>
      </c>
      <c r="AS51" s="21">
        <v>0</v>
      </c>
      <c r="AT51" s="21">
        <v>0</v>
      </c>
      <c r="AU51" s="16"/>
      <c r="AV51" s="16"/>
      <c r="AW51" s="16"/>
      <c r="AX51" s="16"/>
      <c r="AY51" s="16">
        <v>105772.4</v>
      </c>
      <c r="AZ51" s="16">
        <v>26443.1</v>
      </c>
      <c r="BA51" s="16">
        <v>26443.1</v>
      </c>
      <c r="BB51" s="22"/>
      <c r="BC51" s="22"/>
      <c r="BD51" s="22"/>
      <c r="BE51" s="22">
        <v>0</v>
      </c>
      <c r="BF51" s="22">
        <v>0</v>
      </c>
      <c r="BG51" s="22">
        <v>0</v>
      </c>
      <c r="BH51" s="16"/>
      <c r="BI51" s="16"/>
      <c r="BJ51" s="16"/>
      <c r="BK51" s="16"/>
      <c r="BL51" s="16"/>
      <c r="BM51" s="16"/>
      <c r="BN51" s="19">
        <f t="shared" si="38"/>
        <v>230</v>
      </c>
      <c r="BO51" s="19">
        <f t="shared" si="38"/>
        <v>65</v>
      </c>
      <c r="BP51" s="19">
        <f t="shared" si="39"/>
        <v>0</v>
      </c>
      <c r="BQ51" s="19">
        <f t="shared" si="30"/>
        <v>0</v>
      </c>
      <c r="BR51" s="16">
        <f t="shared" si="31"/>
        <v>0</v>
      </c>
      <c r="BS51" s="20">
        <v>230</v>
      </c>
      <c r="BT51" s="20">
        <v>65</v>
      </c>
      <c r="BU51" s="19">
        <v>0</v>
      </c>
      <c r="BV51" s="16">
        <v>0</v>
      </c>
      <c r="BW51" s="16">
        <v>0</v>
      </c>
      <c r="BX51" s="19">
        <v>0</v>
      </c>
      <c r="BY51" s="16">
        <v>0</v>
      </c>
      <c r="BZ51" s="16">
        <v>0</v>
      </c>
      <c r="CA51" s="16">
        <v>0</v>
      </c>
      <c r="CB51" s="20">
        <v>0</v>
      </c>
      <c r="CC51" s="20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24">
        <v>0</v>
      </c>
      <c r="CL51" s="24">
        <v>0</v>
      </c>
      <c r="CM51" s="16">
        <v>0</v>
      </c>
      <c r="CN51" s="20">
        <v>180</v>
      </c>
      <c r="CO51" s="20">
        <v>45</v>
      </c>
      <c r="CP51" s="16">
        <v>2.8</v>
      </c>
      <c r="CQ51" s="16">
        <v>180</v>
      </c>
      <c r="CR51" s="16">
        <v>40</v>
      </c>
      <c r="CS51" s="16">
        <v>2.8</v>
      </c>
      <c r="CT51" s="20">
        <v>0</v>
      </c>
      <c r="CU51" s="20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9">
        <f t="shared" si="40"/>
        <v>118494.79999999999</v>
      </c>
      <c r="DH51" s="19">
        <f t="shared" si="41"/>
        <v>28690</v>
      </c>
      <c r="DI51" s="19">
        <f t="shared" si="32"/>
        <v>30159.011999999999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27972.6</v>
      </c>
      <c r="DZ51" s="16">
        <v>7172.6</v>
      </c>
      <c r="EA51" s="16">
        <v>0</v>
      </c>
      <c r="EB51" s="16">
        <v>0</v>
      </c>
      <c r="EC51" s="19">
        <f t="shared" si="42"/>
        <v>27972.6</v>
      </c>
      <c r="ED51" s="19">
        <f t="shared" si="42"/>
        <v>7172.6</v>
      </c>
      <c r="EE51" s="19">
        <f t="shared" si="10"/>
        <v>0</v>
      </c>
      <c r="EF51" s="51">
        <v>6.2900000000008731</v>
      </c>
      <c r="EG51" s="23"/>
      <c r="EH51" s="23"/>
      <c r="EI51" s="23"/>
      <c r="EJ51" s="23"/>
    </row>
    <row r="52" spans="1:140" s="25" customFormat="1" ht="20.25" customHeight="1">
      <c r="A52" s="38">
        <v>43</v>
      </c>
      <c r="B52" s="41" t="s">
        <v>90</v>
      </c>
      <c r="C52" s="16">
        <v>33677.814299999998</v>
      </c>
      <c r="D52" s="24">
        <v>1611.0871999999999</v>
      </c>
      <c r="E52" s="18">
        <f t="shared" si="11"/>
        <v>18025.466</v>
      </c>
      <c r="F52" s="18">
        <f t="shared" si="12"/>
        <v>4312.3</v>
      </c>
      <c r="G52" s="19">
        <f t="shared" si="33"/>
        <v>4538.076</v>
      </c>
      <c r="H52" s="19">
        <f t="shared" si="13"/>
        <v>105.23562831899449</v>
      </c>
      <c r="I52" s="19">
        <f t="shared" si="14"/>
        <v>25.175915008244449</v>
      </c>
      <c r="J52" s="19">
        <f t="shared" si="34"/>
        <v>5004.4660000000003</v>
      </c>
      <c r="K52" s="19">
        <f t="shared" si="35"/>
        <v>1282.05</v>
      </c>
      <c r="L52" s="19">
        <f t="shared" si="15"/>
        <v>1507.7760000000001</v>
      </c>
      <c r="M52" s="19">
        <f t="shared" si="16"/>
        <v>117.60664560664563</v>
      </c>
      <c r="N52" s="19">
        <f t="shared" si="17"/>
        <v>30.128609126328364</v>
      </c>
      <c r="O52" s="19">
        <f t="shared" si="36"/>
        <v>1644.9859999999999</v>
      </c>
      <c r="P52" s="19">
        <f t="shared" si="36"/>
        <v>250</v>
      </c>
      <c r="Q52" s="19">
        <f t="shared" si="37"/>
        <v>249.892</v>
      </c>
      <c r="R52" s="19">
        <f t="shared" si="18"/>
        <v>99.956800000000001</v>
      </c>
      <c r="S52" s="16">
        <f t="shared" si="19"/>
        <v>15.191132325746237</v>
      </c>
      <c r="T52" s="20">
        <v>1.042</v>
      </c>
      <c r="U52" s="20">
        <v>0</v>
      </c>
      <c r="V52" s="19">
        <v>0</v>
      </c>
      <c r="W52" s="19" t="e">
        <f t="shared" si="20"/>
        <v>#DIV/0!</v>
      </c>
      <c r="X52" s="16">
        <f t="shared" si="21"/>
        <v>0</v>
      </c>
      <c r="Y52" s="20">
        <v>1304.98</v>
      </c>
      <c r="Z52" s="20">
        <v>382.05</v>
      </c>
      <c r="AA52" s="19">
        <v>105.35</v>
      </c>
      <c r="AB52" s="19">
        <f t="shared" si="22"/>
        <v>27.574924748069623</v>
      </c>
      <c r="AC52" s="16">
        <f t="shared" si="23"/>
        <v>8.0729206577878578</v>
      </c>
      <c r="AD52" s="20">
        <v>1643.944</v>
      </c>
      <c r="AE52" s="20">
        <v>250</v>
      </c>
      <c r="AF52" s="19">
        <v>249.892</v>
      </c>
      <c r="AG52" s="19">
        <f t="shared" si="24"/>
        <v>99.956800000000001</v>
      </c>
      <c r="AH52" s="16">
        <f t="shared" si="25"/>
        <v>15.200761096485039</v>
      </c>
      <c r="AI52" s="20">
        <v>1050</v>
      </c>
      <c r="AJ52" s="20">
        <v>250</v>
      </c>
      <c r="AK52" s="19">
        <v>704.93399999999997</v>
      </c>
      <c r="AL52" s="19">
        <f t="shared" si="26"/>
        <v>281.97359999999998</v>
      </c>
      <c r="AM52" s="16">
        <f t="shared" si="27"/>
        <v>67.136571428571429</v>
      </c>
      <c r="AN52" s="21">
        <v>0</v>
      </c>
      <c r="AO52" s="21">
        <v>0</v>
      </c>
      <c r="AP52" s="19">
        <v>0</v>
      </c>
      <c r="AQ52" s="19" t="e">
        <f t="shared" si="28"/>
        <v>#DIV/0!</v>
      </c>
      <c r="AR52" s="16" t="e">
        <f t="shared" si="29"/>
        <v>#DIV/0!</v>
      </c>
      <c r="AS52" s="21">
        <v>0</v>
      </c>
      <c r="AT52" s="21">
        <v>0</v>
      </c>
      <c r="AU52" s="16"/>
      <c r="AV52" s="16"/>
      <c r="AW52" s="16"/>
      <c r="AX52" s="16"/>
      <c r="AY52" s="16">
        <v>12121</v>
      </c>
      <c r="AZ52" s="16">
        <v>3030.25</v>
      </c>
      <c r="BA52" s="16">
        <v>3030.3</v>
      </c>
      <c r="BB52" s="22"/>
      <c r="BC52" s="22"/>
      <c r="BD52" s="22"/>
      <c r="BE52" s="22">
        <v>0</v>
      </c>
      <c r="BF52" s="22">
        <v>0</v>
      </c>
      <c r="BG52" s="22">
        <v>0</v>
      </c>
      <c r="BH52" s="16"/>
      <c r="BI52" s="16"/>
      <c r="BJ52" s="16"/>
      <c r="BK52" s="16"/>
      <c r="BL52" s="16"/>
      <c r="BM52" s="16"/>
      <c r="BN52" s="19">
        <f t="shared" si="38"/>
        <v>750</v>
      </c>
      <c r="BO52" s="19">
        <f t="shared" si="38"/>
        <v>350</v>
      </c>
      <c r="BP52" s="19">
        <f t="shared" si="39"/>
        <v>24.8</v>
      </c>
      <c r="BQ52" s="19">
        <f t="shared" si="30"/>
        <v>7.0857142857142854</v>
      </c>
      <c r="BR52" s="16">
        <f t="shared" si="31"/>
        <v>3.3066666666666666</v>
      </c>
      <c r="BS52" s="20">
        <v>750</v>
      </c>
      <c r="BT52" s="20">
        <v>350</v>
      </c>
      <c r="BU52" s="19">
        <v>24.8</v>
      </c>
      <c r="BV52" s="16">
        <v>0</v>
      </c>
      <c r="BW52" s="16">
        <v>0</v>
      </c>
      <c r="BX52" s="19">
        <v>0</v>
      </c>
      <c r="BY52" s="16">
        <v>0</v>
      </c>
      <c r="BZ52" s="16">
        <v>0</v>
      </c>
      <c r="CA52" s="16">
        <v>0</v>
      </c>
      <c r="CB52" s="20">
        <v>0</v>
      </c>
      <c r="CC52" s="20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24">
        <v>0</v>
      </c>
      <c r="CL52" s="24">
        <v>0</v>
      </c>
      <c r="CM52" s="16">
        <v>0</v>
      </c>
      <c r="CN52" s="20">
        <v>254.5</v>
      </c>
      <c r="CO52" s="20">
        <v>50</v>
      </c>
      <c r="CP52" s="16">
        <v>16</v>
      </c>
      <c r="CQ52" s="16">
        <v>254.5</v>
      </c>
      <c r="CR52" s="16">
        <v>50</v>
      </c>
      <c r="CS52" s="16">
        <v>16</v>
      </c>
      <c r="CT52" s="20">
        <v>0</v>
      </c>
      <c r="CU52" s="20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9">
        <f t="shared" si="40"/>
        <v>17125.466</v>
      </c>
      <c r="DH52" s="19">
        <f t="shared" si="41"/>
        <v>4312.3</v>
      </c>
      <c r="DI52" s="19">
        <f t="shared" si="32"/>
        <v>4538.076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900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1300</v>
      </c>
      <c r="DZ52" s="16">
        <v>0</v>
      </c>
      <c r="EA52" s="16">
        <v>0</v>
      </c>
      <c r="EB52" s="16">
        <v>0</v>
      </c>
      <c r="EC52" s="19">
        <f t="shared" si="42"/>
        <v>2200</v>
      </c>
      <c r="ED52" s="19">
        <f t="shared" si="42"/>
        <v>0</v>
      </c>
      <c r="EE52" s="19">
        <f t="shared" si="10"/>
        <v>0</v>
      </c>
      <c r="EF52" s="51">
        <v>406.80000000000018</v>
      </c>
      <c r="EG52" s="23"/>
      <c r="EH52" s="23"/>
      <c r="EI52" s="23"/>
      <c r="EJ52" s="23"/>
    </row>
    <row r="53" spans="1:140" s="25" customFormat="1" ht="20.25" customHeight="1">
      <c r="A53" s="40">
        <v>44</v>
      </c>
      <c r="B53" s="39" t="s">
        <v>91</v>
      </c>
      <c r="C53" s="16">
        <v>43678.3992</v>
      </c>
      <c r="D53" s="24">
        <v>102642.02559999999</v>
      </c>
      <c r="E53" s="18">
        <f t="shared" si="11"/>
        <v>570706.07000000007</v>
      </c>
      <c r="F53" s="18">
        <f t="shared" si="12"/>
        <v>137611.72999999998</v>
      </c>
      <c r="G53" s="19">
        <f t="shared" si="33"/>
        <v>137440.53049999999</v>
      </c>
      <c r="H53" s="19">
        <f t="shared" si="13"/>
        <v>99.875592364110247</v>
      </c>
      <c r="I53" s="19">
        <f t="shared" si="14"/>
        <v>24.082542262078967</v>
      </c>
      <c r="J53" s="19">
        <f t="shared" si="34"/>
        <v>181952.66999999998</v>
      </c>
      <c r="K53" s="19">
        <f t="shared" si="35"/>
        <v>40575.050000000003</v>
      </c>
      <c r="L53" s="19">
        <f t="shared" si="15"/>
        <v>39748.880500000014</v>
      </c>
      <c r="M53" s="19">
        <f t="shared" si="16"/>
        <v>97.96384847338453</v>
      </c>
      <c r="N53" s="19">
        <f t="shared" si="17"/>
        <v>21.845725319666933</v>
      </c>
      <c r="O53" s="19">
        <f t="shared" si="36"/>
        <v>53423.4</v>
      </c>
      <c r="P53" s="19">
        <f t="shared" si="36"/>
        <v>12300.05</v>
      </c>
      <c r="Q53" s="19">
        <f t="shared" si="37"/>
        <v>17563.375</v>
      </c>
      <c r="R53" s="19">
        <f t="shared" si="18"/>
        <v>142.7910862150967</v>
      </c>
      <c r="S53" s="16">
        <f t="shared" si="19"/>
        <v>32.875809102378355</v>
      </c>
      <c r="T53" s="20">
        <v>1223.4000000000001</v>
      </c>
      <c r="U53" s="20">
        <v>300</v>
      </c>
      <c r="V53" s="19">
        <v>1229.633</v>
      </c>
      <c r="W53" s="19">
        <f t="shared" si="20"/>
        <v>409.8776666666667</v>
      </c>
      <c r="X53" s="16">
        <f t="shared" si="21"/>
        <v>100.5094817721105</v>
      </c>
      <c r="Y53" s="20">
        <v>22489</v>
      </c>
      <c r="Z53" s="20">
        <v>5500</v>
      </c>
      <c r="AA53" s="19">
        <v>2373.7365</v>
      </c>
      <c r="AB53" s="19">
        <f t="shared" si="22"/>
        <v>43.15884545454545</v>
      </c>
      <c r="AC53" s="16">
        <f t="shared" si="23"/>
        <v>10.55510027124372</v>
      </c>
      <c r="AD53" s="20">
        <v>52200</v>
      </c>
      <c r="AE53" s="20">
        <v>12000.05</v>
      </c>
      <c r="AF53" s="19">
        <v>16333.742</v>
      </c>
      <c r="AG53" s="19">
        <f t="shared" si="24"/>
        <v>136.11394952521033</v>
      </c>
      <c r="AH53" s="16">
        <f t="shared" si="25"/>
        <v>31.290693486590037</v>
      </c>
      <c r="AI53" s="20">
        <v>4465</v>
      </c>
      <c r="AJ53" s="20">
        <v>925</v>
      </c>
      <c r="AK53" s="19">
        <v>1944.2950000000001</v>
      </c>
      <c r="AL53" s="19">
        <f t="shared" si="26"/>
        <v>210.19405405405408</v>
      </c>
      <c r="AM53" s="16">
        <f t="shared" si="27"/>
        <v>43.545240761478169</v>
      </c>
      <c r="AN53" s="21">
        <v>1700</v>
      </c>
      <c r="AO53" s="21">
        <v>300</v>
      </c>
      <c r="AP53" s="19">
        <v>1047.3</v>
      </c>
      <c r="AQ53" s="19">
        <f t="shared" si="28"/>
        <v>349.09999999999997</v>
      </c>
      <c r="AR53" s="16">
        <f t="shared" si="29"/>
        <v>61.60588235294118</v>
      </c>
      <c r="AS53" s="21">
        <v>0</v>
      </c>
      <c r="AT53" s="21">
        <v>0</v>
      </c>
      <c r="AU53" s="16"/>
      <c r="AV53" s="16"/>
      <c r="AW53" s="16"/>
      <c r="AX53" s="16"/>
      <c r="AY53" s="16">
        <v>385719.5</v>
      </c>
      <c r="AZ53" s="16">
        <v>96429.9</v>
      </c>
      <c r="BA53" s="16">
        <v>96429.9</v>
      </c>
      <c r="BB53" s="22"/>
      <c r="BC53" s="22"/>
      <c r="BD53" s="22"/>
      <c r="BE53" s="22">
        <v>3033.9</v>
      </c>
      <c r="BF53" s="22">
        <v>606.78</v>
      </c>
      <c r="BG53" s="22">
        <v>566.70000000000005</v>
      </c>
      <c r="BH53" s="16"/>
      <c r="BI53" s="16"/>
      <c r="BJ53" s="16"/>
      <c r="BK53" s="16"/>
      <c r="BL53" s="16"/>
      <c r="BM53" s="16"/>
      <c r="BN53" s="19">
        <f t="shared" si="38"/>
        <v>57000</v>
      </c>
      <c r="BO53" s="19">
        <f t="shared" si="38"/>
        <v>13500</v>
      </c>
      <c r="BP53" s="19">
        <f t="shared" si="39"/>
        <v>7753.8549999999996</v>
      </c>
      <c r="BQ53" s="19">
        <f t="shared" si="30"/>
        <v>57.435962962962961</v>
      </c>
      <c r="BR53" s="16">
        <f t="shared" si="31"/>
        <v>13.603254385964911</v>
      </c>
      <c r="BS53" s="20">
        <v>51000</v>
      </c>
      <c r="BT53" s="20">
        <v>12500</v>
      </c>
      <c r="BU53" s="19">
        <v>5942.8549999999996</v>
      </c>
      <c r="BV53" s="16">
        <v>0</v>
      </c>
      <c r="BW53" s="16">
        <v>0</v>
      </c>
      <c r="BX53" s="19">
        <v>0</v>
      </c>
      <c r="BY53" s="16">
        <v>0</v>
      </c>
      <c r="BZ53" s="16">
        <v>0</v>
      </c>
      <c r="CA53" s="16">
        <v>0</v>
      </c>
      <c r="CB53" s="20">
        <v>6000</v>
      </c>
      <c r="CC53" s="20">
        <v>1000</v>
      </c>
      <c r="CD53" s="16">
        <v>1811</v>
      </c>
      <c r="CE53" s="16">
        <v>3475.27</v>
      </c>
      <c r="CF53" s="16">
        <v>855</v>
      </c>
      <c r="CG53" s="16">
        <v>0</v>
      </c>
      <c r="CH53" s="16">
        <v>0</v>
      </c>
      <c r="CI53" s="16">
        <v>0</v>
      </c>
      <c r="CJ53" s="16">
        <v>695.05</v>
      </c>
      <c r="CK53" s="24">
        <v>0</v>
      </c>
      <c r="CL53" s="24">
        <v>0</v>
      </c>
      <c r="CM53" s="16">
        <v>0</v>
      </c>
      <c r="CN53" s="20">
        <v>38400</v>
      </c>
      <c r="CO53" s="20">
        <v>6995</v>
      </c>
      <c r="CP53" s="16">
        <v>3966.16</v>
      </c>
      <c r="CQ53" s="16">
        <v>18000</v>
      </c>
      <c r="CR53" s="16">
        <v>3500</v>
      </c>
      <c r="CS53" s="16">
        <v>1900.36</v>
      </c>
      <c r="CT53" s="20">
        <v>0</v>
      </c>
      <c r="CU53" s="20">
        <v>0</v>
      </c>
      <c r="CV53" s="16">
        <v>0</v>
      </c>
      <c r="CW53" s="16">
        <v>1000</v>
      </c>
      <c r="CX53" s="16">
        <v>200</v>
      </c>
      <c r="CY53" s="16">
        <v>900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3250</v>
      </c>
      <c r="DF53" s="16">
        <v>465.75299999999999</v>
      </c>
      <c r="DG53" s="19">
        <f t="shared" si="40"/>
        <v>570706.07000000007</v>
      </c>
      <c r="DH53" s="19">
        <f t="shared" si="41"/>
        <v>137611.72999999998</v>
      </c>
      <c r="DI53" s="19">
        <f t="shared" si="32"/>
        <v>137440.53049999999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9">
        <f t="shared" si="42"/>
        <v>0</v>
      </c>
      <c r="ED53" s="19">
        <f t="shared" si="42"/>
        <v>0</v>
      </c>
      <c r="EE53" s="19">
        <f t="shared" si="10"/>
        <v>0</v>
      </c>
      <c r="EF53" s="51">
        <v>484.40600000001723</v>
      </c>
      <c r="EG53" s="23"/>
      <c r="EH53" s="23"/>
      <c r="EI53" s="23"/>
      <c r="EJ53" s="23"/>
    </row>
    <row r="54" spans="1:140" s="25" customFormat="1" ht="20.25" customHeight="1">
      <c r="A54" s="38">
        <v>45</v>
      </c>
      <c r="B54" s="39" t="s">
        <v>92</v>
      </c>
      <c r="C54" s="16">
        <v>64279.594899999996</v>
      </c>
      <c r="D54" s="24">
        <v>3162.8795</v>
      </c>
      <c r="E54" s="18">
        <f t="shared" si="11"/>
        <v>244597.90000000002</v>
      </c>
      <c r="F54" s="18">
        <f t="shared" si="12"/>
        <v>52112.799999999996</v>
      </c>
      <c r="G54" s="19">
        <f t="shared" si="33"/>
        <v>51565.891000000003</v>
      </c>
      <c r="H54" s="19">
        <f t="shared" si="13"/>
        <v>98.950528469013392</v>
      </c>
      <c r="I54" s="19">
        <f t="shared" si="14"/>
        <v>21.081902583791599</v>
      </c>
      <c r="J54" s="19">
        <f t="shared" si="34"/>
        <v>63090</v>
      </c>
      <c r="K54" s="19">
        <f t="shared" si="35"/>
        <v>6735.8249999999998</v>
      </c>
      <c r="L54" s="19">
        <f t="shared" si="15"/>
        <v>6188.8910000000051</v>
      </c>
      <c r="M54" s="19">
        <f t="shared" si="16"/>
        <v>91.880222541411115</v>
      </c>
      <c r="N54" s="19">
        <f t="shared" si="17"/>
        <v>9.8096227611348947</v>
      </c>
      <c r="O54" s="19">
        <f t="shared" si="36"/>
        <v>14230</v>
      </c>
      <c r="P54" s="19">
        <f t="shared" si="36"/>
        <v>3000</v>
      </c>
      <c r="Q54" s="19">
        <f t="shared" si="37"/>
        <v>3808.9900000000002</v>
      </c>
      <c r="R54" s="19">
        <f t="shared" si="18"/>
        <v>126.96633333333334</v>
      </c>
      <c r="S54" s="16">
        <f t="shared" si="19"/>
        <v>26.767322557976108</v>
      </c>
      <c r="T54" s="20">
        <v>0</v>
      </c>
      <c r="U54" s="20">
        <v>0</v>
      </c>
      <c r="V54" s="19">
        <v>9.5559999999999992</v>
      </c>
      <c r="W54" s="19" t="e">
        <f t="shared" si="20"/>
        <v>#DIV/0!</v>
      </c>
      <c r="X54" s="16" t="e">
        <f t="shared" si="21"/>
        <v>#DIV/0!</v>
      </c>
      <c r="Y54" s="20">
        <v>12300</v>
      </c>
      <c r="Z54" s="20">
        <v>1485.825</v>
      </c>
      <c r="AA54" s="19">
        <v>515.16999999999996</v>
      </c>
      <c r="AB54" s="19">
        <f t="shared" si="22"/>
        <v>34.672320091531638</v>
      </c>
      <c r="AC54" s="16">
        <f t="shared" si="23"/>
        <v>4.1883739837398366</v>
      </c>
      <c r="AD54" s="20">
        <v>14230</v>
      </c>
      <c r="AE54" s="20">
        <v>3000</v>
      </c>
      <c r="AF54" s="19">
        <v>3799.4340000000002</v>
      </c>
      <c r="AG54" s="19">
        <f t="shared" si="24"/>
        <v>126.6478</v>
      </c>
      <c r="AH54" s="16">
        <f t="shared" si="25"/>
        <v>26.700168657765289</v>
      </c>
      <c r="AI54" s="20">
        <v>1000</v>
      </c>
      <c r="AJ54" s="20">
        <v>250</v>
      </c>
      <c r="AK54" s="19">
        <v>131.5</v>
      </c>
      <c r="AL54" s="19">
        <f t="shared" si="26"/>
        <v>52.6</v>
      </c>
      <c r="AM54" s="16">
        <f t="shared" si="27"/>
        <v>13.15</v>
      </c>
      <c r="AN54" s="21">
        <v>0</v>
      </c>
      <c r="AO54" s="21">
        <v>0</v>
      </c>
      <c r="AP54" s="19">
        <v>0</v>
      </c>
      <c r="AQ54" s="19" t="e">
        <f t="shared" si="28"/>
        <v>#DIV/0!</v>
      </c>
      <c r="AR54" s="16" t="e">
        <f t="shared" si="29"/>
        <v>#DIV/0!</v>
      </c>
      <c r="AS54" s="21">
        <v>0</v>
      </c>
      <c r="AT54" s="21">
        <v>0</v>
      </c>
      <c r="AU54" s="16"/>
      <c r="AV54" s="16"/>
      <c r="AW54" s="16"/>
      <c r="AX54" s="16"/>
      <c r="AY54" s="16">
        <v>181507.9</v>
      </c>
      <c r="AZ54" s="16">
        <v>45376.974999999999</v>
      </c>
      <c r="BA54" s="16">
        <v>45377</v>
      </c>
      <c r="BB54" s="22"/>
      <c r="BC54" s="22"/>
      <c r="BD54" s="22"/>
      <c r="BE54" s="22">
        <v>0</v>
      </c>
      <c r="BF54" s="22">
        <v>0</v>
      </c>
      <c r="BG54" s="22">
        <v>0</v>
      </c>
      <c r="BH54" s="16"/>
      <c r="BI54" s="16"/>
      <c r="BJ54" s="16"/>
      <c r="BK54" s="16"/>
      <c r="BL54" s="16"/>
      <c r="BM54" s="16"/>
      <c r="BN54" s="19">
        <f t="shared" si="38"/>
        <v>6000</v>
      </c>
      <c r="BO54" s="19">
        <f t="shared" si="38"/>
        <v>1000</v>
      </c>
      <c r="BP54" s="19">
        <f t="shared" si="39"/>
        <v>1402.13</v>
      </c>
      <c r="BQ54" s="19">
        <f t="shared" si="30"/>
        <v>140.21300000000002</v>
      </c>
      <c r="BR54" s="16">
        <f t="shared" si="31"/>
        <v>23.368833333333335</v>
      </c>
      <c r="BS54" s="20">
        <v>6000</v>
      </c>
      <c r="BT54" s="20">
        <v>1000</v>
      </c>
      <c r="BU54" s="19">
        <v>1402.13</v>
      </c>
      <c r="BV54" s="16">
        <v>0</v>
      </c>
      <c r="BW54" s="16">
        <v>0</v>
      </c>
      <c r="BX54" s="19">
        <v>0</v>
      </c>
      <c r="BY54" s="16">
        <v>0</v>
      </c>
      <c r="BZ54" s="16">
        <v>0</v>
      </c>
      <c r="CA54" s="16">
        <v>0</v>
      </c>
      <c r="CB54" s="20">
        <v>0</v>
      </c>
      <c r="CC54" s="20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24">
        <v>0</v>
      </c>
      <c r="CL54" s="24">
        <v>0</v>
      </c>
      <c r="CM54" s="16">
        <v>50</v>
      </c>
      <c r="CN54" s="20">
        <v>4560</v>
      </c>
      <c r="CO54" s="20">
        <v>1000</v>
      </c>
      <c r="CP54" s="16">
        <v>276.52</v>
      </c>
      <c r="CQ54" s="16">
        <v>3000</v>
      </c>
      <c r="CR54" s="16">
        <v>700</v>
      </c>
      <c r="CS54" s="16">
        <v>41.82</v>
      </c>
      <c r="CT54" s="20">
        <v>0</v>
      </c>
      <c r="CU54" s="20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25000</v>
      </c>
      <c r="DD54" s="16">
        <v>0</v>
      </c>
      <c r="DE54" s="16">
        <v>0</v>
      </c>
      <c r="DF54" s="16">
        <v>0</v>
      </c>
      <c r="DG54" s="19">
        <f t="shared" si="40"/>
        <v>244597.9</v>
      </c>
      <c r="DH54" s="19">
        <f t="shared" si="41"/>
        <v>52112.799999999996</v>
      </c>
      <c r="DI54" s="19">
        <f t="shared" si="32"/>
        <v>51565.891000000003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74903</v>
      </c>
      <c r="DZ54" s="16">
        <v>6330.2</v>
      </c>
      <c r="EA54" s="16">
        <v>0</v>
      </c>
      <c r="EB54" s="16">
        <v>0</v>
      </c>
      <c r="EC54" s="19">
        <f t="shared" si="42"/>
        <v>74903</v>
      </c>
      <c r="ED54" s="19">
        <f t="shared" si="42"/>
        <v>6330.2</v>
      </c>
      <c r="EE54" s="19">
        <f t="shared" si="10"/>
        <v>0</v>
      </c>
      <c r="EF54" s="51">
        <v>4.5810000000055879</v>
      </c>
      <c r="EG54" s="23"/>
      <c r="EH54" s="23"/>
      <c r="EI54" s="23"/>
      <c r="EJ54" s="23"/>
    </row>
    <row r="55" spans="1:140" s="25" customFormat="1" ht="20.25" customHeight="1">
      <c r="A55" s="40">
        <v>46</v>
      </c>
      <c r="B55" s="39" t="s">
        <v>93</v>
      </c>
      <c r="C55" s="16">
        <v>11282.630800000001</v>
      </c>
      <c r="D55" s="24">
        <v>31483.664400000001</v>
      </c>
      <c r="E55" s="18">
        <f t="shared" si="11"/>
        <v>252541.9</v>
      </c>
      <c r="F55" s="18">
        <f t="shared" si="12"/>
        <v>52044.755999999994</v>
      </c>
      <c r="G55" s="19">
        <f t="shared" si="33"/>
        <v>45465.201999999997</v>
      </c>
      <c r="H55" s="19">
        <f t="shared" si="13"/>
        <v>87.357892503137109</v>
      </c>
      <c r="I55" s="19">
        <f t="shared" si="14"/>
        <v>18.003033160041955</v>
      </c>
      <c r="J55" s="19">
        <f t="shared" si="34"/>
        <v>46917.4</v>
      </c>
      <c r="K55" s="19">
        <f t="shared" si="35"/>
        <v>6874.625</v>
      </c>
      <c r="L55" s="19">
        <f t="shared" si="15"/>
        <v>6357.1020000000026</v>
      </c>
      <c r="M55" s="19">
        <f t="shared" si="16"/>
        <v>92.471982108115029</v>
      </c>
      <c r="N55" s="19">
        <f t="shared" si="17"/>
        <v>13.54956156990797</v>
      </c>
      <c r="O55" s="19">
        <f t="shared" si="36"/>
        <v>21725.4</v>
      </c>
      <c r="P55" s="19">
        <f t="shared" si="36"/>
        <v>4442.8250000000098</v>
      </c>
      <c r="Q55" s="19">
        <f t="shared" si="37"/>
        <v>3996.759</v>
      </c>
      <c r="R55" s="19">
        <f t="shared" si="18"/>
        <v>89.959856622756718</v>
      </c>
      <c r="S55" s="16">
        <f t="shared" si="19"/>
        <v>18.396710762517603</v>
      </c>
      <c r="T55" s="20">
        <v>3</v>
      </c>
      <c r="U55" s="20">
        <v>3</v>
      </c>
      <c r="V55" s="19">
        <v>0.83699999999999997</v>
      </c>
      <c r="W55" s="19">
        <f t="shared" si="20"/>
        <v>27.9</v>
      </c>
      <c r="X55" s="16">
        <f t="shared" si="21"/>
        <v>27.9</v>
      </c>
      <c r="Y55" s="20">
        <v>16531.099999999999</v>
      </c>
      <c r="Z55" s="20">
        <v>1011.8</v>
      </c>
      <c r="AA55" s="19">
        <v>666.55100000000004</v>
      </c>
      <c r="AB55" s="19">
        <f t="shared" si="22"/>
        <v>65.877742636884761</v>
      </c>
      <c r="AC55" s="16">
        <f t="shared" si="23"/>
        <v>4.0321031268336656</v>
      </c>
      <c r="AD55" s="20">
        <v>21722.400000000001</v>
      </c>
      <c r="AE55" s="20">
        <v>4439.8250000000098</v>
      </c>
      <c r="AF55" s="19">
        <v>3995.922</v>
      </c>
      <c r="AG55" s="19">
        <f t="shared" si="24"/>
        <v>90.001790611116235</v>
      </c>
      <c r="AH55" s="16">
        <f t="shared" si="25"/>
        <v>18.395398298530548</v>
      </c>
      <c r="AI55" s="20">
        <v>650</v>
      </c>
      <c r="AJ55" s="20">
        <v>130</v>
      </c>
      <c r="AK55" s="19">
        <v>147</v>
      </c>
      <c r="AL55" s="19">
        <f t="shared" si="26"/>
        <v>113.07692307692308</v>
      </c>
      <c r="AM55" s="16">
        <f t="shared" si="27"/>
        <v>22.615384615384613</v>
      </c>
      <c r="AN55" s="21">
        <v>0</v>
      </c>
      <c r="AO55" s="21">
        <v>0</v>
      </c>
      <c r="AP55" s="19">
        <v>0</v>
      </c>
      <c r="AQ55" s="19" t="e">
        <f t="shared" si="28"/>
        <v>#DIV/0!</v>
      </c>
      <c r="AR55" s="16" t="e">
        <f t="shared" si="29"/>
        <v>#DIV/0!</v>
      </c>
      <c r="AS55" s="21">
        <v>0</v>
      </c>
      <c r="AT55" s="21">
        <v>0</v>
      </c>
      <c r="AU55" s="16"/>
      <c r="AV55" s="16"/>
      <c r="AW55" s="16"/>
      <c r="AX55" s="16"/>
      <c r="AY55" s="16">
        <v>156432.5</v>
      </c>
      <c r="AZ55" s="16">
        <v>39108.125</v>
      </c>
      <c r="BA55" s="16">
        <v>39108.1</v>
      </c>
      <c r="BB55" s="22"/>
      <c r="BC55" s="22"/>
      <c r="BD55" s="22"/>
      <c r="BE55" s="22">
        <v>0</v>
      </c>
      <c r="BF55" s="22">
        <v>0</v>
      </c>
      <c r="BG55" s="22">
        <v>0</v>
      </c>
      <c r="BH55" s="16"/>
      <c r="BI55" s="16"/>
      <c r="BJ55" s="16"/>
      <c r="BK55" s="16"/>
      <c r="BL55" s="16"/>
      <c r="BM55" s="16"/>
      <c r="BN55" s="19">
        <f t="shared" si="38"/>
        <v>5136.8999999999996</v>
      </c>
      <c r="BO55" s="19">
        <f t="shared" si="38"/>
        <v>590</v>
      </c>
      <c r="BP55" s="19">
        <f t="shared" si="39"/>
        <v>527.4</v>
      </c>
      <c r="BQ55" s="19">
        <f t="shared" si="30"/>
        <v>89.389830508474574</v>
      </c>
      <c r="BR55" s="16">
        <f t="shared" si="31"/>
        <v>10.266892483793729</v>
      </c>
      <c r="BS55" s="20">
        <v>4536.8999999999996</v>
      </c>
      <c r="BT55" s="20">
        <v>500</v>
      </c>
      <c r="BU55" s="19">
        <v>447.4</v>
      </c>
      <c r="BV55" s="16">
        <v>0</v>
      </c>
      <c r="BW55" s="16">
        <v>0</v>
      </c>
      <c r="BX55" s="19">
        <v>0</v>
      </c>
      <c r="BY55" s="16">
        <v>0</v>
      </c>
      <c r="BZ55" s="16">
        <v>0</v>
      </c>
      <c r="CA55" s="16">
        <v>0</v>
      </c>
      <c r="CB55" s="20">
        <v>600</v>
      </c>
      <c r="CC55" s="20">
        <v>90</v>
      </c>
      <c r="CD55" s="16">
        <v>80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24">
        <v>0</v>
      </c>
      <c r="CL55" s="24">
        <v>0</v>
      </c>
      <c r="CM55" s="16">
        <v>0</v>
      </c>
      <c r="CN55" s="20">
        <v>2874</v>
      </c>
      <c r="CO55" s="20">
        <v>699.99999999999</v>
      </c>
      <c r="CP55" s="16">
        <v>494.21699999999998</v>
      </c>
      <c r="CQ55" s="16">
        <v>2394</v>
      </c>
      <c r="CR55" s="16">
        <v>598.5</v>
      </c>
      <c r="CS55" s="16">
        <v>434.21699999999998</v>
      </c>
      <c r="CT55" s="20">
        <v>0</v>
      </c>
      <c r="CU55" s="20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520</v>
      </c>
      <c r="DF55" s="16">
        <v>0</v>
      </c>
      <c r="DG55" s="19">
        <f t="shared" si="40"/>
        <v>203349.9</v>
      </c>
      <c r="DH55" s="19">
        <f t="shared" si="41"/>
        <v>45982.75</v>
      </c>
      <c r="DI55" s="19">
        <f t="shared" si="32"/>
        <v>45465.201999999997</v>
      </c>
      <c r="DJ55" s="16">
        <v>0</v>
      </c>
      <c r="DK55" s="16">
        <v>0</v>
      </c>
      <c r="DL55" s="16">
        <v>0</v>
      </c>
      <c r="DM55" s="16">
        <v>49192</v>
      </c>
      <c r="DN55" s="16">
        <v>6062.0059999999903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26">
        <v>13540.606</v>
      </c>
      <c r="DZ55" s="26">
        <v>0</v>
      </c>
      <c r="EA55" s="16">
        <v>0</v>
      </c>
      <c r="EB55" s="16">
        <v>0</v>
      </c>
      <c r="EC55" s="19">
        <f t="shared" si="42"/>
        <v>62732.606</v>
      </c>
      <c r="ED55" s="19">
        <f t="shared" si="42"/>
        <v>6062.0059999999903</v>
      </c>
      <c r="EE55" s="19">
        <f t="shared" si="10"/>
        <v>0</v>
      </c>
      <c r="EF55" s="51">
        <v>5.1750000000029104</v>
      </c>
      <c r="EG55" s="23"/>
      <c r="EH55" s="23"/>
      <c r="EI55" s="23"/>
      <c r="EJ55" s="23"/>
    </row>
    <row r="56" spans="1:140" s="25" customFormat="1" ht="20.25" customHeight="1">
      <c r="A56" s="38">
        <v>47</v>
      </c>
      <c r="B56" s="39" t="s">
        <v>94</v>
      </c>
      <c r="C56" s="16">
        <v>38402.1253</v>
      </c>
      <c r="D56" s="24">
        <v>53955.205499999996</v>
      </c>
      <c r="E56" s="18">
        <f t="shared" si="11"/>
        <v>1141330.8</v>
      </c>
      <c r="F56" s="18">
        <f t="shared" si="12"/>
        <v>287198.5</v>
      </c>
      <c r="G56" s="19">
        <f t="shared" si="33"/>
        <v>191596.68979999999</v>
      </c>
      <c r="H56" s="19">
        <f t="shared" si="13"/>
        <v>66.712287773090736</v>
      </c>
      <c r="I56" s="19">
        <f t="shared" si="14"/>
        <v>16.787130409518429</v>
      </c>
      <c r="J56" s="19">
        <f t="shared" si="34"/>
        <v>164427.29999999999</v>
      </c>
      <c r="K56" s="19">
        <f t="shared" si="35"/>
        <v>43246.399999999994</v>
      </c>
      <c r="L56" s="19">
        <f t="shared" si="15"/>
        <v>38698.429799999984</v>
      </c>
      <c r="M56" s="19">
        <f t="shared" si="16"/>
        <v>89.483586610677392</v>
      </c>
      <c r="N56" s="19">
        <f t="shared" si="17"/>
        <v>23.535282644670311</v>
      </c>
      <c r="O56" s="19">
        <f t="shared" si="36"/>
        <v>54397.399999999994</v>
      </c>
      <c r="P56" s="19">
        <f t="shared" si="36"/>
        <v>14400</v>
      </c>
      <c r="Q56" s="19">
        <f t="shared" si="37"/>
        <v>14173.3272</v>
      </c>
      <c r="R56" s="19">
        <f t="shared" si="18"/>
        <v>98.425883333333331</v>
      </c>
      <c r="S56" s="16">
        <f t="shared" si="19"/>
        <v>26.055155577288623</v>
      </c>
      <c r="T56" s="20">
        <v>10147.700000000001</v>
      </c>
      <c r="U56" s="20">
        <v>3900</v>
      </c>
      <c r="V56" s="19">
        <v>2238.6581999999999</v>
      </c>
      <c r="W56" s="19">
        <f t="shared" si="20"/>
        <v>57.401492307692301</v>
      </c>
      <c r="X56" s="16">
        <f t="shared" si="21"/>
        <v>22.060744799314129</v>
      </c>
      <c r="Y56" s="20">
        <v>9869.2999999999993</v>
      </c>
      <c r="Z56" s="20">
        <v>2000</v>
      </c>
      <c r="AA56" s="27">
        <v>561.25360000000001</v>
      </c>
      <c r="AB56" s="19">
        <f t="shared" si="22"/>
        <v>28.06268</v>
      </c>
      <c r="AC56" s="16">
        <f t="shared" si="23"/>
        <v>5.6868633033751133</v>
      </c>
      <c r="AD56" s="20">
        <v>44249.7</v>
      </c>
      <c r="AE56" s="20">
        <v>10500</v>
      </c>
      <c r="AF56" s="19">
        <v>11934.669</v>
      </c>
      <c r="AG56" s="19">
        <f t="shared" si="24"/>
        <v>113.66351428571429</v>
      </c>
      <c r="AH56" s="16">
        <f t="shared" si="25"/>
        <v>26.971186245330479</v>
      </c>
      <c r="AI56" s="20">
        <v>13704.1</v>
      </c>
      <c r="AJ56" s="20">
        <v>5947.6</v>
      </c>
      <c r="AK56" s="19">
        <v>4804.38</v>
      </c>
      <c r="AL56" s="19">
        <f t="shared" si="26"/>
        <v>80.778465263299481</v>
      </c>
      <c r="AM56" s="16">
        <f t="shared" si="27"/>
        <v>35.057975350442568</v>
      </c>
      <c r="AN56" s="21">
        <v>8000</v>
      </c>
      <c r="AO56" s="21">
        <v>1450</v>
      </c>
      <c r="AP56" s="19">
        <v>1695.6</v>
      </c>
      <c r="AQ56" s="19">
        <f t="shared" si="28"/>
        <v>116.93793103448276</v>
      </c>
      <c r="AR56" s="16">
        <f t="shared" si="29"/>
        <v>21.195</v>
      </c>
      <c r="AS56" s="21">
        <v>0</v>
      </c>
      <c r="AT56" s="21">
        <v>0</v>
      </c>
      <c r="AU56" s="16"/>
      <c r="AV56" s="16"/>
      <c r="AW56" s="16"/>
      <c r="AX56" s="16"/>
      <c r="AY56" s="16">
        <v>595301.1</v>
      </c>
      <c r="AZ56" s="16">
        <v>148825.20000000001</v>
      </c>
      <c r="BA56" s="16">
        <v>148825.29999999999</v>
      </c>
      <c r="BB56" s="22"/>
      <c r="BC56" s="22"/>
      <c r="BD56" s="22"/>
      <c r="BE56" s="22">
        <v>46050.1</v>
      </c>
      <c r="BF56" s="22">
        <v>11512.5</v>
      </c>
      <c r="BG56" s="22">
        <v>959.1</v>
      </c>
      <c r="BH56" s="16"/>
      <c r="BI56" s="16"/>
      <c r="BJ56" s="16"/>
      <c r="BK56" s="16"/>
      <c r="BL56" s="16"/>
      <c r="BM56" s="16"/>
      <c r="BN56" s="19">
        <f t="shared" si="38"/>
        <v>6900</v>
      </c>
      <c r="BO56" s="19">
        <f t="shared" si="38"/>
        <v>1200</v>
      </c>
      <c r="BP56" s="19">
        <f t="shared" si="39"/>
        <v>2128.94</v>
      </c>
      <c r="BQ56" s="19">
        <f t="shared" si="30"/>
        <v>177.41166666666669</v>
      </c>
      <c r="BR56" s="16">
        <f t="shared" si="31"/>
        <v>30.854202898550724</v>
      </c>
      <c r="BS56" s="20">
        <v>4250</v>
      </c>
      <c r="BT56" s="20">
        <v>900</v>
      </c>
      <c r="BU56" s="19">
        <v>1258.74</v>
      </c>
      <c r="BV56" s="16">
        <v>0</v>
      </c>
      <c r="BW56" s="16">
        <v>0</v>
      </c>
      <c r="BX56" s="19">
        <v>0</v>
      </c>
      <c r="BY56" s="16">
        <v>0</v>
      </c>
      <c r="BZ56" s="16">
        <v>0</v>
      </c>
      <c r="CA56" s="16">
        <v>0</v>
      </c>
      <c r="CB56" s="20">
        <v>2650</v>
      </c>
      <c r="CC56" s="20">
        <v>300</v>
      </c>
      <c r="CD56" s="16">
        <v>870.2</v>
      </c>
      <c r="CE56" s="16">
        <v>0</v>
      </c>
      <c r="CF56" s="16">
        <v>0</v>
      </c>
      <c r="CG56" s="16">
        <v>0</v>
      </c>
      <c r="CH56" s="16">
        <v>5474.3</v>
      </c>
      <c r="CI56" s="16">
        <v>1094.9000000000001</v>
      </c>
      <c r="CJ56" s="16">
        <v>1094.8599999999999</v>
      </c>
      <c r="CK56" s="24">
        <v>0</v>
      </c>
      <c r="CL56" s="24">
        <v>0</v>
      </c>
      <c r="CM56" s="26">
        <v>0</v>
      </c>
      <c r="CN56" s="20">
        <v>66756.5</v>
      </c>
      <c r="CO56" s="20">
        <v>17328.8</v>
      </c>
      <c r="CP56" s="26">
        <v>11423.972</v>
      </c>
      <c r="CQ56" s="16">
        <v>18600</v>
      </c>
      <c r="CR56" s="16">
        <v>4500</v>
      </c>
      <c r="CS56" s="16">
        <v>4026.4520000000002</v>
      </c>
      <c r="CT56" s="20">
        <v>2000</v>
      </c>
      <c r="CU56" s="20">
        <v>400</v>
      </c>
      <c r="CV56" s="16">
        <v>3096.0360000000001</v>
      </c>
      <c r="CW56" s="16">
        <v>200</v>
      </c>
      <c r="CX56" s="16">
        <v>20</v>
      </c>
      <c r="CY56" s="16">
        <v>17.98</v>
      </c>
      <c r="CZ56" s="16">
        <v>0</v>
      </c>
      <c r="DA56" s="16">
        <v>0</v>
      </c>
      <c r="DB56" s="16">
        <v>1219</v>
      </c>
      <c r="DC56" s="16">
        <v>2600</v>
      </c>
      <c r="DD56" s="16">
        <v>500</v>
      </c>
      <c r="DE56" s="16">
        <v>390.17</v>
      </c>
      <c r="DF56" s="16">
        <v>0</v>
      </c>
      <c r="DG56" s="19">
        <f t="shared" si="40"/>
        <v>811252.8</v>
      </c>
      <c r="DH56" s="19">
        <f t="shared" si="41"/>
        <v>204679</v>
      </c>
      <c r="DI56" s="19">
        <f t="shared" si="32"/>
        <v>190796.68979999999</v>
      </c>
      <c r="DJ56" s="16">
        <v>0</v>
      </c>
      <c r="DK56" s="16">
        <v>0</v>
      </c>
      <c r="DL56" s="16">
        <v>0</v>
      </c>
      <c r="DM56" s="16">
        <v>330078</v>
      </c>
      <c r="DN56" s="16">
        <v>82519.5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800</v>
      </c>
      <c r="DV56" s="16">
        <v>0</v>
      </c>
      <c r="DW56" s="16">
        <v>0</v>
      </c>
      <c r="DX56" s="16">
        <v>0</v>
      </c>
      <c r="DY56" s="16">
        <v>60000</v>
      </c>
      <c r="DZ56" s="16">
        <v>0</v>
      </c>
      <c r="EA56" s="16">
        <v>0</v>
      </c>
      <c r="EB56" s="16">
        <v>0</v>
      </c>
      <c r="EC56" s="19">
        <f t="shared" si="42"/>
        <v>390078</v>
      </c>
      <c r="ED56" s="19">
        <f t="shared" si="42"/>
        <v>82519.5</v>
      </c>
      <c r="EE56" s="19">
        <f t="shared" si="10"/>
        <v>800</v>
      </c>
      <c r="EF56" s="51">
        <v>406.77099999997881</v>
      </c>
      <c r="EG56" s="23"/>
      <c r="EH56" s="23"/>
      <c r="EI56" s="23"/>
      <c r="EJ56" s="23"/>
    </row>
    <row r="57" spans="1:140" s="25" customFormat="1" ht="20.25" customHeight="1">
      <c r="A57" s="40">
        <v>48</v>
      </c>
      <c r="B57" s="39" t="s">
        <v>95</v>
      </c>
      <c r="C57" s="16">
        <v>126309.117</v>
      </c>
      <c r="D57" s="24">
        <v>55841.221400000002</v>
      </c>
      <c r="E57" s="18">
        <f t="shared" si="11"/>
        <v>402803.8</v>
      </c>
      <c r="F57" s="18">
        <f t="shared" si="12"/>
        <v>143867</v>
      </c>
      <c r="G57" s="19">
        <f t="shared" si="33"/>
        <v>78881.212</v>
      </c>
      <c r="H57" s="19">
        <f t="shared" si="13"/>
        <v>54.82926035852558</v>
      </c>
      <c r="I57" s="19">
        <f t="shared" si="14"/>
        <v>19.583035711182468</v>
      </c>
      <c r="J57" s="19">
        <f t="shared" si="34"/>
        <v>150900.9</v>
      </c>
      <c r="K57" s="19">
        <f t="shared" si="35"/>
        <v>40945</v>
      </c>
      <c r="L57" s="19">
        <f t="shared" si="15"/>
        <v>29220.911999999997</v>
      </c>
      <c r="M57" s="19">
        <f t="shared" si="16"/>
        <v>71.366252289656856</v>
      </c>
      <c r="N57" s="19">
        <f t="shared" si="17"/>
        <v>19.364305978294365</v>
      </c>
      <c r="O57" s="19">
        <f t="shared" si="36"/>
        <v>26332</v>
      </c>
      <c r="P57" s="19">
        <f t="shared" si="36"/>
        <v>2059.73</v>
      </c>
      <c r="Q57" s="19">
        <f t="shared" si="37"/>
        <v>4624.3899999999994</v>
      </c>
      <c r="R57" s="19">
        <f t="shared" si="18"/>
        <v>224.51437809810022</v>
      </c>
      <c r="S57" s="16">
        <f t="shared" si="19"/>
        <v>17.56186389184262</v>
      </c>
      <c r="T57" s="20">
        <v>1288</v>
      </c>
      <c r="U57" s="20">
        <v>270</v>
      </c>
      <c r="V57" s="19">
        <v>241.84200000000001</v>
      </c>
      <c r="W57" s="19">
        <f t="shared" si="20"/>
        <v>89.571111111111108</v>
      </c>
      <c r="X57" s="16">
        <f t="shared" si="21"/>
        <v>18.776552795031058</v>
      </c>
      <c r="Y57" s="20">
        <v>12190</v>
      </c>
      <c r="Z57" s="20">
        <v>3550.1</v>
      </c>
      <c r="AA57" s="27">
        <v>1696.8430000000001</v>
      </c>
      <c r="AB57" s="19">
        <f t="shared" si="22"/>
        <v>47.797047970479703</v>
      </c>
      <c r="AC57" s="16">
        <f t="shared" si="23"/>
        <v>13.919958982772766</v>
      </c>
      <c r="AD57" s="20">
        <v>25044</v>
      </c>
      <c r="AE57" s="20">
        <v>1789.73</v>
      </c>
      <c r="AF57" s="19">
        <v>4382.5479999999998</v>
      </c>
      <c r="AG57" s="19">
        <f t="shared" si="24"/>
        <v>244.87201980186956</v>
      </c>
      <c r="AH57" s="16">
        <f t="shared" si="25"/>
        <v>17.499393068199968</v>
      </c>
      <c r="AI57" s="20">
        <v>1564.4</v>
      </c>
      <c r="AJ57" s="20">
        <v>195.6</v>
      </c>
      <c r="AK57" s="19">
        <v>271.60000000000002</v>
      </c>
      <c r="AL57" s="19">
        <f t="shared" si="26"/>
        <v>138.85480572597137</v>
      </c>
      <c r="AM57" s="16">
        <f t="shared" si="27"/>
        <v>17.361288672973664</v>
      </c>
      <c r="AN57" s="21">
        <v>0</v>
      </c>
      <c r="AO57" s="21">
        <v>0</v>
      </c>
      <c r="AP57" s="19">
        <v>0</v>
      </c>
      <c r="AQ57" s="19" t="e">
        <f t="shared" si="28"/>
        <v>#DIV/0!</v>
      </c>
      <c r="AR57" s="16" t="e">
        <f t="shared" si="29"/>
        <v>#DIV/0!</v>
      </c>
      <c r="AS57" s="21">
        <v>0</v>
      </c>
      <c r="AT57" s="21">
        <v>0</v>
      </c>
      <c r="AU57" s="16"/>
      <c r="AV57" s="16"/>
      <c r="AW57" s="16"/>
      <c r="AX57" s="16"/>
      <c r="AY57" s="16">
        <v>198641.2</v>
      </c>
      <c r="AZ57" s="16">
        <v>49660.3</v>
      </c>
      <c r="BA57" s="16">
        <v>49660.3</v>
      </c>
      <c r="BB57" s="22"/>
      <c r="BC57" s="22"/>
      <c r="BD57" s="22"/>
      <c r="BE57" s="22">
        <v>0</v>
      </c>
      <c r="BF57" s="22">
        <v>0</v>
      </c>
      <c r="BG57" s="22">
        <v>0</v>
      </c>
      <c r="BH57" s="16"/>
      <c r="BI57" s="16"/>
      <c r="BJ57" s="16"/>
      <c r="BK57" s="16"/>
      <c r="BL57" s="16"/>
      <c r="BM57" s="16"/>
      <c r="BN57" s="19">
        <f t="shared" si="38"/>
        <v>18551</v>
      </c>
      <c r="BO57" s="19">
        <f t="shared" si="38"/>
        <v>3774.1</v>
      </c>
      <c r="BP57" s="19">
        <f t="shared" si="39"/>
        <v>3696.5520000000001</v>
      </c>
      <c r="BQ57" s="19">
        <f t="shared" si="30"/>
        <v>97.945258472218541</v>
      </c>
      <c r="BR57" s="16">
        <f t="shared" si="31"/>
        <v>19.926429842057033</v>
      </c>
      <c r="BS57" s="20">
        <v>13506</v>
      </c>
      <c r="BT57" s="20">
        <v>2574.1</v>
      </c>
      <c r="BU57" s="19">
        <v>2612.8020000000001</v>
      </c>
      <c r="BV57" s="16">
        <v>0</v>
      </c>
      <c r="BW57" s="16">
        <v>0</v>
      </c>
      <c r="BX57" s="19">
        <v>0</v>
      </c>
      <c r="BY57" s="16">
        <v>0</v>
      </c>
      <c r="BZ57" s="16">
        <v>0</v>
      </c>
      <c r="CA57" s="16">
        <v>0</v>
      </c>
      <c r="CB57" s="20">
        <v>5045</v>
      </c>
      <c r="CC57" s="20">
        <v>1200</v>
      </c>
      <c r="CD57" s="16">
        <v>1083.75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24">
        <v>0</v>
      </c>
      <c r="CL57" s="24">
        <v>0</v>
      </c>
      <c r="CM57" s="16">
        <v>0</v>
      </c>
      <c r="CN57" s="20">
        <v>25913.5</v>
      </c>
      <c r="CO57" s="20">
        <v>4878.5</v>
      </c>
      <c r="CP57" s="16">
        <v>3492.6759999999999</v>
      </c>
      <c r="CQ57" s="16">
        <v>3840</v>
      </c>
      <c r="CR57" s="16">
        <v>960</v>
      </c>
      <c r="CS57" s="16">
        <v>908.3</v>
      </c>
      <c r="CT57" s="20">
        <v>300</v>
      </c>
      <c r="CU57" s="20">
        <v>30</v>
      </c>
      <c r="CV57" s="16">
        <v>305</v>
      </c>
      <c r="CW57" s="16">
        <v>50</v>
      </c>
      <c r="CX57" s="16">
        <v>10</v>
      </c>
      <c r="CY57" s="16">
        <v>0</v>
      </c>
      <c r="CZ57" s="16">
        <v>0</v>
      </c>
      <c r="DA57" s="16">
        <v>0</v>
      </c>
      <c r="DB57" s="16">
        <v>0</v>
      </c>
      <c r="DC57" s="16">
        <v>66000</v>
      </c>
      <c r="DD57" s="16">
        <v>26446.97</v>
      </c>
      <c r="DE57" s="16">
        <v>15101.5</v>
      </c>
      <c r="DF57" s="16">
        <v>0</v>
      </c>
      <c r="DG57" s="19">
        <f t="shared" si="40"/>
        <v>349542.1</v>
      </c>
      <c r="DH57" s="19">
        <f t="shared" si="41"/>
        <v>90605.3</v>
      </c>
      <c r="DI57" s="19">
        <f t="shared" si="32"/>
        <v>78881.212</v>
      </c>
      <c r="DJ57" s="16">
        <v>0</v>
      </c>
      <c r="DK57" s="16">
        <v>0</v>
      </c>
      <c r="DL57" s="16">
        <v>0</v>
      </c>
      <c r="DM57" s="16">
        <v>53261.7</v>
      </c>
      <c r="DN57" s="16">
        <v>53261.7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  <c r="DX57" s="16">
        <v>0</v>
      </c>
      <c r="DY57" s="16">
        <v>69400</v>
      </c>
      <c r="DZ57" s="16">
        <v>10447</v>
      </c>
      <c r="EA57" s="16">
        <v>0</v>
      </c>
      <c r="EB57" s="16">
        <v>0</v>
      </c>
      <c r="EC57" s="19">
        <f t="shared" si="42"/>
        <v>122661.7</v>
      </c>
      <c r="ED57" s="19">
        <f t="shared" si="42"/>
        <v>63708.7</v>
      </c>
      <c r="EE57" s="19">
        <f t="shared" si="10"/>
        <v>0</v>
      </c>
      <c r="EF57" s="51">
        <v>32.350999999995111</v>
      </c>
      <c r="EG57" s="23"/>
      <c r="EH57" s="23"/>
      <c r="EI57" s="23"/>
      <c r="EJ57" s="23"/>
    </row>
    <row r="58" spans="1:140" s="25" customFormat="1" ht="20.25" customHeight="1">
      <c r="A58" s="38">
        <v>49</v>
      </c>
      <c r="B58" s="39" t="s">
        <v>96</v>
      </c>
      <c r="C58" s="16">
        <v>39336.7281</v>
      </c>
      <c r="D58" s="24">
        <v>15593.4354</v>
      </c>
      <c r="E58" s="18">
        <f t="shared" si="11"/>
        <v>176834.80000000002</v>
      </c>
      <c r="F58" s="18">
        <f t="shared" si="12"/>
        <v>36631.300000000003</v>
      </c>
      <c r="G58" s="19">
        <f t="shared" si="33"/>
        <v>40392.123399999997</v>
      </c>
      <c r="H58" s="19">
        <f t="shared" si="13"/>
        <v>110.26669378373137</v>
      </c>
      <c r="I58" s="19">
        <f t="shared" si="14"/>
        <v>22.841727646368245</v>
      </c>
      <c r="J58" s="19">
        <f t="shared" si="34"/>
        <v>36963.200000000004</v>
      </c>
      <c r="K58" s="19">
        <f t="shared" si="35"/>
        <v>7475.3</v>
      </c>
      <c r="L58" s="19">
        <f t="shared" si="15"/>
        <v>5424.2233999999917</v>
      </c>
      <c r="M58" s="19">
        <f t="shared" si="16"/>
        <v>72.561949353203104</v>
      </c>
      <c r="N58" s="19">
        <f t="shared" si="17"/>
        <v>14.674658579343754</v>
      </c>
      <c r="O58" s="19">
        <f t="shared" si="36"/>
        <v>15423.9</v>
      </c>
      <c r="P58" s="19">
        <f t="shared" si="36"/>
        <v>2550</v>
      </c>
      <c r="Q58" s="19">
        <f t="shared" si="37"/>
        <v>2118.605</v>
      </c>
      <c r="R58" s="19">
        <f t="shared" si="18"/>
        <v>83.082549019607839</v>
      </c>
      <c r="S58" s="16">
        <f t="shared" si="19"/>
        <v>13.735857986631139</v>
      </c>
      <c r="T58" s="20">
        <v>523.1</v>
      </c>
      <c r="U58" s="20">
        <v>150</v>
      </c>
      <c r="V58" s="19">
        <v>61.155999999999999</v>
      </c>
      <c r="W58" s="19">
        <f t="shared" si="20"/>
        <v>40.770666666666664</v>
      </c>
      <c r="X58" s="16">
        <f t="shared" si="21"/>
        <v>11.69107245268591</v>
      </c>
      <c r="Y58" s="20">
        <v>10268</v>
      </c>
      <c r="Z58" s="20">
        <v>2952.8</v>
      </c>
      <c r="AA58" s="19">
        <v>259.95499999999998</v>
      </c>
      <c r="AB58" s="19">
        <f t="shared" si="22"/>
        <v>8.8036778650772138</v>
      </c>
      <c r="AC58" s="16">
        <f t="shared" si="23"/>
        <v>2.5317004285157769</v>
      </c>
      <c r="AD58" s="20">
        <v>14900.8</v>
      </c>
      <c r="AE58" s="20">
        <v>2400</v>
      </c>
      <c r="AF58" s="19">
        <v>2057.4490000000001</v>
      </c>
      <c r="AG58" s="19">
        <f t="shared" si="24"/>
        <v>85.727041666666665</v>
      </c>
      <c r="AH58" s="16">
        <f t="shared" si="25"/>
        <v>13.807641200472458</v>
      </c>
      <c r="AI58" s="20">
        <v>756.8</v>
      </c>
      <c r="AJ58" s="20">
        <v>314.2</v>
      </c>
      <c r="AK58" s="19">
        <v>133.9</v>
      </c>
      <c r="AL58" s="19">
        <f t="shared" si="26"/>
        <v>42.616168045830683</v>
      </c>
      <c r="AM58" s="16">
        <f t="shared" si="27"/>
        <v>17.692917547568712</v>
      </c>
      <c r="AN58" s="21">
        <v>0</v>
      </c>
      <c r="AO58" s="21">
        <v>0</v>
      </c>
      <c r="AP58" s="19">
        <v>0</v>
      </c>
      <c r="AQ58" s="19" t="e">
        <f t="shared" si="28"/>
        <v>#DIV/0!</v>
      </c>
      <c r="AR58" s="16" t="e">
        <f t="shared" si="29"/>
        <v>#DIV/0!</v>
      </c>
      <c r="AS58" s="21">
        <v>0</v>
      </c>
      <c r="AT58" s="21">
        <v>0</v>
      </c>
      <c r="AU58" s="16"/>
      <c r="AV58" s="16"/>
      <c r="AW58" s="16"/>
      <c r="AX58" s="16"/>
      <c r="AY58" s="16">
        <v>139871.6</v>
      </c>
      <c r="AZ58" s="16">
        <v>29156</v>
      </c>
      <c r="BA58" s="16">
        <v>34967.9</v>
      </c>
      <c r="BB58" s="22"/>
      <c r="BC58" s="22"/>
      <c r="BD58" s="22"/>
      <c r="BE58" s="22">
        <v>0</v>
      </c>
      <c r="BF58" s="22">
        <v>0</v>
      </c>
      <c r="BG58" s="22">
        <v>0</v>
      </c>
      <c r="BH58" s="16"/>
      <c r="BI58" s="16"/>
      <c r="BJ58" s="16"/>
      <c r="BK58" s="16"/>
      <c r="BL58" s="16"/>
      <c r="BM58" s="16"/>
      <c r="BN58" s="19">
        <f t="shared" si="38"/>
        <v>2583.9</v>
      </c>
      <c r="BO58" s="19">
        <f t="shared" si="38"/>
        <v>1232.3</v>
      </c>
      <c r="BP58" s="19">
        <f t="shared" si="39"/>
        <v>1082.5999999999999</v>
      </c>
      <c r="BQ58" s="19">
        <f t="shared" si="30"/>
        <v>87.851984094782111</v>
      </c>
      <c r="BR58" s="16">
        <f t="shared" si="31"/>
        <v>41.897906265722348</v>
      </c>
      <c r="BS58" s="20">
        <v>2547.9</v>
      </c>
      <c r="BT58" s="20">
        <v>1227.3</v>
      </c>
      <c r="BU58" s="19">
        <v>1022.6</v>
      </c>
      <c r="BV58" s="16">
        <v>0</v>
      </c>
      <c r="BW58" s="16">
        <v>0</v>
      </c>
      <c r="BX58" s="19">
        <v>0</v>
      </c>
      <c r="BY58" s="16">
        <v>0</v>
      </c>
      <c r="BZ58" s="16">
        <v>0</v>
      </c>
      <c r="CA58" s="16">
        <v>0</v>
      </c>
      <c r="CB58" s="20">
        <v>36</v>
      </c>
      <c r="CC58" s="20">
        <v>5</v>
      </c>
      <c r="CD58" s="16">
        <v>60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24">
        <v>0</v>
      </c>
      <c r="CL58" s="24">
        <v>0</v>
      </c>
      <c r="CM58" s="16">
        <v>0</v>
      </c>
      <c r="CN58" s="20">
        <v>6730.6</v>
      </c>
      <c r="CO58" s="20">
        <v>101</v>
      </c>
      <c r="CP58" s="16">
        <v>1063.83</v>
      </c>
      <c r="CQ58" s="16">
        <v>3850.6</v>
      </c>
      <c r="CR58" s="16">
        <v>963</v>
      </c>
      <c r="CS58" s="16">
        <v>632.46</v>
      </c>
      <c r="CT58" s="20">
        <v>100</v>
      </c>
      <c r="CU58" s="20">
        <v>25</v>
      </c>
      <c r="CV58" s="16">
        <v>277.62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1100</v>
      </c>
      <c r="DD58" s="16">
        <v>300</v>
      </c>
      <c r="DE58" s="16">
        <v>273.6814</v>
      </c>
      <c r="DF58" s="16">
        <v>0</v>
      </c>
      <c r="DG58" s="19">
        <f t="shared" si="40"/>
        <v>176834.80000000002</v>
      </c>
      <c r="DH58" s="19">
        <f t="shared" si="41"/>
        <v>36631.300000000003</v>
      </c>
      <c r="DI58" s="19">
        <f t="shared" si="32"/>
        <v>40392.123399999997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26">
        <v>0</v>
      </c>
      <c r="DZ58" s="26">
        <v>0</v>
      </c>
      <c r="EA58" s="16">
        <v>0</v>
      </c>
      <c r="EB58" s="16">
        <v>0</v>
      </c>
      <c r="EC58" s="19">
        <f t="shared" si="42"/>
        <v>0</v>
      </c>
      <c r="ED58" s="19">
        <f t="shared" si="42"/>
        <v>0</v>
      </c>
      <c r="EE58" s="19">
        <f t="shared" si="10"/>
        <v>0</v>
      </c>
      <c r="EF58" s="51">
        <v>214.03199999999197</v>
      </c>
      <c r="EG58" s="23"/>
      <c r="EH58" s="23"/>
      <c r="EI58" s="23"/>
      <c r="EJ58" s="23"/>
    </row>
    <row r="59" spans="1:140" s="25" customFormat="1" ht="20.25" customHeight="1">
      <c r="A59" s="40">
        <v>50</v>
      </c>
      <c r="B59" s="41" t="s">
        <v>97</v>
      </c>
      <c r="C59" s="16">
        <v>8145.1028999999999</v>
      </c>
      <c r="D59" s="24">
        <v>17739.615900000001</v>
      </c>
      <c r="E59" s="18">
        <f t="shared" si="11"/>
        <v>65683.8</v>
      </c>
      <c r="F59" s="18">
        <f t="shared" si="12"/>
        <v>13295</v>
      </c>
      <c r="G59" s="19">
        <f t="shared" si="33"/>
        <v>15938.606</v>
      </c>
      <c r="H59" s="19">
        <f t="shared" si="13"/>
        <v>119.88421210981572</v>
      </c>
      <c r="I59" s="19">
        <f t="shared" si="14"/>
        <v>24.265657589847116</v>
      </c>
      <c r="J59" s="19">
        <f t="shared" si="34"/>
        <v>17944.8</v>
      </c>
      <c r="K59" s="19">
        <f t="shared" si="35"/>
        <v>1360.2</v>
      </c>
      <c r="L59" s="19">
        <f t="shared" si="15"/>
        <v>4003.8059999999996</v>
      </c>
      <c r="M59" s="19">
        <f t="shared" si="16"/>
        <v>294.35421261579177</v>
      </c>
      <c r="N59" s="19">
        <f t="shared" si="17"/>
        <v>22.311789487762471</v>
      </c>
      <c r="O59" s="19">
        <f t="shared" si="36"/>
        <v>7538.9</v>
      </c>
      <c r="P59" s="19">
        <f t="shared" si="36"/>
        <v>418.2</v>
      </c>
      <c r="Q59" s="19">
        <f t="shared" si="37"/>
        <v>1972.394</v>
      </c>
      <c r="R59" s="19">
        <f t="shared" si="18"/>
        <v>471.63892874222864</v>
      </c>
      <c r="S59" s="16">
        <f t="shared" si="19"/>
        <v>26.162888485057501</v>
      </c>
      <c r="T59" s="20">
        <v>209.5</v>
      </c>
      <c r="U59" s="20">
        <v>0</v>
      </c>
      <c r="V59" s="19">
        <v>30.241</v>
      </c>
      <c r="W59" s="19" t="e">
        <f t="shared" si="20"/>
        <v>#DIV/0!</v>
      </c>
      <c r="X59" s="16">
        <f t="shared" si="21"/>
        <v>14.434844868735084</v>
      </c>
      <c r="Y59" s="20">
        <v>7962.5999999999995</v>
      </c>
      <c r="Z59" s="20">
        <v>685</v>
      </c>
      <c r="AA59" s="19">
        <v>1585.8409999999999</v>
      </c>
      <c r="AB59" s="19">
        <f t="shared" si="22"/>
        <v>231.50963503649632</v>
      </c>
      <c r="AC59" s="16">
        <f t="shared" si="23"/>
        <v>19.916120362695601</v>
      </c>
      <c r="AD59" s="20">
        <v>7329.4</v>
      </c>
      <c r="AE59" s="20">
        <v>418.2</v>
      </c>
      <c r="AF59" s="19">
        <v>1942.153</v>
      </c>
      <c r="AG59" s="19">
        <f t="shared" si="24"/>
        <v>464.40769966523197</v>
      </c>
      <c r="AH59" s="16">
        <f t="shared" si="25"/>
        <v>26.498117171937679</v>
      </c>
      <c r="AI59" s="20">
        <v>307.3</v>
      </c>
      <c r="AJ59" s="20">
        <v>57</v>
      </c>
      <c r="AK59" s="19">
        <v>66</v>
      </c>
      <c r="AL59" s="19">
        <f t="shared" si="26"/>
        <v>115.78947368421053</v>
      </c>
      <c r="AM59" s="16">
        <f t="shared" si="27"/>
        <v>21.477383664171818</v>
      </c>
      <c r="AN59" s="21">
        <v>0</v>
      </c>
      <c r="AO59" s="21">
        <v>0</v>
      </c>
      <c r="AP59" s="19">
        <v>0</v>
      </c>
      <c r="AQ59" s="19" t="e">
        <f t="shared" si="28"/>
        <v>#DIV/0!</v>
      </c>
      <c r="AR59" s="16" t="e">
        <f t="shared" si="29"/>
        <v>#DIV/0!</v>
      </c>
      <c r="AS59" s="21">
        <v>0</v>
      </c>
      <c r="AT59" s="21">
        <v>0</v>
      </c>
      <c r="AU59" s="16"/>
      <c r="AV59" s="16"/>
      <c r="AW59" s="16"/>
      <c r="AX59" s="16"/>
      <c r="AY59" s="16">
        <v>47739</v>
      </c>
      <c r="AZ59" s="16">
        <v>11934.8</v>
      </c>
      <c r="BA59" s="16">
        <v>11934.8</v>
      </c>
      <c r="BB59" s="22"/>
      <c r="BC59" s="22"/>
      <c r="BD59" s="22"/>
      <c r="BE59" s="22">
        <v>0</v>
      </c>
      <c r="BF59" s="22">
        <v>0</v>
      </c>
      <c r="BG59" s="22">
        <v>0</v>
      </c>
      <c r="BH59" s="16"/>
      <c r="BI59" s="16"/>
      <c r="BJ59" s="16"/>
      <c r="BK59" s="16"/>
      <c r="BL59" s="16"/>
      <c r="BM59" s="16"/>
      <c r="BN59" s="19">
        <f t="shared" si="38"/>
        <v>1416</v>
      </c>
      <c r="BO59" s="19">
        <f t="shared" si="38"/>
        <v>100</v>
      </c>
      <c r="BP59" s="19">
        <f t="shared" si="39"/>
        <v>206.5</v>
      </c>
      <c r="BQ59" s="19">
        <f t="shared" si="30"/>
        <v>206.5</v>
      </c>
      <c r="BR59" s="16">
        <f t="shared" si="31"/>
        <v>14.583333333333334</v>
      </c>
      <c r="BS59" s="20">
        <v>1400</v>
      </c>
      <c r="BT59" s="20">
        <v>100</v>
      </c>
      <c r="BU59" s="27">
        <v>206.5</v>
      </c>
      <c r="BV59" s="16">
        <v>0</v>
      </c>
      <c r="BW59" s="16">
        <v>0</v>
      </c>
      <c r="BX59" s="19">
        <v>0</v>
      </c>
      <c r="BY59" s="16">
        <v>0</v>
      </c>
      <c r="BZ59" s="16">
        <v>0</v>
      </c>
      <c r="CA59" s="26">
        <v>0</v>
      </c>
      <c r="CB59" s="20">
        <v>16</v>
      </c>
      <c r="CC59" s="20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29">
        <v>0</v>
      </c>
      <c r="CL59" s="29">
        <v>0</v>
      </c>
      <c r="CM59" s="16">
        <v>15</v>
      </c>
      <c r="CN59" s="20">
        <v>670</v>
      </c>
      <c r="CO59" s="20">
        <v>100</v>
      </c>
      <c r="CP59" s="16">
        <v>148</v>
      </c>
      <c r="CQ59" s="16">
        <v>620</v>
      </c>
      <c r="CR59" s="16">
        <v>100</v>
      </c>
      <c r="CS59" s="16">
        <v>118</v>
      </c>
      <c r="CT59" s="20">
        <v>0</v>
      </c>
      <c r="CU59" s="20">
        <v>0</v>
      </c>
      <c r="CV59" s="16">
        <v>0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50</v>
      </c>
      <c r="DD59" s="16">
        <v>0</v>
      </c>
      <c r="DE59" s="16">
        <v>0</v>
      </c>
      <c r="DF59" s="16">
        <v>0</v>
      </c>
      <c r="DG59" s="19">
        <f t="shared" si="40"/>
        <v>65683.8</v>
      </c>
      <c r="DH59" s="19">
        <f t="shared" si="41"/>
        <v>13295</v>
      </c>
      <c r="DI59" s="19">
        <f t="shared" si="32"/>
        <v>15938.606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8342.1</v>
      </c>
      <c r="DZ59" s="16">
        <v>0</v>
      </c>
      <c r="EA59" s="16">
        <v>0</v>
      </c>
      <c r="EB59" s="16">
        <v>0</v>
      </c>
      <c r="EC59" s="19">
        <f t="shared" si="42"/>
        <v>8342.1</v>
      </c>
      <c r="ED59" s="19">
        <f t="shared" si="42"/>
        <v>0</v>
      </c>
      <c r="EE59" s="19">
        <f t="shared" si="10"/>
        <v>0</v>
      </c>
      <c r="EF59" s="51">
        <v>10.070999999999913</v>
      </c>
      <c r="EG59" s="23"/>
      <c r="EH59" s="23"/>
      <c r="EI59" s="23"/>
      <c r="EJ59" s="23"/>
    </row>
    <row r="60" spans="1:140" s="25" customFormat="1" ht="20.25" customHeight="1">
      <c r="A60" s="38">
        <v>51</v>
      </c>
      <c r="B60" s="39" t="s">
        <v>98</v>
      </c>
      <c r="C60" s="16">
        <v>1475.1809000000001</v>
      </c>
      <c r="D60" s="24">
        <v>37291.056199999999</v>
      </c>
      <c r="E60" s="18">
        <f t="shared" si="11"/>
        <v>561934.69999999995</v>
      </c>
      <c r="F60" s="18">
        <f t="shared" si="12"/>
        <v>210478.2</v>
      </c>
      <c r="G60" s="19">
        <f t="shared" si="33"/>
        <v>69751.600999999995</v>
      </c>
      <c r="H60" s="19">
        <f t="shared" si="13"/>
        <v>33.139584527043652</v>
      </c>
      <c r="I60" s="19">
        <f t="shared" si="14"/>
        <v>12.412759169348325</v>
      </c>
      <c r="J60" s="19">
        <f t="shared" si="34"/>
        <v>97805.9</v>
      </c>
      <c r="K60" s="19">
        <f t="shared" si="35"/>
        <v>23428.2</v>
      </c>
      <c r="L60" s="19">
        <f t="shared" si="15"/>
        <v>21443.200999999975</v>
      </c>
      <c r="M60" s="19">
        <f t="shared" si="16"/>
        <v>91.527308969532342</v>
      </c>
      <c r="N60" s="19">
        <f t="shared" si="17"/>
        <v>21.924240766661292</v>
      </c>
      <c r="O60" s="19">
        <f t="shared" si="36"/>
        <v>26452.2</v>
      </c>
      <c r="P60" s="19">
        <f t="shared" si="36"/>
        <v>5613</v>
      </c>
      <c r="Q60" s="19">
        <f t="shared" si="37"/>
        <v>6293.5389999999998</v>
      </c>
      <c r="R60" s="19">
        <f t="shared" si="18"/>
        <v>112.12433636201675</v>
      </c>
      <c r="S60" s="16">
        <f t="shared" si="19"/>
        <v>23.792119370033493</v>
      </c>
      <c r="T60" s="20">
        <v>3366.2</v>
      </c>
      <c r="U60" s="20">
        <v>841.5</v>
      </c>
      <c r="V60" s="19">
        <v>13.228</v>
      </c>
      <c r="W60" s="19">
        <f t="shared" si="20"/>
        <v>1.5719548425430778</v>
      </c>
      <c r="X60" s="16">
        <f t="shared" si="21"/>
        <v>0.39296536153526229</v>
      </c>
      <c r="Y60" s="20">
        <v>10816.7</v>
      </c>
      <c r="Z60" s="20">
        <v>2588.5</v>
      </c>
      <c r="AA60" s="19">
        <v>2118.0500000000002</v>
      </c>
      <c r="AB60" s="19">
        <f t="shared" si="22"/>
        <v>81.825381495074382</v>
      </c>
      <c r="AC60" s="16">
        <f t="shared" si="23"/>
        <v>19.581295589227768</v>
      </c>
      <c r="AD60" s="20">
        <v>23086</v>
      </c>
      <c r="AE60" s="20">
        <v>4771.5</v>
      </c>
      <c r="AF60" s="19">
        <v>6280.3109999999997</v>
      </c>
      <c r="AG60" s="19">
        <f t="shared" si="24"/>
        <v>131.62131405218486</v>
      </c>
      <c r="AH60" s="16">
        <f t="shared" si="25"/>
        <v>27.203980767564754</v>
      </c>
      <c r="AI60" s="20">
        <v>766</v>
      </c>
      <c r="AJ60" s="20">
        <v>324</v>
      </c>
      <c r="AK60" s="19">
        <v>397.8</v>
      </c>
      <c r="AL60" s="19">
        <f t="shared" si="26"/>
        <v>122.77777777777779</v>
      </c>
      <c r="AM60" s="16">
        <f t="shared" si="27"/>
        <v>51.932114882506532</v>
      </c>
      <c r="AN60" s="21">
        <v>0</v>
      </c>
      <c r="AO60" s="21">
        <v>0</v>
      </c>
      <c r="AP60" s="19">
        <v>0</v>
      </c>
      <c r="AQ60" s="19" t="e">
        <f t="shared" si="28"/>
        <v>#DIV/0!</v>
      </c>
      <c r="AR60" s="16" t="e">
        <f t="shared" si="29"/>
        <v>#DIV/0!</v>
      </c>
      <c r="AS60" s="21">
        <v>0</v>
      </c>
      <c r="AT60" s="21">
        <v>0</v>
      </c>
      <c r="AU60" s="16"/>
      <c r="AV60" s="16"/>
      <c r="AW60" s="16"/>
      <c r="AX60" s="16"/>
      <c r="AY60" s="16">
        <v>111838.1</v>
      </c>
      <c r="AZ60" s="16">
        <v>27959.5</v>
      </c>
      <c r="BA60" s="16">
        <v>27959.599999999999</v>
      </c>
      <c r="BB60" s="28"/>
      <c r="BC60" s="28"/>
      <c r="BD60" s="28"/>
      <c r="BE60" s="28">
        <v>1867</v>
      </c>
      <c r="BF60" s="28">
        <v>466.8</v>
      </c>
      <c r="BG60" s="28">
        <v>348.8</v>
      </c>
      <c r="BH60" s="16"/>
      <c r="BI60" s="16"/>
      <c r="BJ60" s="16"/>
      <c r="BK60" s="16"/>
      <c r="BL60" s="16"/>
      <c r="BM60" s="16"/>
      <c r="BN60" s="19">
        <f t="shared" si="38"/>
        <v>46216</v>
      </c>
      <c r="BO60" s="19">
        <f t="shared" si="38"/>
        <v>11554</v>
      </c>
      <c r="BP60" s="19">
        <f t="shared" si="39"/>
        <v>11431.77</v>
      </c>
      <c r="BQ60" s="19">
        <f t="shared" si="30"/>
        <v>98.942097974727375</v>
      </c>
      <c r="BR60" s="16">
        <f t="shared" si="31"/>
        <v>24.735524493681844</v>
      </c>
      <c r="BS60" s="20">
        <v>46216</v>
      </c>
      <c r="BT60" s="20">
        <v>11554</v>
      </c>
      <c r="BU60" s="19">
        <v>10997.77</v>
      </c>
      <c r="BV60" s="16">
        <v>0</v>
      </c>
      <c r="BW60" s="16">
        <v>0</v>
      </c>
      <c r="BX60" s="19">
        <v>0</v>
      </c>
      <c r="BY60" s="16">
        <v>0</v>
      </c>
      <c r="BZ60" s="16">
        <v>0</v>
      </c>
      <c r="CA60" s="16">
        <v>0</v>
      </c>
      <c r="CB60" s="20">
        <v>0</v>
      </c>
      <c r="CC60" s="20">
        <v>0</v>
      </c>
      <c r="CD60" s="16">
        <v>434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24">
        <v>9000</v>
      </c>
      <c r="CL60" s="24">
        <v>2250</v>
      </c>
      <c r="CM60" s="26">
        <v>0</v>
      </c>
      <c r="CN60" s="20">
        <v>4355</v>
      </c>
      <c r="CO60" s="20">
        <v>1088.7</v>
      </c>
      <c r="CP60" s="26">
        <v>969.23199999999997</v>
      </c>
      <c r="CQ60" s="16">
        <v>1710</v>
      </c>
      <c r="CR60" s="16">
        <v>427.5</v>
      </c>
      <c r="CS60" s="16">
        <v>339.93200000000002</v>
      </c>
      <c r="CT60" s="20">
        <v>100</v>
      </c>
      <c r="CU60" s="20">
        <v>10</v>
      </c>
      <c r="CV60" s="16">
        <v>199.08500000000001</v>
      </c>
      <c r="CW60" s="16">
        <v>100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9">
        <f t="shared" si="40"/>
        <v>211511</v>
      </c>
      <c r="DH60" s="19">
        <f t="shared" si="41"/>
        <v>51854.5</v>
      </c>
      <c r="DI60" s="19">
        <f t="shared" si="32"/>
        <v>49751.600999999988</v>
      </c>
      <c r="DJ60" s="16">
        <v>0</v>
      </c>
      <c r="DK60" s="16">
        <v>0</v>
      </c>
      <c r="DL60" s="16">
        <v>0</v>
      </c>
      <c r="DM60" s="16">
        <v>150423.70000000001</v>
      </c>
      <c r="DN60" s="16">
        <v>150423.70000000001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26">
        <v>20000</v>
      </c>
      <c r="DV60" s="26">
        <v>200000</v>
      </c>
      <c r="DW60" s="26">
        <v>8200</v>
      </c>
      <c r="DX60" s="26">
        <v>0</v>
      </c>
      <c r="DY60" s="16">
        <v>0</v>
      </c>
      <c r="DZ60" s="16">
        <v>0</v>
      </c>
      <c r="EA60" s="16">
        <v>0</v>
      </c>
      <c r="EB60" s="16">
        <v>0</v>
      </c>
      <c r="EC60" s="19">
        <f t="shared" si="42"/>
        <v>350423.7</v>
      </c>
      <c r="ED60" s="19">
        <f t="shared" si="42"/>
        <v>158623.70000000001</v>
      </c>
      <c r="EE60" s="19">
        <f t="shared" si="10"/>
        <v>20000</v>
      </c>
      <c r="EF60" s="51">
        <v>33.724999999976717</v>
      </c>
      <c r="EG60" s="23"/>
      <c r="EH60" s="23"/>
      <c r="EI60" s="23"/>
      <c r="EJ60" s="23"/>
    </row>
    <row r="61" spans="1:140" s="25" customFormat="1" ht="20.25" customHeight="1">
      <c r="A61" s="40">
        <v>52</v>
      </c>
      <c r="B61" s="41" t="s">
        <v>99</v>
      </c>
      <c r="C61" s="16">
        <v>13925.500899999999</v>
      </c>
      <c r="D61" s="24">
        <v>0</v>
      </c>
      <c r="E61" s="18">
        <f t="shared" si="11"/>
        <v>6266.2</v>
      </c>
      <c r="F61" s="18">
        <f t="shared" si="12"/>
        <v>1543.825</v>
      </c>
      <c r="G61" s="19">
        <f t="shared" si="33"/>
        <v>1237.3720000000001</v>
      </c>
      <c r="H61" s="19">
        <f t="shared" si="13"/>
        <v>80.149757906498479</v>
      </c>
      <c r="I61" s="19">
        <f t="shared" si="14"/>
        <v>19.746768376368454</v>
      </c>
      <c r="J61" s="19">
        <f t="shared" si="34"/>
        <v>2000.2</v>
      </c>
      <c r="K61" s="19">
        <f t="shared" si="35"/>
        <v>477.32499999999999</v>
      </c>
      <c r="L61" s="19">
        <f t="shared" si="15"/>
        <v>170.87200000000001</v>
      </c>
      <c r="M61" s="19">
        <f t="shared" si="16"/>
        <v>35.797831666055622</v>
      </c>
      <c r="N61" s="19">
        <f t="shared" si="17"/>
        <v>8.5427457254274568</v>
      </c>
      <c r="O61" s="19">
        <f t="shared" si="36"/>
        <v>384.6</v>
      </c>
      <c r="P61" s="19">
        <f t="shared" si="36"/>
        <v>125.8</v>
      </c>
      <c r="Q61" s="19">
        <f t="shared" si="37"/>
        <v>114.77900000000001</v>
      </c>
      <c r="R61" s="19">
        <f t="shared" si="18"/>
        <v>91.239268680445164</v>
      </c>
      <c r="S61" s="16">
        <f t="shared" si="19"/>
        <v>29.843733749349976</v>
      </c>
      <c r="T61" s="20">
        <v>5.8</v>
      </c>
      <c r="U61" s="20">
        <v>5.8</v>
      </c>
      <c r="V61" s="19">
        <v>3.0219999999999998</v>
      </c>
      <c r="W61" s="19">
        <f t="shared" si="20"/>
        <v>52.103448275862064</v>
      </c>
      <c r="X61" s="16">
        <f t="shared" si="21"/>
        <v>52.103448275862064</v>
      </c>
      <c r="Y61" s="20">
        <v>1343.6000000000001</v>
      </c>
      <c r="Z61" s="20">
        <v>291.52499999999998</v>
      </c>
      <c r="AA61" s="19">
        <v>5.093</v>
      </c>
      <c r="AB61" s="19">
        <f t="shared" si="22"/>
        <v>1.7470199811336937</v>
      </c>
      <c r="AC61" s="16">
        <f t="shared" si="23"/>
        <v>0.37905626674605536</v>
      </c>
      <c r="AD61" s="20">
        <v>378.8</v>
      </c>
      <c r="AE61" s="20">
        <v>120</v>
      </c>
      <c r="AF61" s="19">
        <v>111.75700000000001</v>
      </c>
      <c r="AG61" s="19">
        <f t="shared" si="24"/>
        <v>93.130833333333342</v>
      </c>
      <c r="AH61" s="16">
        <f t="shared" si="25"/>
        <v>29.502903907074973</v>
      </c>
      <c r="AI61" s="20">
        <v>12</v>
      </c>
      <c r="AJ61" s="20">
        <v>0</v>
      </c>
      <c r="AK61" s="19">
        <v>3</v>
      </c>
      <c r="AL61" s="19" t="e">
        <f t="shared" si="26"/>
        <v>#DIV/0!</v>
      </c>
      <c r="AM61" s="16">
        <f t="shared" si="27"/>
        <v>25</v>
      </c>
      <c r="AN61" s="21">
        <v>0</v>
      </c>
      <c r="AO61" s="21">
        <v>0</v>
      </c>
      <c r="AP61" s="19">
        <v>0</v>
      </c>
      <c r="AQ61" s="19" t="e">
        <f t="shared" si="28"/>
        <v>#DIV/0!</v>
      </c>
      <c r="AR61" s="16" t="e">
        <f t="shared" si="29"/>
        <v>#DIV/0!</v>
      </c>
      <c r="AS61" s="21">
        <v>0</v>
      </c>
      <c r="AT61" s="21">
        <v>0</v>
      </c>
      <c r="AU61" s="16"/>
      <c r="AV61" s="16"/>
      <c r="AW61" s="16"/>
      <c r="AX61" s="16"/>
      <c r="AY61" s="16">
        <v>4266</v>
      </c>
      <c r="AZ61" s="16">
        <v>1066.5</v>
      </c>
      <c r="BA61" s="16">
        <v>1066.5</v>
      </c>
      <c r="BB61" s="22"/>
      <c r="BC61" s="22"/>
      <c r="BD61" s="22"/>
      <c r="BE61" s="22">
        <v>0</v>
      </c>
      <c r="BF61" s="22">
        <v>0</v>
      </c>
      <c r="BG61" s="22">
        <v>0</v>
      </c>
      <c r="BH61" s="16"/>
      <c r="BI61" s="16"/>
      <c r="BJ61" s="16"/>
      <c r="BK61" s="16"/>
      <c r="BL61" s="16"/>
      <c r="BM61" s="16"/>
      <c r="BN61" s="19">
        <f t="shared" si="38"/>
        <v>260</v>
      </c>
      <c r="BO61" s="19">
        <f t="shared" si="38"/>
        <v>60</v>
      </c>
      <c r="BP61" s="19">
        <f t="shared" si="39"/>
        <v>16</v>
      </c>
      <c r="BQ61" s="19">
        <f t="shared" si="30"/>
        <v>26.666666666666668</v>
      </c>
      <c r="BR61" s="16">
        <f t="shared" si="31"/>
        <v>6.1538461538461542</v>
      </c>
      <c r="BS61" s="20">
        <v>260</v>
      </c>
      <c r="BT61" s="20">
        <v>60</v>
      </c>
      <c r="BU61" s="19">
        <v>16</v>
      </c>
      <c r="BV61" s="16">
        <v>0</v>
      </c>
      <c r="BW61" s="16">
        <v>0</v>
      </c>
      <c r="BX61" s="19">
        <v>0</v>
      </c>
      <c r="BY61" s="16">
        <v>0</v>
      </c>
      <c r="BZ61" s="16">
        <v>0</v>
      </c>
      <c r="CA61" s="16">
        <v>0</v>
      </c>
      <c r="CB61" s="20">
        <v>0</v>
      </c>
      <c r="CC61" s="20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24">
        <v>0</v>
      </c>
      <c r="CL61" s="24">
        <v>0</v>
      </c>
      <c r="CM61" s="16">
        <v>0</v>
      </c>
      <c r="CN61" s="20">
        <v>0</v>
      </c>
      <c r="CO61" s="20">
        <v>0</v>
      </c>
      <c r="CP61" s="16">
        <v>0</v>
      </c>
      <c r="CQ61" s="16">
        <v>0</v>
      </c>
      <c r="CR61" s="16">
        <v>0</v>
      </c>
      <c r="CS61" s="16">
        <v>0</v>
      </c>
      <c r="CT61" s="20">
        <v>0</v>
      </c>
      <c r="CU61" s="20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16">
        <v>0</v>
      </c>
      <c r="DD61" s="16">
        <v>0</v>
      </c>
      <c r="DE61" s="16">
        <v>0</v>
      </c>
      <c r="DF61" s="16">
        <v>0</v>
      </c>
      <c r="DG61" s="19">
        <f t="shared" si="40"/>
        <v>6266.2</v>
      </c>
      <c r="DH61" s="19">
        <f t="shared" si="41"/>
        <v>1543.825</v>
      </c>
      <c r="DI61" s="19">
        <f t="shared" si="32"/>
        <v>1237.3720000000001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  <c r="DP61" s="16">
        <v>0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  <c r="DV61" s="16">
        <v>0</v>
      </c>
      <c r="DW61" s="16">
        <v>0</v>
      </c>
      <c r="DX61" s="16">
        <v>0</v>
      </c>
      <c r="DY61" s="16">
        <v>400</v>
      </c>
      <c r="DZ61" s="16">
        <v>0</v>
      </c>
      <c r="EA61" s="16">
        <v>0</v>
      </c>
      <c r="EB61" s="16">
        <v>0</v>
      </c>
      <c r="EC61" s="19">
        <f t="shared" si="42"/>
        <v>400</v>
      </c>
      <c r="ED61" s="19">
        <f t="shared" si="42"/>
        <v>0</v>
      </c>
      <c r="EE61" s="19">
        <f t="shared" si="10"/>
        <v>0</v>
      </c>
      <c r="EF61" s="51">
        <v>32</v>
      </c>
      <c r="EG61" s="23"/>
      <c r="EH61" s="23"/>
      <c r="EI61" s="23"/>
      <c r="EJ61" s="23"/>
    </row>
    <row r="62" spans="1:140" s="25" customFormat="1" ht="20.25" customHeight="1">
      <c r="A62" s="38">
        <v>53</v>
      </c>
      <c r="B62" s="39" t="s">
        <v>100</v>
      </c>
      <c r="C62" s="16">
        <v>59042.778599999998</v>
      </c>
      <c r="D62" s="24">
        <v>7304.0093999999999</v>
      </c>
      <c r="E62" s="18">
        <f t="shared" si="11"/>
        <v>371173.4</v>
      </c>
      <c r="F62" s="18">
        <f t="shared" si="12"/>
        <v>80293.7215</v>
      </c>
      <c r="G62" s="19">
        <f t="shared" si="33"/>
        <v>65157.043000000005</v>
      </c>
      <c r="H62" s="19">
        <f t="shared" si="13"/>
        <v>81.148366002689272</v>
      </c>
      <c r="I62" s="19">
        <f t="shared" si="14"/>
        <v>17.554340639711789</v>
      </c>
      <c r="J62" s="19">
        <f t="shared" si="34"/>
        <v>76332.100000000006</v>
      </c>
      <c r="K62" s="19">
        <f t="shared" si="35"/>
        <v>9148.4864999999991</v>
      </c>
      <c r="L62" s="19">
        <f t="shared" si="15"/>
        <v>10906.543</v>
      </c>
      <c r="M62" s="19">
        <f t="shared" si="16"/>
        <v>119.21691090651989</v>
      </c>
      <c r="N62" s="19">
        <f t="shared" si="17"/>
        <v>14.28827845690083</v>
      </c>
      <c r="O62" s="19">
        <f t="shared" si="36"/>
        <v>29805.1</v>
      </c>
      <c r="P62" s="19">
        <f t="shared" si="36"/>
        <v>5100</v>
      </c>
      <c r="Q62" s="19">
        <f t="shared" si="37"/>
        <v>4652.1059999999998</v>
      </c>
      <c r="R62" s="19">
        <f t="shared" si="18"/>
        <v>91.21776470588236</v>
      </c>
      <c r="S62" s="16">
        <f t="shared" si="19"/>
        <v>15.608422719601677</v>
      </c>
      <c r="T62" s="20">
        <v>718.1</v>
      </c>
      <c r="U62" s="20">
        <v>100</v>
      </c>
      <c r="V62" s="19">
        <v>47.234999999999999</v>
      </c>
      <c r="W62" s="19">
        <f t="shared" si="20"/>
        <v>47.234999999999999</v>
      </c>
      <c r="X62" s="16">
        <f t="shared" si="21"/>
        <v>6.5777746831917563</v>
      </c>
      <c r="Y62" s="20">
        <v>29487</v>
      </c>
      <c r="Z62" s="20">
        <v>1438.4865</v>
      </c>
      <c r="AA62" s="19">
        <v>2652.1930000000002</v>
      </c>
      <c r="AB62" s="19">
        <f t="shared" si="22"/>
        <v>184.37385404729207</v>
      </c>
      <c r="AC62" s="16">
        <f t="shared" si="23"/>
        <v>8.9944484009902688</v>
      </c>
      <c r="AD62" s="20">
        <v>29087</v>
      </c>
      <c r="AE62" s="20">
        <v>5000</v>
      </c>
      <c r="AF62" s="19">
        <v>4604.8710000000001</v>
      </c>
      <c r="AG62" s="19">
        <f t="shared" si="24"/>
        <v>92.09742</v>
      </c>
      <c r="AH62" s="16">
        <f t="shared" si="25"/>
        <v>15.831371403032282</v>
      </c>
      <c r="AI62" s="20">
        <v>1040</v>
      </c>
      <c r="AJ62" s="20">
        <v>610</v>
      </c>
      <c r="AK62" s="19">
        <v>64</v>
      </c>
      <c r="AL62" s="19">
        <f t="shared" si="26"/>
        <v>10.491803278688524</v>
      </c>
      <c r="AM62" s="16">
        <f t="shared" si="27"/>
        <v>6.1538461538461542</v>
      </c>
      <c r="AN62" s="21">
        <v>0</v>
      </c>
      <c r="AO62" s="21">
        <v>0</v>
      </c>
      <c r="AP62" s="19">
        <v>0</v>
      </c>
      <c r="AQ62" s="19" t="e">
        <f t="shared" si="28"/>
        <v>#DIV/0!</v>
      </c>
      <c r="AR62" s="16" t="e">
        <f t="shared" si="29"/>
        <v>#DIV/0!</v>
      </c>
      <c r="AS62" s="21">
        <v>0</v>
      </c>
      <c r="AT62" s="21">
        <v>0</v>
      </c>
      <c r="AU62" s="16"/>
      <c r="AV62" s="16"/>
      <c r="AW62" s="16"/>
      <c r="AX62" s="16"/>
      <c r="AY62" s="16">
        <v>215781.1</v>
      </c>
      <c r="AZ62" s="16">
        <v>53945.275000000001</v>
      </c>
      <c r="BA62" s="16">
        <v>53945.3</v>
      </c>
      <c r="BB62" s="22"/>
      <c r="BC62" s="22"/>
      <c r="BD62" s="22"/>
      <c r="BE62" s="22">
        <v>0</v>
      </c>
      <c r="BF62" s="22">
        <v>0</v>
      </c>
      <c r="BG62" s="22">
        <v>305.2</v>
      </c>
      <c r="BH62" s="16"/>
      <c r="BI62" s="16"/>
      <c r="BJ62" s="16"/>
      <c r="BK62" s="16"/>
      <c r="BL62" s="16"/>
      <c r="BM62" s="16"/>
      <c r="BN62" s="19">
        <f t="shared" si="38"/>
        <v>11500</v>
      </c>
      <c r="BO62" s="19">
        <f t="shared" si="38"/>
        <v>2000</v>
      </c>
      <c r="BP62" s="19">
        <f t="shared" si="39"/>
        <v>2007.221</v>
      </c>
      <c r="BQ62" s="19">
        <f t="shared" si="30"/>
        <v>100.36104999999999</v>
      </c>
      <c r="BR62" s="16">
        <f t="shared" si="31"/>
        <v>17.454095652173912</v>
      </c>
      <c r="BS62" s="20">
        <v>7500</v>
      </c>
      <c r="BT62" s="20">
        <v>2000</v>
      </c>
      <c r="BU62" s="19">
        <v>2007.221</v>
      </c>
      <c r="BV62" s="16">
        <v>0</v>
      </c>
      <c r="BW62" s="16">
        <v>0</v>
      </c>
      <c r="BX62" s="19">
        <v>0</v>
      </c>
      <c r="BY62" s="16">
        <v>0</v>
      </c>
      <c r="BZ62" s="16">
        <v>0</v>
      </c>
      <c r="CA62" s="16">
        <v>0</v>
      </c>
      <c r="CB62" s="20">
        <v>4000</v>
      </c>
      <c r="CC62" s="20">
        <v>0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26">
        <v>0</v>
      </c>
      <c r="CK62" s="29">
        <v>0</v>
      </c>
      <c r="CL62" s="29">
        <v>0</v>
      </c>
      <c r="CM62" s="26">
        <v>0</v>
      </c>
      <c r="CN62" s="20">
        <v>4500</v>
      </c>
      <c r="CO62" s="20">
        <v>0</v>
      </c>
      <c r="CP62" s="26">
        <v>286.14999999999998</v>
      </c>
      <c r="CQ62" s="16">
        <v>4500</v>
      </c>
      <c r="CR62" s="16">
        <v>1000</v>
      </c>
      <c r="CS62" s="16">
        <v>266.64999999999998</v>
      </c>
      <c r="CT62" s="20">
        <v>0</v>
      </c>
      <c r="CU62" s="20">
        <v>0</v>
      </c>
      <c r="CV62" s="26">
        <v>196.89</v>
      </c>
      <c r="CW62" s="26">
        <v>0</v>
      </c>
      <c r="CX62" s="26">
        <v>0</v>
      </c>
      <c r="CY62" s="26">
        <v>0</v>
      </c>
      <c r="CZ62" s="16">
        <v>0</v>
      </c>
      <c r="DA62" s="16">
        <v>0</v>
      </c>
      <c r="DB62" s="16">
        <v>0</v>
      </c>
      <c r="DC62" s="16">
        <v>0</v>
      </c>
      <c r="DD62" s="16">
        <v>0</v>
      </c>
      <c r="DE62" s="16">
        <v>0</v>
      </c>
      <c r="DF62" s="16">
        <v>0</v>
      </c>
      <c r="DG62" s="19">
        <f t="shared" si="40"/>
        <v>292113.2</v>
      </c>
      <c r="DH62" s="19">
        <f t="shared" si="41"/>
        <v>63093.761500000001</v>
      </c>
      <c r="DI62" s="19">
        <f t="shared" si="32"/>
        <v>65157.042999999998</v>
      </c>
      <c r="DJ62" s="16">
        <v>0</v>
      </c>
      <c r="DK62" s="16">
        <v>0</v>
      </c>
      <c r="DL62" s="16">
        <v>0</v>
      </c>
      <c r="DM62" s="16">
        <v>79060.2</v>
      </c>
      <c r="DN62" s="16">
        <v>17199.96</v>
      </c>
      <c r="DO62" s="16">
        <v>0</v>
      </c>
      <c r="DP62" s="16">
        <v>0</v>
      </c>
      <c r="DQ62" s="16">
        <v>0</v>
      </c>
      <c r="DR62" s="16">
        <v>0</v>
      </c>
      <c r="DS62" s="16">
        <v>0</v>
      </c>
      <c r="DT62" s="16">
        <v>0</v>
      </c>
      <c r="DU62" s="16">
        <v>0</v>
      </c>
      <c r="DV62" s="16">
        <v>0</v>
      </c>
      <c r="DW62" s="16">
        <v>0</v>
      </c>
      <c r="DX62" s="16">
        <v>0</v>
      </c>
      <c r="DY62" s="16">
        <v>14079.36</v>
      </c>
      <c r="DZ62" s="16">
        <v>0</v>
      </c>
      <c r="EA62" s="16">
        <v>4000</v>
      </c>
      <c r="EB62" s="16">
        <v>0</v>
      </c>
      <c r="EC62" s="19">
        <f t="shared" si="42"/>
        <v>93139.56</v>
      </c>
      <c r="ED62" s="19">
        <f t="shared" si="42"/>
        <v>17199.96</v>
      </c>
      <c r="EE62" s="19">
        <f t="shared" si="10"/>
        <v>4000</v>
      </c>
      <c r="EF62" s="51">
        <v>1047.9830000000002</v>
      </c>
      <c r="EG62" s="23"/>
      <c r="EH62" s="23"/>
      <c r="EI62" s="23"/>
      <c r="EJ62" s="23"/>
    </row>
    <row r="63" spans="1:140" s="25" customFormat="1" ht="20.25" customHeight="1">
      <c r="A63" s="40">
        <v>54</v>
      </c>
      <c r="B63" s="39" t="s">
        <v>101</v>
      </c>
      <c r="C63" s="16">
        <v>54272.924800000001</v>
      </c>
      <c r="D63" s="24">
        <v>33885.4041</v>
      </c>
      <c r="E63" s="18">
        <f t="shared" si="11"/>
        <v>571282.86699999997</v>
      </c>
      <c r="F63" s="18">
        <f t="shared" si="12"/>
        <v>141640.185</v>
      </c>
      <c r="G63" s="19">
        <f t="shared" si="33"/>
        <v>149157.62169999999</v>
      </c>
      <c r="H63" s="19">
        <f t="shared" si="13"/>
        <v>105.30741801841053</v>
      </c>
      <c r="I63" s="19">
        <f t="shared" si="14"/>
        <v>26.109241203622513</v>
      </c>
      <c r="J63" s="19">
        <f t="shared" si="34"/>
        <v>136799.59999999998</v>
      </c>
      <c r="K63" s="19">
        <f t="shared" si="35"/>
        <v>32833</v>
      </c>
      <c r="L63" s="19">
        <f t="shared" si="15"/>
        <v>39171.852799999986</v>
      </c>
      <c r="M63" s="19">
        <f t="shared" si="16"/>
        <v>119.30634666341786</v>
      </c>
      <c r="N63" s="19">
        <f t="shared" si="17"/>
        <v>28.634479048184346</v>
      </c>
      <c r="O63" s="19">
        <f t="shared" si="36"/>
        <v>55335.600000000006</v>
      </c>
      <c r="P63" s="19">
        <f t="shared" si="36"/>
        <v>12200</v>
      </c>
      <c r="Q63" s="19">
        <f t="shared" si="37"/>
        <v>14615.551600000001</v>
      </c>
      <c r="R63" s="19">
        <f t="shared" si="18"/>
        <v>119.79960327868852</v>
      </c>
      <c r="S63" s="16">
        <f t="shared" si="19"/>
        <v>26.412565509364676</v>
      </c>
      <c r="T63" s="20">
        <v>6461.8</v>
      </c>
      <c r="U63" s="20">
        <v>3200</v>
      </c>
      <c r="V63" s="19">
        <v>1433.8466000000001</v>
      </c>
      <c r="W63" s="19">
        <f t="shared" si="20"/>
        <v>44.807706250000003</v>
      </c>
      <c r="X63" s="16">
        <f t="shared" si="21"/>
        <v>22.189584945371259</v>
      </c>
      <c r="Y63" s="20">
        <v>16334.3</v>
      </c>
      <c r="Z63" s="20">
        <v>3300</v>
      </c>
      <c r="AA63" s="19">
        <v>1572.1632</v>
      </c>
      <c r="AB63" s="19">
        <f t="shared" si="22"/>
        <v>47.64130909090909</v>
      </c>
      <c r="AC63" s="16">
        <f t="shared" si="23"/>
        <v>9.6249193415083596</v>
      </c>
      <c r="AD63" s="20">
        <v>48873.8</v>
      </c>
      <c r="AE63" s="20">
        <v>9000</v>
      </c>
      <c r="AF63" s="19">
        <v>13181.705</v>
      </c>
      <c r="AG63" s="19">
        <f t="shared" si="24"/>
        <v>146.46338888888889</v>
      </c>
      <c r="AH63" s="16">
        <f t="shared" si="25"/>
        <v>26.970902610396568</v>
      </c>
      <c r="AI63" s="20">
        <v>6852.2</v>
      </c>
      <c r="AJ63" s="20">
        <v>2026.25</v>
      </c>
      <c r="AK63" s="19">
        <v>2160.5100000000002</v>
      </c>
      <c r="AL63" s="19">
        <f t="shared" si="26"/>
        <v>106.62603331276989</v>
      </c>
      <c r="AM63" s="16">
        <f t="shared" si="27"/>
        <v>31.530165494293804</v>
      </c>
      <c r="AN63" s="21">
        <v>6200</v>
      </c>
      <c r="AO63" s="21">
        <v>1400</v>
      </c>
      <c r="AP63" s="19">
        <v>1609.8</v>
      </c>
      <c r="AQ63" s="19">
        <f t="shared" si="28"/>
        <v>114.98571428571429</v>
      </c>
      <c r="AR63" s="16">
        <f t="shared" si="29"/>
        <v>25.964516129032255</v>
      </c>
      <c r="AS63" s="21">
        <v>0</v>
      </c>
      <c r="AT63" s="21">
        <v>0</v>
      </c>
      <c r="AU63" s="16"/>
      <c r="AV63" s="16"/>
      <c r="AW63" s="16"/>
      <c r="AX63" s="16"/>
      <c r="AY63" s="16">
        <v>359286</v>
      </c>
      <c r="AZ63" s="16">
        <v>88442.525000000009</v>
      </c>
      <c r="BA63" s="16">
        <v>106979.2</v>
      </c>
      <c r="BB63" s="22"/>
      <c r="BC63" s="22"/>
      <c r="BD63" s="22"/>
      <c r="BE63" s="22">
        <v>10268.5</v>
      </c>
      <c r="BF63" s="22">
        <v>1714.8</v>
      </c>
      <c r="BG63" s="22">
        <v>1918.1</v>
      </c>
      <c r="BH63" s="16"/>
      <c r="BI63" s="16"/>
      <c r="BJ63" s="16"/>
      <c r="BK63" s="16"/>
      <c r="BL63" s="16"/>
      <c r="BM63" s="16"/>
      <c r="BN63" s="19">
        <f t="shared" si="38"/>
        <v>11879</v>
      </c>
      <c r="BO63" s="19">
        <f t="shared" si="38"/>
        <v>2969.75</v>
      </c>
      <c r="BP63" s="19">
        <f t="shared" si="39"/>
        <v>2333.8150000000001</v>
      </c>
      <c r="BQ63" s="19">
        <f t="shared" si="30"/>
        <v>78.586244633386642</v>
      </c>
      <c r="BR63" s="16">
        <f t="shared" si="31"/>
        <v>19.64656115834666</v>
      </c>
      <c r="BS63" s="20">
        <v>7063.6</v>
      </c>
      <c r="BT63" s="20">
        <v>1765.9</v>
      </c>
      <c r="BU63" s="19">
        <v>1363.057</v>
      </c>
      <c r="BV63" s="16">
        <v>0</v>
      </c>
      <c r="BW63" s="16">
        <v>0</v>
      </c>
      <c r="BX63" s="19">
        <v>0</v>
      </c>
      <c r="BY63" s="16">
        <v>1480</v>
      </c>
      <c r="BZ63" s="16">
        <v>370</v>
      </c>
      <c r="CA63" s="16">
        <v>254.15</v>
      </c>
      <c r="CB63" s="20">
        <v>3335.4</v>
      </c>
      <c r="CC63" s="20">
        <v>833.85</v>
      </c>
      <c r="CD63" s="16">
        <v>716.60799999999995</v>
      </c>
      <c r="CE63" s="16">
        <v>0</v>
      </c>
      <c r="CF63" s="16">
        <v>0</v>
      </c>
      <c r="CG63" s="16">
        <v>0</v>
      </c>
      <c r="CH63" s="16">
        <v>5468.7669999999998</v>
      </c>
      <c r="CI63" s="16">
        <v>1094.8599999999999</v>
      </c>
      <c r="CJ63" s="16">
        <v>1088.4689000000001</v>
      </c>
      <c r="CK63" s="24">
        <v>865</v>
      </c>
      <c r="CL63" s="24">
        <v>245</v>
      </c>
      <c r="CM63" s="16">
        <v>0</v>
      </c>
      <c r="CN63" s="20">
        <v>38234.5</v>
      </c>
      <c r="CO63" s="20">
        <v>10502</v>
      </c>
      <c r="CP63" s="16">
        <v>9165.4869999999992</v>
      </c>
      <c r="CQ63" s="16">
        <v>26000</v>
      </c>
      <c r="CR63" s="16">
        <v>6300</v>
      </c>
      <c r="CS63" s="16">
        <v>5817.9629999999997</v>
      </c>
      <c r="CT63" s="20">
        <v>1000</v>
      </c>
      <c r="CU63" s="20">
        <v>180</v>
      </c>
      <c r="CV63" s="16">
        <v>0</v>
      </c>
      <c r="CW63" s="16">
        <v>50</v>
      </c>
      <c r="CX63" s="16">
        <v>10</v>
      </c>
      <c r="CY63" s="16">
        <v>0</v>
      </c>
      <c r="CZ63" s="16">
        <v>0</v>
      </c>
      <c r="DA63" s="16">
        <v>0</v>
      </c>
      <c r="DB63" s="16">
        <v>0</v>
      </c>
      <c r="DC63" s="16">
        <v>49</v>
      </c>
      <c r="DD63" s="16">
        <v>0</v>
      </c>
      <c r="DE63" s="16">
        <v>6470</v>
      </c>
      <c r="DF63" s="16">
        <v>0</v>
      </c>
      <c r="DG63" s="19">
        <f t="shared" si="40"/>
        <v>511822.86699999997</v>
      </c>
      <c r="DH63" s="19">
        <f t="shared" si="41"/>
        <v>124085.18500000001</v>
      </c>
      <c r="DI63" s="19">
        <f t="shared" si="32"/>
        <v>149157.62169999999</v>
      </c>
      <c r="DJ63" s="16">
        <v>56460</v>
      </c>
      <c r="DK63" s="16">
        <v>17555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3000</v>
      </c>
      <c r="DT63" s="16">
        <v>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9">
        <f t="shared" si="42"/>
        <v>59460</v>
      </c>
      <c r="ED63" s="19">
        <f t="shared" si="42"/>
        <v>17555</v>
      </c>
      <c r="EE63" s="19">
        <f t="shared" si="10"/>
        <v>0</v>
      </c>
      <c r="EF63" s="51">
        <v>1244.5259999999835</v>
      </c>
      <c r="EG63" s="23"/>
      <c r="EH63" s="23"/>
      <c r="EI63" s="23"/>
      <c r="EJ63" s="23"/>
    </row>
    <row r="64" spans="1:140" s="25" customFormat="1" ht="20.25" customHeight="1">
      <c r="A64" s="38">
        <v>55</v>
      </c>
      <c r="B64" s="39" t="s">
        <v>102</v>
      </c>
      <c r="C64" s="16">
        <v>21121.796200000001</v>
      </c>
      <c r="D64" s="24">
        <v>44412.966200000003</v>
      </c>
      <c r="E64" s="18">
        <f t="shared" si="11"/>
        <v>322306.80000000005</v>
      </c>
      <c r="F64" s="18">
        <f t="shared" si="12"/>
        <v>69414.423599999995</v>
      </c>
      <c r="G64" s="19">
        <f t="shared" si="33"/>
        <v>70499.919599999994</v>
      </c>
      <c r="H64" s="19">
        <f t="shared" si="13"/>
        <v>101.56379026678253</v>
      </c>
      <c r="I64" s="19">
        <f t="shared" si="14"/>
        <v>21.873543964942716</v>
      </c>
      <c r="J64" s="19">
        <f t="shared" si="34"/>
        <v>88694.3</v>
      </c>
      <c r="K64" s="19">
        <f t="shared" si="35"/>
        <v>7636.3235999999997</v>
      </c>
      <c r="L64" s="19">
        <f t="shared" si="15"/>
        <v>13221.819599999993</v>
      </c>
      <c r="M64" s="19">
        <f t="shared" si="16"/>
        <v>173.1437834824076</v>
      </c>
      <c r="N64" s="19">
        <f t="shared" si="17"/>
        <v>14.907180732019976</v>
      </c>
      <c r="O64" s="19">
        <f t="shared" si="36"/>
        <v>31636.3</v>
      </c>
      <c r="P64" s="19">
        <f t="shared" si="36"/>
        <v>2850</v>
      </c>
      <c r="Q64" s="19">
        <f t="shared" si="37"/>
        <v>5229.3566000000001</v>
      </c>
      <c r="R64" s="19">
        <f t="shared" si="18"/>
        <v>183.48619649122807</v>
      </c>
      <c r="S64" s="16">
        <f t="shared" si="19"/>
        <v>16.529608708983034</v>
      </c>
      <c r="T64" s="20">
        <v>496</v>
      </c>
      <c r="U64" s="20">
        <v>150</v>
      </c>
      <c r="V64" s="19">
        <v>64.169600000000003</v>
      </c>
      <c r="W64" s="19">
        <f t="shared" si="20"/>
        <v>42.77973333333334</v>
      </c>
      <c r="X64" s="16">
        <f t="shared" si="21"/>
        <v>12.937419354838712</v>
      </c>
      <c r="Y64" s="20">
        <v>32776.300000000003</v>
      </c>
      <c r="Z64" s="20">
        <v>906.92359999999996</v>
      </c>
      <c r="AA64" s="19">
        <v>3387.4780000000001</v>
      </c>
      <c r="AB64" s="19">
        <f t="shared" si="22"/>
        <v>373.51305005184565</v>
      </c>
      <c r="AC64" s="16">
        <f t="shared" si="23"/>
        <v>10.335144601434571</v>
      </c>
      <c r="AD64" s="20">
        <v>31140.3</v>
      </c>
      <c r="AE64" s="20">
        <v>2700</v>
      </c>
      <c r="AF64" s="19">
        <v>5165.1869999999999</v>
      </c>
      <c r="AG64" s="19">
        <f t="shared" si="24"/>
        <v>191.30322222222222</v>
      </c>
      <c r="AH64" s="16">
        <f t="shared" si="25"/>
        <v>16.586824789741911</v>
      </c>
      <c r="AI64" s="20">
        <v>2015.3</v>
      </c>
      <c r="AJ64" s="20">
        <v>1194.4000000000001</v>
      </c>
      <c r="AK64" s="27">
        <v>928.7</v>
      </c>
      <c r="AL64" s="19">
        <f t="shared" si="26"/>
        <v>77.754521098459477</v>
      </c>
      <c r="AM64" s="16">
        <f t="shared" si="27"/>
        <v>46.082469111298572</v>
      </c>
      <c r="AN64" s="21">
        <v>0</v>
      </c>
      <c r="AO64" s="21">
        <v>0</v>
      </c>
      <c r="AP64" s="19">
        <v>0</v>
      </c>
      <c r="AQ64" s="19" t="e">
        <f t="shared" si="28"/>
        <v>#DIV/0!</v>
      </c>
      <c r="AR64" s="16" t="e">
        <f t="shared" si="29"/>
        <v>#DIV/0!</v>
      </c>
      <c r="AS64" s="21">
        <v>0</v>
      </c>
      <c r="AT64" s="21">
        <v>0</v>
      </c>
      <c r="AU64" s="16"/>
      <c r="AV64" s="16"/>
      <c r="AW64" s="16"/>
      <c r="AX64" s="16"/>
      <c r="AY64" s="16">
        <v>229112.5</v>
      </c>
      <c r="AZ64" s="16">
        <v>57278.1</v>
      </c>
      <c r="BA64" s="16">
        <v>57278.1</v>
      </c>
      <c r="BB64" s="22"/>
      <c r="BC64" s="22"/>
      <c r="BD64" s="22"/>
      <c r="BE64" s="22">
        <v>0</v>
      </c>
      <c r="BF64" s="22">
        <v>0</v>
      </c>
      <c r="BG64" s="22">
        <v>0</v>
      </c>
      <c r="BH64" s="16"/>
      <c r="BI64" s="16"/>
      <c r="BJ64" s="16"/>
      <c r="BK64" s="16"/>
      <c r="BL64" s="16"/>
      <c r="BM64" s="16"/>
      <c r="BN64" s="19">
        <f t="shared" si="38"/>
        <v>7851.4</v>
      </c>
      <c r="BO64" s="19">
        <f t="shared" si="38"/>
        <v>735</v>
      </c>
      <c r="BP64" s="19">
        <f t="shared" si="39"/>
        <v>1452.663</v>
      </c>
      <c r="BQ64" s="19">
        <f t="shared" si="30"/>
        <v>197.64122448979592</v>
      </c>
      <c r="BR64" s="16">
        <f t="shared" si="31"/>
        <v>18.50196143362967</v>
      </c>
      <c r="BS64" s="20">
        <v>7713.4</v>
      </c>
      <c r="BT64" s="20">
        <v>700</v>
      </c>
      <c r="BU64" s="27">
        <v>1440.163</v>
      </c>
      <c r="BV64" s="26">
        <v>68</v>
      </c>
      <c r="BW64" s="26">
        <v>15</v>
      </c>
      <c r="BX64" s="19">
        <v>0</v>
      </c>
      <c r="BY64" s="16">
        <v>0</v>
      </c>
      <c r="BZ64" s="16">
        <v>0</v>
      </c>
      <c r="CA64" s="16">
        <v>0</v>
      </c>
      <c r="CB64" s="20">
        <v>70</v>
      </c>
      <c r="CC64" s="20">
        <v>20</v>
      </c>
      <c r="CD64" s="16">
        <v>12.5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24">
        <v>4000</v>
      </c>
      <c r="CL64" s="24">
        <v>1000</v>
      </c>
      <c r="CM64" s="16">
        <v>40</v>
      </c>
      <c r="CN64" s="20">
        <v>8815</v>
      </c>
      <c r="CO64" s="20">
        <v>800</v>
      </c>
      <c r="CP64" s="16">
        <v>1245.83</v>
      </c>
      <c r="CQ64" s="16">
        <v>4229.3999999999996</v>
      </c>
      <c r="CR64" s="16">
        <v>600</v>
      </c>
      <c r="CS64" s="16">
        <v>711.89</v>
      </c>
      <c r="CT64" s="20">
        <v>500</v>
      </c>
      <c r="CU64" s="20">
        <v>100</v>
      </c>
      <c r="CV64" s="16">
        <v>521.4</v>
      </c>
      <c r="CW64" s="16">
        <v>500</v>
      </c>
      <c r="CX64" s="16">
        <v>50</v>
      </c>
      <c r="CY64" s="16">
        <v>0</v>
      </c>
      <c r="CZ64" s="16">
        <v>0</v>
      </c>
      <c r="DA64" s="16">
        <v>0</v>
      </c>
      <c r="DB64" s="16">
        <v>0</v>
      </c>
      <c r="DC64" s="16">
        <v>600</v>
      </c>
      <c r="DD64" s="16">
        <v>0</v>
      </c>
      <c r="DE64" s="16">
        <v>0</v>
      </c>
      <c r="DF64" s="16">
        <v>0</v>
      </c>
      <c r="DG64" s="19">
        <f t="shared" si="40"/>
        <v>317806.80000000005</v>
      </c>
      <c r="DH64" s="19">
        <f t="shared" si="41"/>
        <v>64914.423599999995</v>
      </c>
      <c r="DI64" s="19">
        <f t="shared" si="32"/>
        <v>70499.919599999994</v>
      </c>
      <c r="DJ64" s="16">
        <v>4500</v>
      </c>
      <c r="DK64" s="16">
        <v>4500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  <c r="DX64" s="16">
        <v>0</v>
      </c>
      <c r="DY64" s="16">
        <v>17399.980599999999</v>
      </c>
      <c r="DZ64" s="16">
        <v>99.980599999999995</v>
      </c>
      <c r="EA64" s="16">
        <v>0</v>
      </c>
      <c r="EB64" s="16">
        <v>0</v>
      </c>
      <c r="EC64" s="19">
        <f t="shared" si="42"/>
        <v>21899.980599999999</v>
      </c>
      <c r="ED64" s="19">
        <f t="shared" si="42"/>
        <v>4599.9805999999999</v>
      </c>
      <c r="EE64" s="19">
        <f t="shared" si="10"/>
        <v>0</v>
      </c>
      <c r="EF64" s="51">
        <v>416.39199999999255</v>
      </c>
      <c r="EG64" s="23"/>
      <c r="EH64" s="23"/>
      <c r="EI64" s="23"/>
      <c r="EJ64" s="23"/>
    </row>
    <row r="65" spans="1:140" s="25" customFormat="1" ht="20.25" customHeight="1">
      <c r="A65" s="40">
        <v>56</v>
      </c>
      <c r="B65" s="39" t="s">
        <v>103</v>
      </c>
      <c r="C65" s="16">
        <v>8809.5043000000005</v>
      </c>
      <c r="D65" s="24">
        <v>40292.744899999998</v>
      </c>
      <c r="E65" s="18">
        <f t="shared" si="11"/>
        <v>214767.28</v>
      </c>
      <c r="F65" s="18">
        <f t="shared" si="12"/>
        <v>44377.950000000004</v>
      </c>
      <c r="G65" s="19">
        <f t="shared" si="33"/>
        <v>46801.862999999998</v>
      </c>
      <c r="H65" s="19">
        <f t="shared" si="13"/>
        <v>105.46197604891616</v>
      </c>
      <c r="I65" s="19">
        <f t="shared" si="14"/>
        <v>21.791896326107029</v>
      </c>
      <c r="J65" s="19">
        <f t="shared" si="34"/>
        <v>78639.679999999993</v>
      </c>
      <c r="K65" s="19">
        <f t="shared" si="35"/>
        <v>10346.049999999999</v>
      </c>
      <c r="L65" s="19">
        <f t="shared" si="15"/>
        <v>12769.962999999992</v>
      </c>
      <c r="M65" s="19">
        <f t="shared" si="16"/>
        <v>123.42839054518385</v>
      </c>
      <c r="N65" s="19">
        <f t="shared" si="17"/>
        <v>16.238574470292853</v>
      </c>
      <c r="O65" s="19">
        <f t="shared" si="36"/>
        <v>21215.279999999999</v>
      </c>
      <c r="P65" s="19">
        <f t="shared" si="36"/>
        <v>3500</v>
      </c>
      <c r="Q65" s="19">
        <f t="shared" si="37"/>
        <v>3476.6669999999999</v>
      </c>
      <c r="R65" s="19">
        <f t="shared" si="18"/>
        <v>99.333342857142853</v>
      </c>
      <c r="S65" s="16">
        <f t="shared" si="19"/>
        <v>16.387561229453489</v>
      </c>
      <c r="T65" s="20">
        <v>407.68</v>
      </c>
      <c r="U65" s="20">
        <v>0</v>
      </c>
      <c r="V65" s="19">
        <v>81.959000000000003</v>
      </c>
      <c r="W65" s="19" t="e">
        <f t="shared" si="20"/>
        <v>#DIV/0!</v>
      </c>
      <c r="X65" s="16">
        <f t="shared" si="21"/>
        <v>20.103757849293562</v>
      </c>
      <c r="Y65" s="20">
        <v>32974.400000000001</v>
      </c>
      <c r="Z65" s="20">
        <v>2550.0500000000002</v>
      </c>
      <c r="AA65" s="19">
        <v>3085.9490000000001</v>
      </c>
      <c r="AB65" s="19">
        <f t="shared" si="22"/>
        <v>121.01523499539223</v>
      </c>
      <c r="AC65" s="16">
        <f t="shared" si="23"/>
        <v>9.3586206269105734</v>
      </c>
      <c r="AD65" s="20">
        <v>20807.599999999999</v>
      </c>
      <c r="AE65" s="20">
        <v>3500</v>
      </c>
      <c r="AF65" s="19">
        <v>3394.7080000000001</v>
      </c>
      <c r="AG65" s="19">
        <f t="shared" si="24"/>
        <v>96.99165714285715</v>
      </c>
      <c r="AH65" s="16">
        <f t="shared" si="25"/>
        <v>16.314750379668968</v>
      </c>
      <c r="AI65" s="20">
        <v>300</v>
      </c>
      <c r="AJ65" s="20">
        <v>91</v>
      </c>
      <c r="AK65" s="27">
        <v>237</v>
      </c>
      <c r="AL65" s="19">
        <f t="shared" si="26"/>
        <v>260.43956043956047</v>
      </c>
      <c r="AM65" s="16">
        <f t="shared" si="27"/>
        <v>79</v>
      </c>
      <c r="AN65" s="21">
        <v>0</v>
      </c>
      <c r="AO65" s="21">
        <v>0</v>
      </c>
      <c r="AP65" s="19">
        <v>0</v>
      </c>
      <c r="AQ65" s="19" t="e">
        <f t="shared" si="28"/>
        <v>#DIV/0!</v>
      </c>
      <c r="AR65" s="16" t="e">
        <f t="shared" si="29"/>
        <v>#DIV/0!</v>
      </c>
      <c r="AS65" s="21">
        <v>0</v>
      </c>
      <c r="AT65" s="21">
        <v>0</v>
      </c>
      <c r="AU65" s="16"/>
      <c r="AV65" s="16"/>
      <c r="AW65" s="16"/>
      <c r="AX65" s="16"/>
      <c r="AY65" s="16">
        <v>136127.6</v>
      </c>
      <c r="AZ65" s="16">
        <v>34031.9</v>
      </c>
      <c r="BA65" s="16">
        <v>34031.9</v>
      </c>
      <c r="BB65" s="22"/>
      <c r="BC65" s="22"/>
      <c r="BD65" s="22"/>
      <c r="BE65" s="22">
        <v>0</v>
      </c>
      <c r="BF65" s="22">
        <v>0</v>
      </c>
      <c r="BG65" s="22">
        <v>0</v>
      </c>
      <c r="BH65" s="16"/>
      <c r="BI65" s="16"/>
      <c r="BJ65" s="16"/>
      <c r="BK65" s="16"/>
      <c r="BL65" s="16"/>
      <c r="BM65" s="16"/>
      <c r="BN65" s="19">
        <f t="shared" si="38"/>
        <v>9840</v>
      </c>
      <c r="BO65" s="19">
        <f t="shared" si="38"/>
        <v>1210</v>
      </c>
      <c r="BP65" s="19">
        <f t="shared" si="39"/>
        <v>2555.64</v>
      </c>
      <c r="BQ65" s="19">
        <f t="shared" si="30"/>
        <v>211.20991735537191</v>
      </c>
      <c r="BR65" s="16">
        <f t="shared" si="31"/>
        <v>25.971951219512196</v>
      </c>
      <c r="BS65" s="20">
        <v>9000</v>
      </c>
      <c r="BT65" s="20">
        <v>1000</v>
      </c>
      <c r="BU65" s="27">
        <v>2345.64</v>
      </c>
      <c r="BV65" s="26">
        <v>0</v>
      </c>
      <c r="BW65" s="26">
        <v>0</v>
      </c>
      <c r="BX65" s="19">
        <v>0</v>
      </c>
      <c r="BY65" s="16">
        <v>0</v>
      </c>
      <c r="BZ65" s="16">
        <v>0</v>
      </c>
      <c r="CA65" s="26">
        <v>0</v>
      </c>
      <c r="CB65" s="20">
        <v>840</v>
      </c>
      <c r="CC65" s="20">
        <v>210</v>
      </c>
      <c r="CD65" s="26">
        <v>210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24">
        <v>0</v>
      </c>
      <c r="CL65" s="24">
        <v>0</v>
      </c>
      <c r="CM65" s="16">
        <v>0</v>
      </c>
      <c r="CN65" s="20">
        <v>2310</v>
      </c>
      <c r="CO65" s="20">
        <v>450</v>
      </c>
      <c r="CP65" s="16">
        <v>742.19</v>
      </c>
      <c r="CQ65" s="16">
        <v>2190</v>
      </c>
      <c r="CR65" s="16">
        <v>430</v>
      </c>
      <c r="CS65" s="16">
        <v>684.19</v>
      </c>
      <c r="CT65" s="20">
        <v>0</v>
      </c>
      <c r="CU65" s="20">
        <v>0</v>
      </c>
      <c r="CV65" s="16">
        <v>0</v>
      </c>
      <c r="CW65" s="16">
        <v>0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12000</v>
      </c>
      <c r="DD65" s="16">
        <v>2545</v>
      </c>
      <c r="DE65" s="16">
        <v>1145</v>
      </c>
      <c r="DF65" s="16">
        <v>0</v>
      </c>
      <c r="DG65" s="19">
        <f t="shared" si="40"/>
        <v>214767.28</v>
      </c>
      <c r="DH65" s="19">
        <f t="shared" si="41"/>
        <v>44377.950000000004</v>
      </c>
      <c r="DI65" s="19">
        <f t="shared" si="32"/>
        <v>46801.862999999998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6">
        <v>0</v>
      </c>
      <c r="DY65" s="16">
        <v>35680.750800000002</v>
      </c>
      <c r="DZ65" s="16">
        <v>1545</v>
      </c>
      <c r="EA65" s="16">
        <v>0</v>
      </c>
      <c r="EB65" s="16">
        <v>0</v>
      </c>
      <c r="EC65" s="19">
        <f t="shared" si="42"/>
        <v>35680.750800000002</v>
      </c>
      <c r="ED65" s="19">
        <f t="shared" si="42"/>
        <v>1545</v>
      </c>
      <c r="EE65" s="19">
        <f t="shared" si="10"/>
        <v>0</v>
      </c>
      <c r="EF65" s="51">
        <v>1527.5169999999925</v>
      </c>
      <c r="EG65" s="23"/>
      <c r="EH65" s="23"/>
      <c r="EI65" s="23"/>
      <c r="EJ65" s="23"/>
    </row>
    <row r="66" spans="1:140" s="31" customFormat="1" ht="18.75" customHeight="1">
      <c r="A66" s="15"/>
      <c r="B66" s="30" t="s">
        <v>44</v>
      </c>
      <c r="C66" s="19">
        <f>SUM(C10:C65)</f>
        <v>1394706.4609999999</v>
      </c>
      <c r="D66" s="19">
        <f>SUM(D10:D65)</f>
        <v>951801.47780000023</v>
      </c>
      <c r="E66" s="18">
        <f>DG66+EC66-DY66</f>
        <v>10390596.861</v>
      </c>
      <c r="F66" s="18">
        <f>DH66+ED66-DZ66</f>
        <v>2633175.3577999999</v>
      </c>
      <c r="G66" s="19">
        <f>SUM(G10:G65)</f>
        <v>2275397.3559999997</v>
      </c>
      <c r="H66" s="19">
        <f>G66/F66*100</f>
        <v>86.412678489482701</v>
      </c>
      <c r="I66" s="19">
        <f>G66/E66*100</f>
        <v>21.898620324116909</v>
      </c>
      <c r="J66" s="19">
        <f>SUM(J10:J65)</f>
        <v>2710641.344</v>
      </c>
      <c r="K66" s="19">
        <f>SUM(K10:K65)</f>
        <v>587062.12679999985</v>
      </c>
      <c r="L66" s="19">
        <f>SUM(L10:L65)</f>
        <v>592322.19949999999</v>
      </c>
      <c r="M66" s="19">
        <f>L66/K66*100</f>
        <v>100.89599932611428</v>
      </c>
      <c r="N66" s="19">
        <f>L66/J66*100</f>
        <v>21.851736335797582</v>
      </c>
      <c r="O66" s="27">
        <f>SUM(O10:O65)</f>
        <v>1094883.8260000001</v>
      </c>
      <c r="P66" s="27">
        <f>SUM(P10:P65)</f>
        <v>230405.65500000003</v>
      </c>
      <c r="Q66" s="27">
        <f>SUM(Q10:Q65)</f>
        <v>260017.84449999992</v>
      </c>
      <c r="R66" s="19">
        <f>Q66/P66*100</f>
        <v>112.85219735600668</v>
      </c>
      <c r="S66" s="16">
        <f>Q66/O66*100</f>
        <v>23.748441462500871</v>
      </c>
      <c r="T66" s="27">
        <f>SUM(T10:T65)</f>
        <v>135187.06899999999</v>
      </c>
      <c r="U66" s="27">
        <f>SUM(U10:U65)</f>
        <v>33462</v>
      </c>
      <c r="V66" s="27">
        <f>SUM(V10:V65)</f>
        <v>31049.0674</v>
      </c>
      <c r="W66" s="19">
        <f>V66/U66*100</f>
        <v>92.789036519036515</v>
      </c>
      <c r="X66" s="16">
        <f>V66/T66*100</f>
        <v>22.967483228739873</v>
      </c>
      <c r="Y66" s="27">
        <f>SUM(Y10:Y65)</f>
        <v>355953.06</v>
      </c>
      <c r="Z66" s="27">
        <f>SUM(Z10:Z65)</f>
        <v>55561.864800000003</v>
      </c>
      <c r="AA66" s="27">
        <f>SUM(AA10:AA65)</f>
        <v>36492.006800000003</v>
      </c>
      <c r="AB66" s="19">
        <f>AA66/Z66*100</f>
        <v>65.678153408558742</v>
      </c>
      <c r="AC66" s="16">
        <f>AA66/Y66*100</f>
        <v>10.251915463235518</v>
      </c>
      <c r="AD66" s="27">
        <f>SUM(AD10:AD65)</f>
        <v>959696.75700000022</v>
      </c>
      <c r="AE66" s="27">
        <f>SUM(AE10:AE65)</f>
        <v>196943.65500000003</v>
      </c>
      <c r="AF66" s="27">
        <f>SUM(AF10:AF65)</f>
        <v>228968.77709999995</v>
      </c>
      <c r="AG66" s="19">
        <f>AF66/AE66*100</f>
        <v>116.26105806759803</v>
      </c>
      <c r="AH66" s="16">
        <f>AF66/AD66*100</f>
        <v>23.858450643904792</v>
      </c>
      <c r="AI66" s="27">
        <f>SUM(AI10:AI65)</f>
        <v>117899.7</v>
      </c>
      <c r="AJ66" s="27">
        <f>SUM(AJ10:AJ65)</f>
        <v>35042.65</v>
      </c>
      <c r="AK66" s="27">
        <f>SUM(AK10:AK65)</f>
        <v>41681.913</v>
      </c>
      <c r="AL66" s="19">
        <f>AK66/AJ66*100</f>
        <v>118.94623551586423</v>
      </c>
      <c r="AM66" s="16">
        <f>AK66/AI66*100</f>
        <v>35.353705734620192</v>
      </c>
      <c r="AN66" s="27">
        <f>SUM(AN10:AN65)</f>
        <v>53700</v>
      </c>
      <c r="AO66" s="27">
        <f>SUM(AO10:AO65)</f>
        <v>12100</v>
      </c>
      <c r="AP66" s="27">
        <f>SUM(AP10:AP65)</f>
        <v>15013.4</v>
      </c>
      <c r="AQ66" s="19">
        <f>AP66/AO66*100</f>
        <v>124.07768595041321</v>
      </c>
      <c r="AR66" s="16">
        <f>AP66/AN66*100</f>
        <v>27.957914338919927</v>
      </c>
      <c r="AS66" s="27">
        <f>SUM(AS10:AS65)</f>
        <v>600</v>
      </c>
      <c r="AT66" s="27">
        <f>SUM(AT10:AT65)</f>
        <v>60</v>
      </c>
      <c r="AU66" s="26">
        <v>0</v>
      </c>
      <c r="AV66" s="27">
        <f t="shared" ref="AV66:BP66" si="43">SUM(AV10:AV65)</f>
        <v>0</v>
      </c>
      <c r="AW66" s="27">
        <f t="shared" si="43"/>
        <v>0</v>
      </c>
      <c r="AX66" s="27">
        <f t="shared" si="43"/>
        <v>0</v>
      </c>
      <c r="AY66" s="27">
        <f t="shared" si="43"/>
        <v>6521318.299999998</v>
      </c>
      <c r="AZ66" s="27">
        <f t="shared" si="43"/>
        <v>1623183.875</v>
      </c>
      <c r="BA66" s="27">
        <f t="shared" si="43"/>
        <v>1647884.9675000003</v>
      </c>
      <c r="BB66" s="27">
        <f t="shared" si="43"/>
        <v>0</v>
      </c>
      <c r="BC66" s="27">
        <f t="shared" si="43"/>
        <v>0</v>
      </c>
      <c r="BD66" s="27">
        <f t="shared" si="43"/>
        <v>0</v>
      </c>
      <c r="BE66" s="27">
        <f t="shared" si="43"/>
        <v>77875.100000000006</v>
      </c>
      <c r="BF66" s="27">
        <f t="shared" si="43"/>
        <v>17355.48</v>
      </c>
      <c r="BG66" s="27">
        <f t="shared" si="43"/>
        <v>6452</v>
      </c>
      <c r="BH66" s="27">
        <f t="shared" si="43"/>
        <v>0</v>
      </c>
      <c r="BI66" s="27">
        <f t="shared" si="43"/>
        <v>0</v>
      </c>
      <c r="BJ66" s="27">
        <f t="shared" si="43"/>
        <v>0</v>
      </c>
      <c r="BK66" s="27">
        <f t="shared" si="43"/>
        <v>0</v>
      </c>
      <c r="BL66" s="27">
        <f t="shared" si="43"/>
        <v>0</v>
      </c>
      <c r="BM66" s="27">
        <f t="shared" si="43"/>
        <v>0</v>
      </c>
      <c r="BN66" s="27">
        <f t="shared" si="43"/>
        <v>274653.08799999999</v>
      </c>
      <c r="BO66" s="27">
        <f t="shared" si="43"/>
        <v>60161.487000000001</v>
      </c>
      <c r="BP66" s="27">
        <f t="shared" si="43"/>
        <v>56361.564699999995</v>
      </c>
      <c r="BQ66" s="19">
        <f>BP66/BO66*100</f>
        <v>93.683795914153507</v>
      </c>
      <c r="BR66" s="16">
        <f>BP66/BN66*100</f>
        <v>20.521001642624896</v>
      </c>
      <c r="BS66" s="27">
        <f>SUM(BS10:BS65)</f>
        <v>236346.60799999998</v>
      </c>
      <c r="BT66" s="27">
        <f t="shared" ref="BT66:DF66" si="44">SUM(BT10:BT65)</f>
        <v>52879.217000000004</v>
      </c>
      <c r="BU66" s="27">
        <f t="shared" si="44"/>
        <v>47414.321699999993</v>
      </c>
      <c r="BV66" s="27">
        <f t="shared" si="44"/>
        <v>68</v>
      </c>
      <c r="BW66" s="27">
        <f t="shared" si="44"/>
        <v>15</v>
      </c>
      <c r="BX66" s="27">
        <f t="shared" si="44"/>
        <v>0</v>
      </c>
      <c r="BY66" s="27">
        <f t="shared" si="44"/>
        <v>1480</v>
      </c>
      <c r="BZ66" s="27">
        <f t="shared" si="44"/>
        <v>370</v>
      </c>
      <c r="CA66" s="27">
        <f t="shared" si="44"/>
        <v>254.15</v>
      </c>
      <c r="CB66" s="27">
        <f t="shared" si="44"/>
        <v>36758.480000000003</v>
      </c>
      <c r="CC66" s="27">
        <f t="shared" si="44"/>
        <v>6897.27</v>
      </c>
      <c r="CD66" s="27">
        <f t="shared" si="44"/>
        <v>8693.0929999999989</v>
      </c>
      <c r="CE66" s="27">
        <f t="shared" si="44"/>
        <v>3475.27</v>
      </c>
      <c r="CF66" s="27">
        <f t="shared" si="44"/>
        <v>855</v>
      </c>
      <c r="CG66" s="27">
        <f t="shared" si="44"/>
        <v>0</v>
      </c>
      <c r="CH66" s="27">
        <f t="shared" si="44"/>
        <v>76308.866999999998</v>
      </c>
      <c r="CI66" s="27">
        <f t="shared" si="44"/>
        <v>15524.359999999999</v>
      </c>
      <c r="CJ66" s="27">
        <f t="shared" si="44"/>
        <v>5467.8988999999992</v>
      </c>
      <c r="CK66" s="27">
        <f t="shared" si="44"/>
        <v>19165</v>
      </c>
      <c r="CL66" s="27">
        <f t="shared" si="44"/>
        <v>4815</v>
      </c>
      <c r="CM66" s="27">
        <f t="shared" si="44"/>
        <v>557.51</v>
      </c>
      <c r="CN66" s="27">
        <f t="shared" si="44"/>
        <v>647278.4</v>
      </c>
      <c r="CO66" s="27">
        <f t="shared" si="44"/>
        <v>151089.5</v>
      </c>
      <c r="CP66" s="27">
        <f t="shared" si="44"/>
        <v>124162.00489999999</v>
      </c>
      <c r="CQ66" s="27">
        <f t="shared" si="44"/>
        <v>327363.8</v>
      </c>
      <c r="CR66" s="27">
        <f t="shared" si="44"/>
        <v>78752.5</v>
      </c>
      <c r="CS66" s="27">
        <f t="shared" si="44"/>
        <v>65160.302899999995</v>
      </c>
      <c r="CT66" s="27">
        <f t="shared" si="44"/>
        <v>8584</v>
      </c>
      <c r="CU66" s="27">
        <f t="shared" si="44"/>
        <v>1879</v>
      </c>
      <c r="CV66" s="27">
        <f t="shared" si="44"/>
        <v>6102.326</v>
      </c>
      <c r="CW66" s="27">
        <f t="shared" si="44"/>
        <v>3900</v>
      </c>
      <c r="CX66" s="27">
        <f t="shared" si="44"/>
        <v>790</v>
      </c>
      <c r="CY66" s="27">
        <f t="shared" si="44"/>
        <v>3002.3310000000001</v>
      </c>
      <c r="CZ66" s="27">
        <f t="shared" si="44"/>
        <v>1500</v>
      </c>
      <c r="DA66" s="27">
        <f t="shared" si="44"/>
        <v>500</v>
      </c>
      <c r="DB66" s="27">
        <f t="shared" si="44"/>
        <v>2619</v>
      </c>
      <c r="DC66" s="27">
        <f t="shared" si="44"/>
        <v>130549</v>
      </c>
      <c r="DD66" s="27">
        <f t="shared" si="44"/>
        <v>34301.97</v>
      </c>
      <c r="DE66" s="27">
        <f t="shared" si="44"/>
        <v>35823.304100000001</v>
      </c>
      <c r="DF66" s="27">
        <f t="shared" si="44"/>
        <v>465.75299999999999</v>
      </c>
      <c r="DG66" s="27">
        <f>SUM(DG10:DG65)</f>
        <v>9387643.6109999996</v>
      </c>
      <c r="DH66" s="27">
        <f>SUM(DH10:DH65)</f>
        <v>2243625.8418000001</v>
      </c>
      <c r="DI66" s="19">
        <f t="shared" si="32"/>
        <v>2254746.0658999998</v>
      </c>
      <c r="DJ66" s="27">
        <f>SUM(DJ10:DJ65)</f>
        <v>60960</v>
      </c>
      <c r="DK66" s="27">
        <f t="shared" ref="DK66:EA66" si="45">SUM(DK10:DK65)</f>
        <v>22055</v>
      </c>
      <c r="DL66" s="27">
        <f t="shared" si="45"/>
        <v>0</v>
      </c>
      <c r="DM66" s="27">
        <f t="shared" si="45"/>
        <v>695343.25</v>
      </c>
      <c r="DN66" s="27">
        <f t="shared" si="45"/>
        <v>342794.516</v>
      </c>
      <c r="DO66" s="27">
        <f t="shared" si="45"/>
        <v>-173.71</v>
      </c>
      <c r="DP66" s="27">
        <f t="shared" si="45"/>
        <v>0</v>
      </c>
      <c r="DQ66" s="27">
        <f t="shared" si="45"/>
        <v>0</v>
      </c>
      <c r="DR66" s="27">
        <f t="shared" si="45"/>
        <v>0</v>
      </c>
      <c r="DS66" s="27">
        <f t="shared" si="45"/>
        <v>46650</v>
      </c>
      <c r="DT66" s="27">
        <f t="shared" si="45"/>
        <v>16500</v>
      </c>
      <c r="DU66" s="27">
        <f t="shared" si="45"/>
        <v>20825.000100000001</v>
      </c>
      <c r="DV66" s="27">
        <f t="shared" si="45"/>
        <v>200000</v>
      </c>
      <c r="DW66" s="27">
        <f t="shared" si="45"/>
        <v>8200</v>
      </c>
      <c r="DX66" s="27">
        <f t="shared" si="45"/>
        <v>0</v>
      </c>
      <c r="DY66" s="27">
        <f t="shared" si="45"/>
        <v>517425.29639999993</v>
      </c>
      <c r="DZ66" s="27">
        <f t="shared" si="45"/>
        <v>68985.180599999978</v>
      </c>
      <c r="EA66" s="27">
        <f t="shared" si="45"/>
        <v>41661.488299999997</v>
      </c>
      <c r="EB66" s="27">
        <f>SUM(EB10:EB65)</f>
        <v>0</v>
      </c>
      <c r="EC66" s="27">
        <f>SUM(EC10:EC65)</f>
        <v>1520378.5463999999</v>
      </c>
      <c r="ED66" s="27">
        <f>SUM(ED10:ED65)</f>
        <v>458534.69660000008</v>
      </c>
      <c r="EE66" s="27">
        <f>SUM(EE10:EE65)</f>
        <v>62312.778400000003</v>
      </c>
      <c r="EF66" s="27">
        <f>SUM(EF10:EF65)</f>
        <v>12642.241500000009</v>
      </c>
      <c r="EH66" s="23"/>
    </row>
    <row r="67" spans="1:140">
      <c r="C67" s="34"/>
      <c r="E67" s="32"/>
      <c r="F67" s="33"/>
    </row>
    <row r="68" spans="1:140" s="34" customFormat="1">
      <c r="B68" s="3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</row>
    <row r="69" spans="1:140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36"/>
    </row>
    <row r="70" spans="1:140">
      <c r="E70" s="34"/>
      <c r="G70" s="43"/>
    </row>
  </sheetData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</protectedRanges>
  <mergeCells count="134">
    <mergeCell ref="DG7:DG8"/>
    <mergeCell ref="DW7:DX7"/>
    <mergeCell ref="DZ7:EA7"/>
    <mergeCell ref="DK7:DL7"/>
    <mergeCell ref="DN7:DO7"/>
    <mergeCell ref="DY7:DY8"/>
    <mergeCell ref="DJ7:DJ8"/>
    <mergeCell ref="DQ7:DR7"/>
    <mergeCell ref="DT7:DU7"/>
    <mergeCell ref="CZ7:CZ8"/>
    <mergeCell ref="DP7:DP8"/>
    <mergeCell ref="DC7:DC8"/>
    <mergeCell ref="DM7:DM8"/>
    <mergeCell ref="CK7:CK8"/>
    <mergeCell ref="CQ7:CQ8"/>
    <mergeCell ref="CL7:CM7"/>
    <mergeCell ref="CW7:CW8"/>
    <mergeCell ref="CT7:CT8"/>
    <mergeCell ref="DF7:DF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P7:S7"/>
    <mergeCell ref="U7:X7"/>
    <mergeCell ref="Z7:AC7"/>
    <mergeCell ref="AE7:AH7"/>
    <mergeCell ref="AN7:AN8"/>
    <mergeCell ref="BF7:BG7"/>
    <mergeCell ref="BE7:BE8"/>
    <mergeCell ref="AI7:AI8"/>
    <mergeCell ref="AT7:AU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EF4:EF6"/>
    <mergeCell ref="EF7:EF8"/>
    <mergeCell ref="CC7:CD7"/>
    <mergeCell ref="CF7:CG7"/>
    <mergeCell ref="EB7:EB8"/>
    <mergeCell ref="EC7:EC8"/>
    <mergeCell ref="DV7:DV8"/>
    <mergeCell ref="CO7:CP7"/>
    <mergeCell ref="CR7:CS7"/>
    <mergeCell ref="CU7:CV7"/>
  </mergeCells>
  <phoneticPr fontId="0" type="noConversion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2021-01-12T12:25:30Z</cp:lastPrinted>
  <dcterms:created xsi:type="dcterms:W3CDTF">2002-03-15T09:46:46Z</dcterms:created>
  <dcterms:modified xsi:type="dcterms:W3CDTF">2021-04-05T12:05:01Z</dcterms:modified>
</cp:coreProperties>
</file>