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<sst xmlns="http://schemas.openxmlformats.org/spreadsheetml/2006/main" count="241" uniqueCount="116">
  <si>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</si>
  <si>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</si>
  <si>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</si>
  <si>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</si>
  <si>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</si>
  <si>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</si>
  <si>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</si>
  <si>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</si>
  <si>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</si>
  <si>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</si>
  <si>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</si>
  <si>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</si>
  <si>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</si>
  <si>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</si>
  <si>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</si>
  <si>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</si>
  <si>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</si>
  <si>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</si>
  <si>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</si>
  <si>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</si>
  <si>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</si>
  <si>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</si>
  <si>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</si>
  <si>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</si>
  <si>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</si>
  <si>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</si>
  <si>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</si>
  <si>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</si>
  <si>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</si>
  <si>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</si>
  <si>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</si>
  <si>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</si>
  <si>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</si>
  <si>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</si>
  <si>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</si>
  <si>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</si>
  <si>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</si>
  <si>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</si>
  <si>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</si>
  <si>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</si>
  <si>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</si>
  <si>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</si>
  <si>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</si>
  <si>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</si>
  <si>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</si>
  <si>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</si>
  <si>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</si>
  <si>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</si>
  <si>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r>
      <t>որից` Սեփական եկամուտներ</t>
    </r>
    <r>
      <rPr>
        <sz val="10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</si>
  <si>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</si>
  <si>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</si>
  <si>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</si>
  <si>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 xml:space="preserve">տող 1220+1240     </t>
    </r>
    <r>
      <rPr>
        <sz val="10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</si>
  <si>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   </t>
    </r>
    <r>
      <rPr>
        <sz val="10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</si>
  <si>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</si>
  <si>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 xml:space="preserve">տող 1391+1393   </t>
    </r>
    <r>
      <rPr>
        <sz val="10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</si>
  <si>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</si>
  <si>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</si>
  <si>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</si>
  <si>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</si>
  <si>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</si>
  <si>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</si>
  <si>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</si>
  <si>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</si>
  <si>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</si>
  <si>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</si>
  <si>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</si>
  <si>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</si>
  <si>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</si>
  <si>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</si>
  <si>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</si>
  <si>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</si>
  <si>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</si>
  <si>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</si>
  <si>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</si>
  <si>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</si>
  <si>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</si>
  <si>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</si>
  <si>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</si>
  <si>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</si>
  <si>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</si>
  <si>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</si>
  <si>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</si>
  <si>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</si>
  <si>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</si>
  <si>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</si>
  <si>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</si>
  <si>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</si>
  <si>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</si>
  <si>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</si>
  <si>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</si>
  <si>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</si>
  <si>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</si>
  <si>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</si>
  <si>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</si>
  <si>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</si>
  <si>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</si>
  <si>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</si>
  <si>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</si>
  <si>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</si>
  <si>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</si>
  <si>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</si>
  <si>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</si>
  <si>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</si>
  <si>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</si>
  <si>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</si>
  <si>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</si>
  <si>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</si>
  <si>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</si>
  <si>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</si>
  <si>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</si>
  <si>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</si>
  <si>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</si>
  <si>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փաստ                   (մայիս  ամիս)                                                                           </t>
  </si>
  <si>
    <r>
      <t xml:space="preserve"> ՀՀ  ԼՈՌՈՒ ՄԱՐԶԻ  ՀԱՄԱՅՆՔՆԵՐԻ   ԲՅՈՒՋԵՏԱՅԻՆ   ԵԿԱՄՈՒՏՆԵՐԻ   ՎԵՐԱԲԵՐՅԱԼ  (աճողական)  2020թ. հունիսի  «30 » -ի դրությամբ </t>
    </r>
    <r>
      <rPr>
        <b/>
        <sz val="10"/>
        <rFont val="GHEA Grapalat"/>
        <family val="3"/>
      </rPr>
      <t xml:space="preserve">                                           </t>
    </r>
  </si>
  <si>
    <r>
      <t>ծրագիր (1-ին եռամսյակ,</t>
    </r>
    <r>
      <rPr>
        <b/>
        <sz val="10"/>
        <rFont val="GHEA Grapalat"/>
        <family val="3"/>
      </rPr>
      <t xml:space="preserve"> 1-ին կիսամյակ</t>
    </r>
    <r>
      <rPr>
        <sz val="10"/>
        <rFont val="GHEA Grapalat"/>
        <family val="3"/>
      </rPr>
      <t>, 9 ամիս)</t>
    </r>
  </si>
</sst>
</file>

<file path=xl/styles.xml><?xml version="1.0" encoding="utf-8"?>
<styleSheet xmlns="http://schemas.openxmlformats.org/spreadsheetml/2006/main">
  <numFmts count="5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&quot;_);\(#,##0&quot; &quot;\)"/>
    <numFmt numFmtId="181" formatCode="#,##0&quot; &quot;_);[Red]\(#,##0&quot; &quot;\)"/>
    <numFmt numFmtId="182" formatCode="#,##0.00&quot; &quot;_);\(#,##0.00&quot; &quot;\)"/>
    <numFmt numFmtId="183" formatCode="#,##0.00&quot; &quot;_);[Red]\(#,##0.00&quot; &quot;\)"/>
    <numFmt numFmtId="184" formatCode="_ * #,##0_)&quot; &quot;_ ;_ * \(#,##0\)&quot; &quot;_ ;_ * &quot;-&quot;_)&quot; &quot;_ ;_ @_ "/>
    <numFmt numFmtId="185" formatCode="_ * #,##0_)_ _ ;_ * \(#,##0\)_ _ ;_ * &quot;-&quot;_)_ _ ;_ @_ "/>
    <numFmt numFmtId="186" formatCode="_ * #,##0.00_)&quot; &quot;_ ;_ * \(#,##0.00\)&quot; &quot;_ ;_ * &quot;-&quot;??_)&quot; &quot;_ ;_ @_ "/>
    <numFmt numFmtId="187" formatCode="_ * #,##0.00_)_ _ ;_ * \(#,##0.00\)_ _ ;_ * &quot;-&quot;??_)_ 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0E+00"/>
    <numFmt numFmtId="209" formatCode="_-* #,##0.0_-;\-* #,##0.0_-;_-* &quot;-&quot;??_-;_-@_-"/>
    <numFmt numFmtId="210" formatCode="[$-409]dddd\,\ mmmm\ dd\,\ yyyy"/>
    <numFmt numFmtId="211" formatCode="_(* #,##0_);_(* \(#,##0\);_(* &quot;-&quot;??_);_(@_)"/>
    <numFmt numFmtId="212" formatCode="m/d"/>
    <numFmt numFmtId="213" formatCode="_(* #,##0.0_);_(* \(#,##0.0\);_(* &quot;-&quot;??_);_(@_)"/>
    <numFmt numFmtId="214" formatCode="#,##0.000"/>
  </numFmts>
  <fonts count="43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/>
      <protection locked="0"/>
    </xf>
    <xf numFmtId="14" fontId="3" fillId="33" borderId="0" xfId="0" applyNumberFormat="1" applyFont="1" applyFill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1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 wrapText="1"/>
    </xf>
    <xf numFmtId="207" fontId="3" fillId="35" borderId="11" xfId="0" applyNumberFormat="1" applyFont="1" applyFill="1" applyBorder="1" applyAlignment="1" applyProtection="1">
      <alignment horizontal="center" vertical="center" wrapText="1"/>
      <protection/>
    </xf>
    <xf numFmtId="207" fontId="3" fillId="33" borderId="11" xfId="0" applyNumberFormat="1" applyFont="1" applyFill="1" applyBorder="1" applyAlignment="1" applyProtection="1">
      <alignment horizontal="center" vertical="center" wrapText="1"/>
      <protection/>
    </xf>
    <xf numFmtId="196" fontId="5" fillId="33" borderId="11" xfId="0" applyNumberFormat="1" applyFont="1" applyFill="1" applyBorder="1" applyAlignment="1">
      <alignment horizontal="center" vertical="center"/>
    </xf>
    <xf numFmtId="207" fontId="5" fillId="33" borderId="11" xfId="0" applyNumberFormat="1" applyFont="1" applyFill="1" applyBorder="1" applyAlignment="1">
      <alignment horizontal="center" vertical="center" wrapText="1"/>
    </xf>
    <xf numFmtId="207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96" fontId="5" fillId="33" borderId="13" xfId="0" applyNumberFormat="1" applyFont="1" applyFill="1" applyBorder="1" applyAlignment="1">
      <alignment horizontal="center" vertical="center"/>
    </xf>
    <xf numFmtId="196" fontId="5" fillId="33" borderId="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Alignment="1" applyProtection="1">
      <alignment horizontal="center" vertical="center" wrapText="1"/>
      <protection locked="0"/>
    </xf>
    <xf numFmtId="196" fontId="3" fillId="33" borderId="11" xfId="0" applyNumberFormat="1" applyFont="1" applyFill="1" applyBorder="1" applyAlignment="1">
      <alignment horizontal="center" vertical="center"/>
    </xf>
    <xf numFmtId="196" fontId="3" fillId="0" borderId="11" xfId="0" applyNumberFormat="1" applyFont="1" applyFill="1" applyBorder="1" applyAlignment="1">
      <alignment horizontal="center" vertical="center"/>
    </xf>
    <xf numFmtId="196" fontId="3" fillId="33" borderId="0" xfId="0" applyNumberFormat="1" applyFont="1" applyFill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3" fillId="34" borderId="11" xfId="0" applyNumberFormat="1" applyFont="1" applyFill="1" applyBorder="1" applyAlignment="1" applyProtection="1">
      <alignment horizontal="center" vertical="center" wrapText="1"/>
      <protection/>
    </xf>
    <xf numFmtId="207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196" fontId="3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207" fontId="4" fillId="33" borderId="11" xfId="0" applyNumberFormat="1" applyFont="1" applyFill="1" applyBorder="1" applyAlignment="1" applyProtection="1">
      <alignment horizontal="center" vertical="center" wrapText="1"/>
      <protection/>
    </xf>
    <xf numFmtId="207" fontId="4" fillId="34" borderId="11" xfId="0" applyNumberFormat="1" applyFont="1" applyFill="1" applyBorder="1" applyAlignment="1" applyProtection="1">
      <alignment horizontal="center" vertical="center" wrapText="1"/>
      <protection/>
    </xf>
    <xf numFmtId="196" fontId="3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33" borderId="0" xfId="0" applyNumberFormat="1" applyFont="1" applyFill="1" applyAlignment="1" applyProtection="1">
      <alignment/>
      <protection locked="0"/>
    </xf>
    <xf numFmtId="207" fontId="3" fillId="34" borderId="0" xfId="0" applyNumberFormat="1" applyFont="1" applyFill="1" applyAlignment="1" applyProtection="1">
      <alignment/>
      <protection locked="0"/>
    </xf>
    <xf numFmtId="207" fontId="3" fillId="33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/>
      <protection locked="0"/>
    </xf>
    <xf numFmtId="3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11" xfId="0" applyNumberFormat="1" applyFont="1" applyBorder="1" applyAlignment="1">
      <alignment horizontal="left" vertical="center"/>
    </xf>
    <xf numFmtId="3" fontId="7" fillId="34" borderId="11" xfId="0" applyNumberFormat="1" applyFont="1" applyFill="1" applyBorder="1" applyAlignment="1" applyProtection="1">
      <alignment horizontal="center"/>
      <protection locked="0"/>
    </xf>
    <xf numFmtId="207" fontId="7" fillId="0" borderId="11" xfId="0" applyNumberFormat="1" applyFont="1" applyBorder="1" applyAlignment="1">
      <alignment horizontal="left" vertical="center"/>
    </xf>
    <xf numFmtId="196" fontId="5" fillId="0" borderId="11" xfId="0" applyNumberFormat="1" applyFont="1" applyFill="1" applyBorder="1" applyAlignment="1">
      <alignment horizontal="center" vertical="center"/>
    </xf>
    <xf numFmtId="207" fontId="3" fillId="33" borderId="0" xfId="0" applyNumberFormat="1" applyFont="1" applyFill="1" applyBorder="1" applyAlignment="1" applyProtection="1">
      <alignment wrapText="1"/>
      <protection locked="0"/>
    </xf>
    <xf numFmtId="4" fontId="3" fillId="36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Fill="1" applyBorder="1" applyAlignment="1" applyProtection="1">
      <alignment horizontal="center" vertical="center" wrapText="1"/>
      <protection/>
    </xf>
    <xf numFmtId="4" fontId="3" fillId="0" borderId="21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20" xfId="0" applyNumberFormat="1" applyFont="1" applyBorder="1" applyAlignment="1" applyProtection="1">
      <alignment horizontal="center" vertical="center" wrapText="1"/>
      <protection/>
    </xf>
    <xf numFmtId="4" fontId="3" fillId="0" borderId="21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0" fontId="3" fillId="37" borderId="20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8" borderId="15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4" fontId="3" fillId="38" borderId="16" xfId="0" applyNumberFormat="1" applyFont="1" applyFill="1" applyBorder="1" applyAlignment="1" applyProtection="1">
      <alignment horizontal="center" vertical="center" wrapText="1"/>
      <protection/>
    </xf>
    <xf numFmtId="4" fontId="3" fillId="38" borderId="22" xfId="0" applyNumberFormat="1" applyFont="1" applyFill="1" applyBorder="1" applyAlignment="1" applyProtection="1">
      <alignment horizontal="center" vertical="center" wrapText="1"/>
      <protection/>
    </xf>
    <xf numFmtId="4" fontId="3" fillId="38" borderId="0" xfId="0" applyNumberFormat="1" applyFont="1" applyFill="1" applyBorder="1" applyAlignment="1" applyProtection="1">
      <alignment horizontal="center" vertical="center" wrapText="1"/>
      <protection/>
    </xf>
    <xf numFmtId="4" fontId="3" fillId="38" borderId="23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4" fontId="3" fillId="38" borderId="12" xfId="0" applyNumberFormat="1" applyFont="1" applyFill="1" applyBorder="1" applyAlignment="1" applyProtection="1">
      <alignment horizontal="center" vertical="center" wrapText="1"/>
      <protection/>
    </xf>
    <xf numFmtId="4" fontId="3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39" borderId="21" xfId="0" applyNumberFormat="1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16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3" fillId="38" borderId="0" xfId="0" applyFont="1" applyFill="1" applyBorder="1" applyAlignment="1" applyProtection="1">
      <alignment horizontal="center" vertical="center" wrapText="1"/>
      <protection/>
    </xf>
    <xf numFmtId="0" fontId="3" fillId="38" borderId="23" xfId="0" applyFont="1" applyFill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19" xfId="0" applyFont="1" applyFill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16" xfId="0" applyNumberFormat="1" applyFont="1" applyBorder="1" applyAlignment="1" applyProtection="1">
      <alignment horizontal="center" vertical="center" wrapText="1"/>
      <protection/>
    </xf>
    <xf numFmtId="4" fontId="3" fillId="13" borderId="15" xfId="0" applyNumberFormat="1" applyFont="1" applyFill="1" applyBorder="1" applyAlignment="1" applyProtection="1">
      <alignment horizontal="center" vertical="center" wrapText="1"/>
      <protection/>
    </xf>
    <xf numFmtId="4" fontId="3" fillId="13" borderId="18" xfId="0" applyNumberFormat="1" applyFont="1" applyFill="1" applyBorder="1" applyAlignment="1" applyProtection="1">
      <alignment horizontal="center" vertical="center" wrapText="1"/>
      <protection/>
    </xf>
    <xf numFmtId="4" fontId="3" fillId="39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" fillId="38" borderId="20" xfId="0" applyNumberFormat="1" applyFont="1" applyFill="1" applyBorder="1" applyAlignment="1" applyProtection="1">
      <alignment horizontal="center" vertical="center" wrapText="1"/>
      <protection/>
    </xf>
    <xf numFmtId="0" fontId="4" fillId="38" borderId="21" xfId="0" applyNumberFormat="1" applyFont="1" applyFill="1" applyBorder="1" applyAlignment="1" applyProtection="1">
      <alignment horizontal="center" vertical="center" wrapText="1"/>
      <protection/>
    </xf>
    <xf numFmtId="0" fontId="4" fillId="38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12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textRotation="90" wrapText="1"/>
      <protection/>
    </xf>
    <xf numFmtId="0" fontId="3" fillId="33" borderId="24" xfId="0" applyFont="1" applyFill="1" applyBorder="1" applyAlignment="1" applyProtection="1">
      <alignment horizontal="center" vertical="center" textRotation="90" wrapText="1"/>
      <protection/>
    </xf>
    <xf numFmtId="0" fontId="3" fillId="33" borderId="14" xfId="0" applyFont="1" applyFill="1" applyBorder="1" applyAlignment="1" applyProtection="1">
      <alignment horizontal="center" vertical="center" textRotation="90" wrapText="1"/>
      <protection/>
    </xf>
    <xf numFmtId="4" fontId="4" fillId="38" borderId="15" xfId="0" applyNumberFormat="1" applyFont="1" applyFill="1" applyBorder="1" applyAlignment="1" applyProtection="1">
      <alignment horizontal="center" vertical="center" wrapText="1"/>
      <protection/>
    </xf>
    <xf numFmtId="4" fontId="4" fillId="38" borderId="18" xfId="0" applyNumberFormat="1" applyFont="1" applyFill="1" applyBorder="1" applyAlignment="1" applyProtection="1">
      <alignment horizontal="center" vertical="center" wrapText="1"/>
      <protection/>
    </xf>
    <xf numFmtId="4" fontId="4" fillId="38" borderId="16" xfId="0" applyNumberFormat="1" applyFont="1" applyFill="1" applyBorder="1" applyAlignment="1" applyProtection="1">
      <alignment horizontal="center" vertical="center" wrapText="1"/>
      <protection/>
    </xf>
    <xf numFmtId="4" fontId="4" fillId="38" borderId="22" xfId="0" applyNumberFormat="1" applyFont="1" applyFill="1" applyBorder="1" applyAlignment="1" applyProtection="1">
      <alignment horizontal="center" vertical="center" wrapText="1"/>
      <protection/>
    </xf>
    <xf numFmtId="4" fontId="4" fillId="38" borderId="0" xfId="0" applyNumberFormat="1" applyFont="1" applyFill="1" applyBorder="1" applyAlignment="1" applyProtection="1">
      <alignment horizontal="center" vertical="center" wrapText="1"/>
      <protection/>
    </xf>
    <xf numFmtId="4" fontId="4" fillId="38" borderId="23" xfId="0" applyNumberFormat="1" applyFont="1" applyFill="1" applyBorder="1" applyAlignment="1" applyProtection="1">
      <alignment horizontal="center" vertical="center" wrapText="1"/>
      <protection/>
    </xf>
    <xf numFmtId="4" fontId="4" fillId="38" borderId="17" xfId="0" applyNumberFormat="1" applyFont="1" applyFill="1" applyBorder="1" applyAlignment="1" applyProtection="1">
      <alignment horizontal="center" vertical="center" wrapText="1"/>
      <protection/>
    </xf>
    <xf numFmtId="4" fontId="4" fillId="38" borderId="12" xfId="0" applyNumberFormat="1" applyFont="1" applyFill="1" applyBorder="1" applyAlignment="1" applyProtection="1">
      <alignment horizontal="center" vertical="center" wrapText="1"/>
      <protection/>
    </xf>
    <xf numFmtId="4" fontId="4" fillId="38" borderId="19" xfId="0" applyNumberFormat="1" applyFont="1" applyFill="1" applyBorder="1" applyAlignment="1" applyProtection="1">
      <alignment horizontal="center" vertical="center" wrapText="1"/>
      <protection/>
    </xf>
    <xf numFmtId="0" fontId="4" fillId="38" borderId="15" xfId="0" applyNumberFormat="1" applyFont="1" applyFill="1" applyBorder="1" applyAlignment="1" applyProtection="1">
      <alignment horizontal="center" vertical="center" wrapText="1"/>
      <protection/>
    </xf>
    <xf numFmtId="0" fontId="4" fillId="38" borderId="18" xfId="0" applyNumberFormat="1" applyFont="1" applyFill="1" applyBorder="1" applyAlignment="1" applyProtection="1">
      <alignment horizontal="center" vertical="center" wrapText="1"/>
      <protection/>
    </xf>
    <xf numFmtId="0" fontId="4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38" borderId="22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23" xfId="0" applyNumberFormat="1" applyFont="1" applyFill="1" applyBorder="1" applyAlignment="1" applyProtection="1">
      <alignment horizontal="center" vertical="center" wrapText="1"/>
      <protection/>
    </xf>
    <xf numFmtId="0" fontId="4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38" borderId="12" xfId="0" applyNumberFormat="1" applyFont="1" applyFill="1" applyBorder="1" applyAlignment="1" applyProtection="1">
      <alignment horizontal="center" vertical="center" wrapText="1"/>
      <protection/>
    </xf>
    <xf numFmtId="0" fontId="4" fillId="38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70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" sqref="C1:O3"/>
    </sheetView>
  </sheetViews>
  <sheetFormatPr defaultColWidth="7.296875" defaultRowHeight="15"/>
  <cols>
    <col min="1" max="1" width="4.3984375" style="8" customWidth="1"/>
    <col min="2" max="2" width="14" style="9" customWidth="1"/>
    <col min="3" max="3" width="11.19921875" style="8" customWidth="1"/>
    <col min="4" max="4" width="9.19921875" style="8" customWidth="1"/>
    <col min="5" max="5" width="11" style="8" customWidth="1"/>
    <col min="6" max="6" width="11.59765625" style="46" customWidth="1"/>
    <col min="7" max="7" width="11.19921875" style="8" customWidth="1"/>
    <col min="8" max="8" width="11.69921875" style="8" customWidth="1"/>
    <col min="9" max="9" width="9.5" style="8" customWidth="1"/>
    <col min="10" max="10" width="11.8984375" style="8" customWidth="1"/>
    <col min="11" max="11" width="12" style="8" customWidth="1"/>
    <col min="12" max="12" width="11.19921875" style="8" customWidth="1"/>
    <col min="13" max="13" width="12.8984375" style="8" customWidth="1"/>
    <col min="14" max="14" width="9.5" style="8" customWidth="1"/>
    <col min="15" max="16" width="12.8984375" style="8" customWidth="1"/>
    <col min="17" max="18" width="13" style="8" customWidth="1"/>
    <col min="19" max="19" width="8.8984375" style="8" customWidth="1"/>
    <col min="20" max="21" width="12.5" style="8" customWidth="1"/>
    <col min="22" max="23" width="11.69921875" style="8" customWidth="1"/>
    <col min="24" max="24" width="11.8984375" style="8" customWidth="1"/>
    <col min="25" max="26" width="12.09765625" style="8" customWidth="1"/>
    <col min="27" max="28" width="10.19921875" style="8" customWidth="1"/>
    <col min="29" max="29" width="11.5" style="8" customWidth="1"/>
    <col min="30" max="31" width="11.59765625" style="8" customWidth="1"/>
    <col min="32" max="34" width="10.8984375" style="8" customWidth="1"/>
    <col min="35" max="36" width="11.59765625" style="8" customWidth="1"/>
    <col min="37" max="37" width="9.69921875" style="8" customWidth="1"/>
    <col min="38" max="38" width="11.3984375" style="8" customWidth="1"/>
    <col min="39" max="39" width="10.69921875" style="8" customWidth="1"/>
    <col min="40" max="41" width="10.3984375" style="8" customWidth="1"/>
    <col min="42" max="42" width="7.69921875" style="8" customWidth="1"/>
    <col min="43" max="43" width="10.69921875" style="8" customWidth="1"/>
    <col min="44" max="44" width="9.59765625" style="8" customWidth="1"/>
    <col min="45" max="46" width="8.19921875" style="8" customWidth="1"/>
    <col min="47" max="47" width="7.19921875" style="8" customWidth="1"/>
    <col min="48" max="49" width="9" style="8" customWidth="1"/>
    <col min="50" max="50" width="7.8984375" style="8" customWidth="1"/>
    <col min="51" max="51" width="14.09765625" style="8" customWidth="1"/>
    <col min="52" max="52" width="12.09765625" style="8" customWidth="1"/>
    <col min="53" max="53" width="9.8984375" style="8" customWidth="1"/>
    <col min="54" max="56" width="8.19921875" style="8" customWidth="1"/>
    <col min="57" max="58" width="9.8984375" style="8" customWidth="1"/>
    <col min="59" max="59" width="8.59765625" style="8" customWidth="1"/>
    <col min="60" max="61" width="8" style="8" customWidth="1"/>
    <col min="62" max="62" width="7.19921875" style="8" customWidth="1"/>
    <col min="63" max="64" width="8.09765625" style="8" customWidth="1"/>
    <col min="65" max="65" width="6.5" style="8" customWidth="1"/>
    <col min="66" max="72" width="10.69921875" style="8" customWidth="1"/>
    <col min="73" max="73" width="9.09765625" style="8" customWidth="1"/>
    <col min="74" max="75" width="8.3984375" style="8" customWidth="1"/>
    <col min="76" max="76" width="8" style="8" customWidth="1"/>
    <col min="77" max="78" width="8.19921875" style="8" customWidth="1"/>
    <col min="79" max="79" width="8.8984375" style="8" customWidth="1"/>
    <col min="80" max="81" width="11.3984375" style="8" customWidth="1"/>
    <col min="82" max="84" width="8.09765625" style="8" customWidth="1"/>
    <col min="85" max="85" width="7.8984375" style="8" customWidth="1"/>
    <col min="86" max="87" width="9.8984375" style="8" customWidth="1"/>
    <col min="88" max="88" width="8.59765625" style="8" customWidth="1"/>
    <col min="89" max="90" width="9.3984375" style="8" customWidth="1"/>
    <col min="91" max="91" width="8.3984375" style="8" customWidth="1"/>
    <col min="92" max="93" width="11.69921875" style="8" customWidth="1"/>
    <col min="94" max="94" width="8.19921875" style="8" customWidth="1"/>
    <col min="95" max="96" width="11" style="8" customWidth="1"/>
    <col min="97" max="97" width="8.8984375" style="8" customWidth="1"/>
    <col min="98" max="99" width="9.8984375" style="8" customWidth="1"/>
    <col min="100" max="102" width="8" style="8" customWidth="1"/>
    <col min="103" max="103" width="7.19921875" style="8" customWidth="1"/>
    <col min="104" max="105" width="8" style="8" customWidth="1"/>
    <col min="106" max="106" width="6.69921875" style="8" customWidth="1"/>
    <col min="107" max="108" width="9.8984375" style="8" customWidth="1"/>
    <col min="109" max="109" width="9.19921875" style="8" customWidth="1"/>
    <col min="110" max="110" width="9.8984375" style="8" customWidth="1"/>
    <col min="111" max="112" width="13.09765625" style="8" customWidth="1"/>
    <col min="113" max="113" width="10.19921875" style="8" customWidth="1"/>
    <col min="114" max="114" width="8.8984375" style="8" customWidth="1"/>
    <col min="115" max="115" width="8.3984375" style="8" customWidth="1"/>
    <col min="116" max="116" width="7.5" style="8" customWidth="1"/>
    <col min="117" max="118" width="9.09765625" style="8" customWidth="1"/>
    <col min="119" max="119" width="7.69921875" style="8" customWidth="1"/>
    <col min="120" max="121" width="8" style="8" customWidth="1"/>
    <col min="122" max="122" width="7.3984375" style="8" customWidth="1"/>
    <col min="123" max="124" width="8.59765625" style="8" customWidth="1"/>
    <col min="125" max="125" width="7.19921875" style="8" customWidth="1"/>
    <col min="126" max="127" width="8.09765625" style="8" customWidth="1"/>
    <col min="128" max="128" width="7.5" style="8" customWidth="1"/>
    <col min="129" max="130" width="11.8984375" style="8" customWidth="1"/>
    <col min="131" max="131" width="7.69921875" style="8" customWidth="1"/>
    <col min="132" max="132" width="6.8984375" style="8" customWidth="1"/>
    <col min="133" max="134" width="10.69921875" style="8" customWidth="1"/>
    <col min="135" max="135" width="9.8984375" style="8" customWidth="1"/>
    <col min="136" max="136" width="10.19921875" style="8" customWidth="1"/>
    <col min="137" max="137" width="8.5" style="8" customWidth="1"/>
    <col min="138" max="16384" width="7.19921875" style="8" customWidth="1"/>
  </cols>
  <sheetData>
    <row r="1" spans="3:132" ht="27.75" customHeight="1">
      <c r="C1" s="127" t="s">
        <v>11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1"/>
      <c r="P1" s="11"/>
      <c r="Q1" s="11"/>
      <c r="R1" s="11"/>
      <c r="S1" s="11"/>
      <c r="T1" s="11"/>
      <c r="U1" s="11"/>
      <c r="V1" s="11"/>
      <c r="W1" s="11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</row>
    <row r="2" spans="3:47" ht="34.5" customHeight="1">
      <c r="C2" s="128" t="s">
        <v>114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Q2" s="13"/>
      <c r="R2" s="13"/>
      <c r="T2" s="129"/>
      <c r="U2" s="129"/>
      <c r="V2" s="129"/>
      <c r="W2" s="15"/>
      <c r="X2" s="15"/>
      <c r="AA2" s="14"/>
      <c r="AB2" s="15"/>
      <c r="AC2" s="15"/>
      <c r="AD2" s="15"/>
      <c r="AE2" s="15"/>
      <c r="AF2" s="1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</row>
    <row r="3" spans="3:47" ht="18" customHeight="1">
      <c r="C3" s="16"/>
      <c r="D3" s="16"/>
      <c r="E3" s="16"/>
      <c r="F3" s="17"/>
      <c r="G3" s="16"/>
      <c r="H3" s="16"/>
      <c r="I3" s="16"/>
      <c r="J3" s="16"/>
      <c r="K3" s="16"/>
      <c r="L3" s="128" t="s">
        <v>12</v>
      </c>
      <c r="M3" s="128"/>
      <c r="N3" s="128"/>
      <c r="O3" s="128"/>
      <c r="P3" s="16"/>
      <c r="Q3" s="13"/>
      <c r="R3" s="13"/>
      <c r="T3" s="15"/>
      <c r="U3" s="15"/>
      <c r="V3" s="15"/>
      <c r="W3" s="15"/>
      <c r="X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135" s="18" customFormat="1" ht="18" customHeight="1">
      <c r="A4" s="130" t="s">
        <v>6</v>
      </c>
      <c r="B4" s="130" t="s">
        <v>10</v>
      </c>
      <c r="C4" s="133" t="s">
        <v>4</v>
      </c>
      <c r="D4" s="133" t="s">
        <v>5</v>
      </c>
      <c r="E4" s="136" t="s">
        <v>13</v>
      </c>
      <c r="F4" s="137"/>
      <c r="G4" s="137"/>
      <c r="H4" s="137"/>
      <c r="I4" s="138"/>
      <c r="J4" s="145" t="s">
        <v>48</v>
      </c>
      <c r="K4" s="146"/>
      <c r="L4" s="146"/>
      <c r="M4" s="146"/>
      <c r="N4" s="147"/>
      <c r="O4" s="120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2"/>
      <c r="DF4" s="93" t="s">
        <v>14</v>
      </c>
      <c r="DG4" s="94" t="s">
        <v>15</v>
      </c>
      <c r="DH4" s="95"/>
      <c r="DI4" s="96"/>
      <c r="DJ4" s="103" t="s">
        <v>3</v>
      </c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93" t="s">
        <v>16</v>
      </c>
      <c r="EC4" s="104" t="s">
        <v>17</v>
      </c>
      <c r="ED4" s="105"/>
      <c r="EE4" s="106"/>
    </row>
    <row r="5" spans="1:135" s="18" customFormat="1" ht="15" customHeight="1">
      <c r="A5" s="131"/>
      <c r="B5" s="131"/>
      <c r="C5" s="134"/>
      <c r="D5" s="134"/>
      <c r="E5" s="139"/>
      <c r="F5" s="140"/>
      <c r="G5" s="140"/>
      <c r="H5" s="140"/>
      <c r="I5" s="141"/>
      <c r="J5" s="148"/>
      <c r="K5" s="149"/>
      <c r="L5" s="149"/>
      <c r="M5" s="149"/>
      <c r="N5" s="150"/>
      <c r="O5" s="113" t="s">
        <v>7</v>
      </c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5"/>
      <c r="AV5" s="116" t="s">
        <v>2</v>
      </c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60" t="s">
        <v>8</v>
      </c>
      <c r="BL5" s="61"/>
      <c r="BM5" s="61"/>
      <c r="BN5" s="117" t="s">
        <v>18</v>
      </c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9"/>
      <c r="CE5" s="90" t="s">
        <v>0</v>
      </c>
      <c r="CF5" s="89"/>
      <c r="CG5" s="89"/>
      <c r="CH5" s="89"/>
      <c r="CI5" s="89"/>
      <c r="CJ5" s="89"/>
      <c r="CK5" s="89"/>
      <c r="CL5" s="89"/>
      <c r="CM5" s="123"/>
      <c r="CN5" s="117" t="s">
        <v>1</v>
      </c>
      <c r="CO5" s="118"/>
      <c r="CP5" s="118"/>
      <c r="CQ5" s="118"/>
      <c r="CR5" s="118"/>
      <c r="CS5" s="118"/>
      <c r="CT5" s="118"/>
      <c r="CU5" s="118"/>
      <c r="CV5" s="118"/>
      <c r="CW5" s="116" t="s">
        <v>19</v>
      </c>
      <c r="CX5" s="116"/>
      <c r="CY5" s="116"/>
      <c r="CZ5" s="60" t="s">
        <v>20</v>
      </c>
      <c r="DA5" s="61"/>
      <c r="DB5" s="62"/>
      <c r="DC5" s="60" t="s">
        <v>21</v>
      </c>
      <c r="DD5" s="61"/>
      <c r="DE5" s="62"/>
      <c r="DF5" s="93"/>
      <c r="DG5" s="97"/>
      <c r="DH5" s="98"/>
      <c r="DI5" s="99"/>
      <c r="DJ5" s="68"/>
      <c r="DK5" s="68"/>
      <c r="DL5" s="69"/>
      <c r="DM5" s="69"/>
      <c r="DN5" s="69"/>
      <c r="DO5" s="69"/>
      <c r="DP5" s="60" t="s">
        <v>22</v>
      </c>
      <c r="DQ5" s="61"/>
      <c r="DR5" s="62"/>
      <c r="DS5" s="66"/>
      <c r="DT5" s="67"/>
      <c r="DU5" s="67"/>
      <c r="DV5" s="67"/>
      <c r="DW5" s="67"/>
      <c r="DX5" s="67"/>
      <c r="DY5" s="67"/>
      <c r="DZ5" s="67"/>
      <c r="EA5" s="67"/>
      <c r="EB5" s="93"/>
      <c r="EC5" s="107"/>
      <c r="ED5" s="108"/>
      <c r="EE5" s="109"/>
    </row>
    <row r="6" spans="1:135" s="18" customFormat="1" ht="75" customHeight="1">
      <c r="A6" s="131"/>
      <c r="B6" s="131"/>
      <c r="C6" s="134"/>
      <c r="D6" s="134"/>
      <c r="E6" s="142"/>
      <c r="F6" s="143"/>
      <c r="G6" s="143"/>
      <c r="H6" s="143"/>
      <c r="I6" s="144"/>
      <c r="J6" s="151"/>
      <c r="K6" s="152"/>
      <c r="L6" s="152"/>
      <c r="M6" s="152"/>
      <c r="N6" s="153"/>
      <c r="O6" s="124" t="s">
        <v>23</v>
      </c>
      <c r="P6" s="125"/>
      <c r="Q6" s="125"/>
      <c r="R6" s="125"/>
      <c r="S6" s="126"/>
      <c r="T6" s="70" t="s">
        <v>24</v>
      </c>
      <c r="U6" s="71"/>
      <c r="V6" s="71"/>
      <c r="W6" s="71"/>
      <c r="X6" s="72"/>
      <c r="Y6" s="70" t="s">
        <v>25</v>
      </c>
      <c r="Z6" s="71"/>
      <c r="AA6" s="71"/>
      <c r="AB6" s="71"/>
      <c r="AC6" s="72"/>
      <c r="AD6" s="70" t="s">
        <v>26</v>
      </c>
      <c r="AE6" s="71"/>
      <c r="AF6" s="71"/>
      <c r="AG6" s="71"/>
      <c r="AH6" s="72"/>
      <c r="AI6" s="70" t="s">
        <v>27</v>
      </c>
      <c r="AJ6" s="71"/>
      <c r="AK6" s="71"/>
      <c r="AL6" s="71"/>
      <c r="AM6" s="72"/>
      <c r="AN6" s="70" t="s">
        <v>28</v>
      </c>
      <c r="AO6" s="71"/>
      <c r="AP6" s="71"/>
      <c r="AQ6" s="71"/>
      <c r="AR6" s="72"/>
      <c r="AS6" s="86" t="s">
        <v>29</v>
      </c>
      <c r="AT6" s="86"/>
      <c r="AU6" s="86"/>
      <c r="AV6" s="77" t="s">
        <v>30</v>
      </c>
      <c r="AW6" s="78"/>
      <c r="AX6" s="78"/>
      <c r="AY6" s="77" t="s">
        <v>31</v>
      </c>
      <c r="AZ6" s="78"/>
      <c r="BA6" s="79"/>
      <c r="BB6" s="80" t="s">
        <v>32</v>
      </c>
      <c r="BC6" s="81"/>
      <c r="BD6" s="82"/>
      <c r="BE6" s="80" t="s">
        <v>33</v>
      </c>
      <c r="BF6" s="81"/>
      <c r="BG6" s="81"/>
      <c r="BH6" s="91" t="s">
        <v>34</v>
      </c>
      <c r="BI6" s="92"/>
      <c r="BJ6" s="92"/>
      <c r="BK6" s="63"/>
      <c r="BL6" s="64"/>
      <c r="BM6" s="64"/>
      <c r="BN6" s="83" t="s">
        <v>35</v>
      </c>
      <c r="BO6" s="84"/>
      <c r="BP6" s="84"/>
      <c r="BQ6" s="84"/>
      <c r="BR6" s="85"/>
      <c r="BS6" s="76" t="s">
        <v>36</v>
      </c>
      <c r="BT6" s="76"/>
      <c r="BU6" s="76"/>
      <c r="BV6" s="76" t="s">
        <v>37</v>
      </c>
      <c r="BW6" s="76"/>
      <c r="BX6" s="76"/>
      <c r="BY6" s="76" t="s">
        <v>38</v>
      </c>
      <c r="BZ6" s="76"/>
      <c r="CA6" s="76"/>
      <c r="CB6" s="76" t="s">
        <v>39</v>
      </c>
      <c r="CC6" s="76"/>
      <c r="CD6" s="76"/>
      <c r="CE6" s="76" t="s">
        <v>49</v>
      </c>
      <c r="CF6" s="76"/>
      <c r="CG6" s="76"/>
      <c r="CH6" s="90" t="s">
        <v>50</v>
      </c>
      <c r="CI6" s="89"/>
      <c r="CJ6" s="89"/>
      <c r="CK6" s="76" t="s">
        <v>40</v>
      </c>
      <c r="CL6" s="76"/>
      <c r="CM6" s="76"/>
      <c r="CN6" s="87" t="s">
        <v>41</v>
      </c>
      <c r="CO6" s="88"/>
      <c r="CP6" s="89"/>
      <c r="CQ6" s="76" t="s">
        <v>42</v>
      </c>
      <c r="CR6" s="76"/>
      <c r="CS6" s="76"/>
      <c r="CT6" s="90" t="s">
        <v>51</v>
      </c>
      <c r="CU6" s="89"/>
      <c r="CV6" s="89"/>
      <c r="CW6" s="116"/>
      <c r="CX6" s="116"/>
      <c r="CY6" s="116"/>
      <c r="CZ6" s="63"/>
      <c r="DA6" s="64"/>
      <c r="DB6" s="65"/>
      <c r="DC6" s="63"/>
      <c r="DD6" s="64"/>
      <c r="DE6" s="65"/>
      <c r="DF6" s="93"/>
      <c r="DG6" s="100"/>
      <c r="DH6" s="101"/>
      <c r="DI6" s="102"/>
      <c r="DJ6" s="60" t="s">
        <v>52</v>
      </c>
      <c r="DK6" s="61"/>
      <c r="DL6" s="62"/>
      <c r="DM6" s="60" t="s">
        <v>53</v>
      </c>
      <c r="DN6" s="61"/>
      <c r="DO6" s="62"/>
      <c r="DP6" s="63"/>
      <c r="DQ6" s="64"/>
      <c r="DR6" s="65"/>
      <c r="DS6" s="60" t="s">
        <v>54</v>
      </c>
      <c r="DT6" s="61"/>
      <c r="DU6" s="62"/>
      <c r="DV6" s="60" t="s">
        <v>55</v>
      </c>
      <c r="DW6" s="61"/>
      <c r="DX6" s="62"/>
      <c r="DY6" s="58" t="s">
        <v>56</v>
      </c>
      <c r="DZ6" s="59"/>
      <c r="EA6" s="59"/>
      <c r="EB6" s="93"/>
      <c r="EC6" s="110"/>
      <c r="ED6" s="111"/>
      <c r="EE6" s="112"/>
    </row>
    <row r="7" spans="1:135" s="2" customFormat="1" ht="26.25" customHeight="1">
      <c r="A7" s="131"/>
      <c r="B7" s="131"/>
      <c r="C7" s="134"/>
      <c r="D7" s="134"/>
      <c r="E7" s="53" t="s">
        <v>43</v>
      </c>
      <c r="F7" s="73" t="s">
        <v>47</v>
      </c>
      <c r="G7" s="74"/>
      <c r="H7" s="74"/>
      <c r="I7" s="75"/>
      <c r="J7" s="53" t="s">
        <v>43</v>
      </c>
      <c r="K7" s="73" t="s">
        <v>47</v>
      </c>
      <c r="L7" s="74"/>
      <c r="M7" s="74"/>
      <c r="N7" s="75"/>
      <c r="O7" s="53" t="s">
        <v>43</v>
      </c>
      <c r="P7" s="73" t="s">
        <v>47</v>
      </c>
      <c r="Q7" s="74"/>
      <c r="R7" s="74"/>
      <c r="S7" s="75"/>
      <c r="T7" s="53" t="s">
        <v>43</v>
      </c>
      <c r="U7" s="73" t="s">
        <v>47</v>
      </c>
      <c r="V7" s="74"/>
      <c r="W7" s="74"/>
      <c r="X7" s="75"/>
      <c r="Y7" s="53" t="s">
        <v>43</v>
      </c>
      <c r="Z7" s="73" t="s">
        <v>47</v>
      </c>
      <c r="AA7" s="74"/>
      <c r="AB7" s="74"/>
      <c r="AC7" s="75"/>
      <c r="AD7" s="53" t="s">
        <v>43</v>
      </c>
      <c r="AE7" s="73" t="s">
        <v>47</v>
      </c>
      <c r="AF7" s="74"/>
      <c r="AG7" s="74"/>
      <c r="AH7" s="75"/>
      <c r="AI7" s="53" t="s">
        <v>43</v>
      </c>
      <c r="AJ7" s="73" t="s">
        <v>47</v>
      </c>
      <c r="AK7" s="74"/>
      <c r="AL7" s="74"/>
      <c r="AM7" s="75"/>
      <c r="AN7" s="53" t="s">
        <v>43</v>
      </c>
      <c r="AO7" s="73" t="s">
        <v>47</v>
      </c>
      <c r="AP7" s="74"/>
      <c r="AQ7" s="74"/>
      <c r="AR7" s="75"/>
      <c r="AS7" s="53" t="s">
        <v>43</v>
      </c>
      <c r="AT7" s="55" t="s">
        <v>47</v>
      </c>
      <c r="AU7" s="56"/>
      <c r="AV7" s="53" t="s">
        <v>43</v>
      </c>
      <c r="AW7" s="55" t="s">
        <v>47</v>
      </c>
      <c r="AX7" s="56"/>
      <c r="AY7" s="53" t="s">
        <v>43</v>
      </c>
      <c r="AZ7" s="55" t="s">
        <v>47</v>
      </c>
      <c r="BA7" s="56"/>
      <c r="BB7" s="53" t="s">
        <v>43</v>
      </c>
      <c r="BC7" s="55" t="s">
        <v>47</v>
      </c>
      <c r="BD7" s="56"/>
      <c r="BE7" s="53" t="s">
        <v>43</v>
      </c>
      <c r="BF7" s="55" t="s">
        <v>47</v>
      </c>
      <c r="BG7" s="56"/>
      <c r="BH7" s="53" t="s">
        <v>43</v>
      </c>
      <c r="BI7" s="55" t="s">
        <v>47</v>
      </c>
      <c r="BJ7" s="56"/>
      <c r="BK7" s="53" t="s">
        <v>43</v>
      </c>
      <c r="BL7" s="55" t="s">
        <v>47</v>
      </c>
      <c r="BM7" s="56"/>
      <c r="BN7" s="53" t="s">
        <v>43</v>
      </c>
      <c r="BO7" s="55" t="s">
        <v>47</v>
      </c>
      <c r="BP7" s="154"/>
      <c r="BQ7" s="154"/>
      <c r="BR7" s="56"/>
      <c r="BS7" s="53" t="s">
        <v>43</v>
      </c>
      <c r="BT7" s="55" t="s">
        <v>47</v>
      </c>
      <c r="BU7" s="56"/>
      <c r="BV7" s="53" t="s">
        <v>43</v>
      </c>
      <c r="BW7" s="55" t="s">
        <v>47</v>
      </c>
      <c r="BX7" s="56"/>
      <c r="BY7" s="53" t="s">
        <v>43</v>
      </c>
      <c r="BZ7" s="55" t="s">
        <v>47</v>
      </c>
      <c r="CA7" s="56"/>
      <c r="CB7" s="53" t="s">
        <v>43</v>
      </c>
      <c r="CC7" s="55" t="s">
        <v>47</v>
      </c>
      <c r="CD7" s="56"/>
      <c r="CE7" s="53" t="s">
        <v>43</v>
      </c>
      <c r="CF7" s="55" t="s">
        <v>47</v>
      </c>
      <c r="CG7" s="56"/>
      <c r="CH7" s="53" t="s">
        <v>43</v>
      </c>
      <c r="CI7" s="55" t="s">
        <v>47</v>
      </c>
      <c r="CJ7" s="56"/>
      <c r="CK7" s="53" t="s">
        <v>43</v>
      </c>
      <c r="CL7" s="55" t="s">
        <v>47</v>
      </c>
      <c r="CM7" s="56"/>
      <c r="CN7" s="53" t="s">
        <v>43</v>
      </c>
      <c r="CO7" s="55" t="s">
        <v>47</v>
      </c>
      <c r="CP7" s="56"/>
      <c r="CQ7" s="53" t="s">
        <v>43</v>
      </c>
      <c r="CR7" s="55" t="s">
        <v>47</v>
      </c>
      <c r="CS7" s="56"/>
      <c r="CT7" s="53" t="s">
        <v>43</v>
      </c>
      <c r="CU7" s="55" t="s">
        <v>47</v>
      </c>
      <c r="CV7" s="56"/>
      <c r="CW7" s="53" t="s">
        <v>43</v>
      </c>
      <c r="CX7" s="55" t="s">
        <v>47</v>
      </c>
      <c r="CY7" s="56"/>
      <c r="CZ7" s="53" t="s">
        <v>43</v>
      </c>
      <c r="DA7" s="55" t="s">
        <v>47</v>
      </c>
      <c r="DB7" s="56"/>
      <c r="DC7" s="53" t="s">
        <v>43</v>
      </c>
      <c r="DD7" s="55" t="s">
        <v>47</v>
      </c>
      <c r="DE7" s="56"/>
      <c r="DF7" s="57" t="s">
        <v>9</v>
      </c>
      <c r="DG7" s="53" t="s">
        <v>43</v>
      </c>
      <c r="DH7" s="55" t="s">
        <v>47</v>
      </c>
      <c r="DI7" s="56"/>
      <c r="DJ7" s="53" t="s">
        <v>43</v>
      </c>
      <c r="DK7" s="55" t="s">
        <v>47</v>
      </c>
      <c r="DL7" s="56"/>
      <c r="DM7" s="53" t="s">
        <v>43</v>
      </c>
      <c r="DN7" s="55" t="s">
        <v>47</v>
      </c>
      <c r="DO7" s="56"/>
      <c r="DP7" s="53" t="s">
        <v>43</v>
      </c>
      <c r="DQ7" s="55" t="s">
        <v>47</v>
      </c>
      <c r="DR7" s="56"/>
      <c r="DS7" s="53" t="s">
        <v>43</v>
      </c>
      <c r="DT7" s="55" t="s">
        <v>47</v>
      </c>
      <c r="DU7" s="56"/>
      <c r="DV7" s="53" t="s">
        <v>43</v>
      </c>
      <c r="DW7" s="55" t="s">
        <v>47</v>
      </c>
      <c r="DX7" s="56"/>
      <c r="DY7" s="53" t="s">
        <v>43</v>
      </c>
      <c r="DZ7" s="55" t="s">
        <v>47</v>
      </c>
      <c r="EA7" s="56"/>
      <c r="EB7" s="93" t="s">
        <v>9</v>
      </c>
      <c r="EC7" s="53" t="s">
        <v>43</v>
      </c>
      <c r="ED7" s="55" t="s">
        <v>47</v>
      </c>
      <c r="EE7" s="56"/>
    </row>
    <row r="8" spans="1:135" s="2" customFormat="1" ht="96" customHeight="1">
      <c r="A8" s="132"/>
      <c r="B8" s="132"/>
      <c r="C8" s="135"/>
      <c r="D8" s="135"/>
      <c r="E8" s="54"/>
      <c r="F8" s="7" t="s">
        <v>115</v>
      </c>
      <c r="G8" s="1" t="s">
        <v>113</v>
      </c>
      <c r="H8" s="1" t="s">
        <v>46</v>
      </c>
      <c r="I8" s="1" t="s">
        <v>45</v>
      </c>
      <c r="J8" s="54"/>
      <c r="K8" s="7" t="s">
        <v>115</v>
      </c>
      <c r="L8" s="1" t="str">
        <f>G8</f>
        <v>փաստ                   (մայիս  ամիս)                                                                           </v>
      </c>
      <c r="M8" s="1" t="s">
        <v>46</v>
      </c>
      <c r="N8" s="1" t="s">
        <v>45</v>
      </c>
      <c r="O8" s="54"/>
      <c r="P8" s="7" t="s">
        <v>115</v>
      </c>
      <c r="Q8" s="1" t="str">
        <f>L8</f>
        <v>փաստ                   (մայիս  ամիս)                                                                           </v>
      </c>
      <c r="R8" s="1" t="s">
        <v>46</v>
      </c>
      <c r="S8" s="1" t="s">
        <v>45</v>
      </c>
      <c r="T8" s="54"/>
      <c r="U8" s="7" t="s">
        <v>115</v>
      </c>
      <c r="V8" s="1" t="str">
        <f>Q8</f>
        <v>փաստ                   (մայիս  ամիս)                                                                           </v>
      </c>
      <c r="W8" s="1" t="s">
        <v>46</v>
      </c>
      <c r="X8" s="1" t="s">
        <v>45</v>
      </c>
      <c r="Y8" s="54"/>
      <c r="Z8" s="7" t="s">
        <v>115</v>
      </c>
      <c r="AA8" s="1" t="str">
        <f>V8</f>
        <v>փաստ                   (մայիս  ամիս)                                                                           </v>
      </c>
      <c r="AB8" s="1" t="s">
        <v>46</v>
      </c>
      <c r="AC8" s="1" t="s">
        <v>45</v>
      </c>
      <c r="AD8" s="54"/>
      <c r="AE8" s="7" t="s">
        <v>115</v>
      </c>
      <c r="AF8" s="1" t="str">
        <f>AA8</f>
        <v>փաստ                   (մայիս  ամիս)                                                                           </v>
      </c>
      <c r="AG8" s="1" t="s">
        <v>46</v>
      </c>
      <c r="AH8" s="1" t="s">
        <v>45</v>
      </c>
      <c r="AI8" s="54"/>
      <c r="AJ8" s="7" t="s">
        <v>115</v>
      </c>
      <c r="AK8" s="1" t="str">
        <f>AF8</f>
        <v>փաստ                   (մայիս  ամիս)                                                                           </v>
      </c>
      <c r="AL8" s="1" t="s">
        <v>46</v>
      </c>
      <c r="AM8" s="1" t="s">
        <v>45</v>
      </c>
      <c r="AN8" s="54"/>
      <c r="AO8" s="7" t="s">
        <v>115</v>
      </c>
      <c r="AP8" s="1" t="str">
        <f>AK8</f>
        <v>փաստ                   (մայիս  ամիս)                                                                           </v>
      </c>
      <c r="AQ8" s="1" t="s">
        <v>46</v>
      </c>
      <c r="AR8" s="1" t="s">
        <v>45</v>
      </c>
      <c r="AS8" s="54"/>
      <c r="AT8" s="7" t="s">
        <v>115</v>
      </c>
      <c r="AU8" s="1" t="str">
        <f>AP8</f>
        <v>փաստ                   (մայիս  ամիս)                                                                           </v>
      </c>
      <c r="AV8" s="54"/>
      <c r="AW8" s="7" t="s">
        <v>115</v>
      </c>
      <c r="AX8" s="1" t="str">
        <f>AU8</f>
        <v>փաստ                   (մայիս  ամիս)                                                                           </v>
      </c>
      <c r="AY8" s="54"/>
      <c r="AZ8" s="7" t="s">
        <v>115</v>
      </c>
      <c r="BA8" s="1" t="str">
        <f>AX8</f>
        <v>փաստ                   (մայիս  ամիս)                                                                           </v>
      </c>
      <c r="BB8" s="54"/>
      <c r="BC8" s="7" t="s">
        <v>115</v>
      </c>
      <c r="BD8" s="1" t="str">
        <f>BA8</f>
        <v>փաստ                   (մայիս  ամիս)                                                                           </v>
      </c>
      <c r="BE8" s="54"/>
      <c r="BF8" s="7" t="s">
        <v>115</v>
      </c>
      <c r="BG8" s="1" t="str">
        <f>BD8</f>
        <v>փաստ                   (մայիս  ամիս)                                                                           </v>
      </c>
      <c r="BH8" s="54"/>
      <c r="BI8" s="7" t="s">
        <v>115</v>
      </c>
      <c r="BJ8" s="1" t="str">
        <f>BG8</f>
        <v>փաստ                   (մայիս  ամիս)                                                                           </v>
      </c>
      <c r="BK8" s="54"/>
      <c r="BL8" s="7" t="s">
        <v>115</v>
      </c>
      <c r="BM8" s="1" t="str">
        <f>BJ8</f>
        <v>փաստ                   (մայիս  ամիս)                                                                           </v>
      </c>
      <c r="BN8" s="54"/>
      <c r="BO8" s="7" t="s">
        <v>115</v>
      </c>
      <c r="BP8" s="1" t="str">
        <f>BM8</f>
        <v>փաստ                   (մայիս  ամիս)                                                                           </v>
      </c>
      <c r="BQ8" s="1" t="s">
        <v>46</v>
      </c>
      <c r="BR8" s="1" t="s">
        <v>45</v>
      </c>
      <c r="BS8" s="54"/>
      <c r="BT8" s="7" t="s">
        <v>115</v>
      </c>
      <c r="BU8" s="1" t="str">
        <f>BP8</f>
        <v>փաստ                   (մայիս  ամիս)                                                                           </v>
      </c>
      <c r="BV8" s="54"/>
      <c r="BW8" s="7" t="s">
        <v>115</v>
      </c>
      <c r="BX8" s="1" t="str">
        <f>BU8</f>
        <v>փաստ                   (մայիս  ամիս)                                                                           </v>
      </c>
      <c r="BY8" s="54"/>
      <c r="BZ8" s="7" t="s">
        <v>115</v>
      </c>
      <c r="CA8" s="1" t="str">
        <f>BX8</f>
        <v>փաստ                   (մայիս  ամիս)                                                                           </v>
      </c>
      <c r="CB8" s="54"/>
      <c r="CC8" s="7" t="s">
        <v>115</v>
      </c>
      <c r="CD8" s="1" t="str">
        <f>CA8</f>
        <v>փաստ                   (մայիս  ամիս)                                                                           </v>
      </c>
      <c r="CE8" s="54"/>
      <c r="CF8" s="7" t="s">
        <v>115</v>
      </c>
      <c r="CG8" s="1" t="str">
        <f>CD8</f>
        <v>փաստ                   (մայիս  ամիս)                                                                           </v>
      </c>
      <c r="CH8" s="54"/>
      <c r="CI8" s="7" t="s">
        <v>115</v>
      </c>
      <c r="CJ8" s="1" t="str">
        <f>CG8</f>
        <v>փաստ                   (մայիս  ամիս)                                                                           </v>
      </c>
      <c r="CK8" s="54"/>
      <c r="CL8" s="7" t="s">
        <v>115</v>
      </c>
      <c r="CM8" s="1" t="str">
        <f>CJ8</f>
        <v>փաստ                   (մայիս  ամիս)                                                                           </v>
      </c>
      <c r="CN8" s="54"/>
      <c r="CO8" s="7" t="s">
        <v>115</v>
      </c>
      <c r="CP8" s="1" t="str">
        <f>CM8</f>
        <v>փաստ                   (մայիս  ամիս)                                                                           </v>
      </c>
      <c r="CQ8" s="54"/>
      <c r="CR8" s="7" t="s">
        <v>115</v>
      </c>
      <c r="CS8" s="1" t="str">
        <f>CP8</f>
        <v>փաստ                   (մայիս  ամիս)                                                                           </v>
      </c>
      <c r="CT8" s="54"/>
      <c r="CU8" s="7" t="s">
        <v>115</v>
      </c>
      <c r="CV8" s="1" t="str">
        <f>CS8</f>
        <v>փաստ                   (մայիս  ամիս)                                                                           </v>
      </c>
      <c r="CW8" s="54"/>
      <c r="CX8" s="7" t="s">
        <v>115</v>
      </c>
      <c r="CY8" s="1" t="str">
        <f>CV8</f>
        <v>փաստ                   (մայիս  ամիս)                                                                           </v>
      </c>
      <c r="CZ8" s="54"/>
      <c r="DA8" s="7" t="s">
        <v>115</v>
      </c>
      <c r="DB8" s="1" t="str">
        <f>CY8</f>
        <v>փաստ                   (մայիս  ամիս)                                                                           </v>
      </c>
      <c r="DC8" s="54"/>
      <c r="DD8" s="7" t="s">
        <v>115</v>
      </c>
      <c r="DE8" s="1" t="str">
        <f>DB8</f>
        <v>փաստ                   (մայիս  ամիս)                                                                           </v>
      </c>
      <c r="DF8" s="57"/>
      <c r="DG8" s="54"/>
      <c r="DH8" s="7" t="s">
        <v>115</v>
      </c>
      <c r="DI8" s="1" t="str">
        <f>DE8</f>
        <v>փաստ                   (մայիս  ամիս)                                                                           </v>
      </c>
      <c r="DJ8" s="54"/>
      <c r="DK8" s="7" t="s">
        <v>115</v>
      </c>
      <c r="DL8" s="1" t="str">
        <f>DI8</f>
        <v>փաստ                   (մայիս  ամիս)                                                                           </v>
      </c>
      <c r="DM8" s="54"/>
      <c r="DN8" s="7" t="s">
        <v>115</v>
      </c>
      <c r="DO8" s="1" t="str">
        <f>DL8</f>
        <v>փաստ                   (մայիս  ամիս)                                                                           </v>
      </c>
      <c r="DP8" s="54"/>
      <c r="DQ8" s="7" t="s">
        <v>115</v>
      </c>
      <c r="DR8" s="1" t="str">
        <f>DO8</f>
        <v>փաստ                   (մայիս  ամիս)                                                                           </v>
      </c>
      <c r="DS8" s="54"/>
      <c r="DT8" s="7" t="s">
        <v>115</v>
      </c>
      <c r="DU8" s="1" t="str">
        <f>DR8</f>
        <v>փաստ                   (մայիս  ամիս)                                                                           </v>
      </c>
      <c r="DV8" s="54"/>
      <c r="DW8" s="7" t="s">
        <v>115</v>
      </c>
      <c r="DX8" s="1" t="str">
        <f>DU8</f>
        <v>փաստ                   (մայիս  ամիս)                                                                           </v>
      </c>
      <c r="DY8" s="54"/>
      <c r="DZ8" s="7" t="s">
        <v>115</v>
      </c>
      <c r="EA8" s="1" t="str">
        <f>DX8</f>
        <v>փաստ                   (մայիս  ամիս)                                                                           </v>
      </c>
      <c r="EB8" s="93"/>
      <c r="EC8" s="54"/>
      <c r="ED8" s="7" t="s">
        <v>115</v>
      </c>
      <c r="EE8" s="1" t="str">
        <f>EA8</f>
        <v>փաստ                   (մայիս  ամիս)                                                                           </v>
      </c>
    </row>
    <row r="9" spans="1:135" s="6" customFormat="1" ht="15" customHeight="1">
      <c r="A9" s="3"/>
      <c r="B9" s="4">
        <v>1</v>
      </c>
      <c r="C9" s="5">
        <v>2</v>
      </c>
      <c r="D9" s="4">
        <v>3</v>
      </c>
      <c r="E9" s="5">
        <v>4</v>
      </c>
      <c r="F9" s="4">
        <v>5</v>
      </c>
      <c r="G9" s="5">
        <v>6</v>
      </c>
      <c r="H9" s="4">
        <v>7</v>
      </c>
      <c r="I9" s="5">
        <v>8</v>
      </c>
      <c r="J9" s="4">
        <v>9</v>
      </c>
      <c r="K9" s="5">
        <v>10</v>
      </c>
      <c r="L9" s="4">
        <v>11</v>
      </c>
      <c r="M9" s="5">
        <v>12</v>
      </c>
      <c r="N9" s="4">
        <v>13</v>
      </c>
      <c r="O9" s="5">
        <v>14</v>
      </c>
      <c r="P9" s="4">
        <v>15</v>
      </c>
      <c r="Q9" s="5">
        <v>16</v>
      </c>
      <c r="R9" s="4">
        <v>17</v>
      </c>
      <c r="S9" s="5">
        <v>18</v>
      </c>
      <c r="T9" s="4">
        <v>19</v>
      </c>
      <c r="U9" s="5">
        <v>20</v>
      </c>
      <c r="V9" s="4">
        <v>21</v>
      </c>
      <c r="W9" s="5">
        <v>22</v>
      </c>
      <c r="X9" s="4">
        <v>23</v>
      </c>
      <c r="Y9" s="5">
        <v>24</v>
      </c>
      <c r="Z9" s="4">
        <v>25</v>
      </c>
      <c r="AA9" s="5">
        <v>26</v>
      </c>
      <c r="AB9" s="4">
        <v>27</v>
      </c>
      <c r="AC9" s="5">
        <v>28</v>
      </c>
      <c r="AD9" s="4">
        <v>29</v>
      </c>
      <c r="AE9" s="5">
        <v>30</v>
      </c>
      <c r="AF9" s="4">
        <v>31</v>
      </c>
      <c r="AG9" s="5">
        <v>32</v>
      </c>
      <c r="AH9" s="4">
        <v>33</v>
      </c>
      <c r="AI9" s="5">
        <v>34</v>
      </c>
      <c r="AJ9" s="4">
        <v>35</v>
      </c>
      <c r="AK9" s="5">
        <v>36</v>
      </c>
      <c r="AL9" s="4">
        <v>37</v>
      </c>
      <c r="AM9" s="5">
        <v>38</v>
      </c>
      <c r="AN9" s="4">
        <v>39</v>
      </c>
      <c r="AO9" s="5">
        <v>40</v>
      </c>
      <c r="AP9" s="4">
        <v>41</v>
      </c>
      <c r="AQ9" s="5">
        <v>42</v>
      </c>
      <c r="AR9" s="4">
        <v>43</v>
      </c>
      <c r="AS9" s="5">
        <v>44</v>
      </c>
      <c r="AT9" s="4">
        <v>45</v>
      </c>
      <c r="AU9" s="5">
        <v>46</v>
      </c>
      <c r="AV9" s="4">
        <v>47</v>
      </c>
      <c r="AW9" s="5">
        <v>48</v>
      </c>
      <c r="AX9" s="4">
        <v>49</v>
      </c>
      <c r="AY9" s="5">
        <v>50</v>
      </c>
      <c r="AZ9" s="4">
        <v>51</v>
      </c>
      <c r="BA9" s="5">
        <v>52</v>
      </c>
      <c r="BB9" s="4">
        <v>53</v>
      </c>
      <c r="BC9" s="5">
        <v>54</v>
      </c>
      <c r="BD9" s="4">
        <v>55</v>
      </c>
      <c r="BE9" s="5">
        <v>56</v>
      </c>
      <c r="BF9" s="4">
        <v>57</v>
      </c>
      <c r="BG9" s="5">
        <v>58</v>
      </c>
      <c r="BH9" s="4">
        <v>59</v>
      </c>
      <c r="BI9" s="5">
        <v>60</v>
      </c>
      <c r="BJ9" s="4">
        <v>61</v>
      </c>
      <c r="BK9" s="5">
        <v>62</v>
      </c>
      <c r="BL9" s="4">
        <v>63</v>
      </c>
      <c r="BM9" s="5">
        <v>64</v>
      </c>
      <c r="BN9" s="4">
        <v>65</v>
      </c>
      <c r="BO9" s="5">
        <v>66</v>
      </c>
      <c r="BP9" s="4">
        <v>67</v>
      </c>
      <c r="BQ9" s="5">
        <v>68</v>
      </c>
      <c r="BR9" s="4">
        <v>69</v>
      </c>
      <c r="BS9" s="5">
        <v>70</v>
      </c>
      <c r="BT9" s="4">
        <v>71</v>
      </c>
      <c r="BU9" s="5">
        <v>72</v>
      </c>
      <c r="BV9" s="4">
        <v>73</v>
      </c>
      <c r="BW9" s="5">
        <v>74</v>
      </c>
      <c r="BX9" s="4">
        <v>75</v>
      </c>
      <c r="BY9" s="5">
        <v>76</v>
      </c>
      <c r="BZ9" s="4">
        <v>77</v>
      </c>
      <c r="CA9" s="5">
        <v>78</v>
      </c>
      <c r="CB9" s="4">
        <v>79</v>
      </c>
      <c r="CC9" s="5">
        <v>80</v>
      </c>
      <c r="CD9" s="4">
        <v>81</v>
      </c>
      <c r="CE9" s="5">
        <v>82</v>
      </c>
      <c r="CF9" s="4">
        <v>83</v>
      </c>
      <c r="CG9" s="5">
        <v>84</v>
      </c>
      <c r="CH9" s="4">
        <v>85</v>
      </c>
      <c r="CI9" s="5">
        <v>86</v>
      </c>
      <c r="CJ9" s="4">
        <v>87</v>
      </c>
      <c r="CK9" s="5">
        <v>88</v>
      </c>
      <c r="CL9" s="4">
        <v>89</v>
      </c>
      <c r="CM9" s="5">
        <v>90</v>
      </c>
      <c r="CN9" s="4">
        <v>91</v>
      </c>
      <c r="CO9" s="5">
        <v>92</v>
      </c>
      <c r="CP9" s="4">
        <v>93</v>
      </c>
      <c r="CQ9" s="5">
        <v>94</v>
      </c>
      <c r="CR9" s="4">
        <v>95</v>
      </c>
      <c r="CS9" s="5">
        <v>96</v>
      </c>
      <c r="CT9" s="4">
        <v>97</v>
      </c>
      <c r="CU9" s="5">
        <v>98</v>
      </c>
      <c r="CV9" s="4">
        <v>99</v>
      </c>
      <c r="CW9" s="5">
        <v>100</v>
      </c>
      <c r="CX9" s="4">
        <v>101</v>
      </c>
      <c r="CY9" s="5">
        <v>102</v>
      </c>
      <c r="CZ9" s="4">
        <v>103</v>
      </c>
      <c r="DA9" s="5">
        <v>104</v>
      </c>
      <c r="DB9" s="4">
        <v>105</v>
      </c>
      <c r="DC9" s="5">
        <v>106</v>
      </c>
      <c r="DD9" s="4">
        <v>107</v>
      </c>
      <c r="DE9" s="5">
        <v>108</v>
      </c>
      <c r="DF9" s="4">
        <v>109</v>
      </c>
      <c r="DG9" s="5">
        <v>110</v>
      </c>
      <c r="DH9" s="4">
        <v>111</v>
      </c>
      <c r="DI9" s="5">
        <v>112</v>
      </c>
      <c r="DJ9" s="4">
        <v>113</v>
      </c>
      <c r="DK9" s="5">
        <v>114</v>
      </c>
      <c r="DL9" s="4">
        <v>115</v>
      </c>
      <c r="DM9" s="5">
        <v>116</v>
      </c>
      <c r="DN9" s="4">
        <v>117</v>
      </c>
      <c r="DO9" s="5">
        <v>118</v>
      </c>
      <c r="DP9" s="4">
        <v>119</v>
      </c>
      <c r="DQ9" s="5">
        <v>120</v>
      </c>
      <c r="DR9" s="4">
        <v>121</v>
      </c>
      <c r="DS9" s="5">
        <v>122</v>
      </c>
      <c r="DT9" s="4">
        <v>123</v>
      </c>
      <c r="DU9" s="5">
        <v>124</v>
      </c>
      <c r="DV9" s="4">
        <v>125</v>
      </c>
      <c r="DW9" s="5">
        <v>126</v>
      </c>
      <c r="DX9" s="4">
        <v>127</v>
      </c>
      <c r="DY9" s="5">
        <v>128</v>
      </c>
      <c r="DZ9" s="4">
        <v>129</v>
      </c>
      <c r="EA9" s="5">
        <v>130</v>
      </c>
      <c r="EB9" s="4">
        <v>131</v>
      </c>
      <c r="EC9" s="5">
        <v>132</v>
      </c>
      <c r="ED9" s="4">
        <v>133</v>
      </c>
      <c r="EE9" s="5">
        <v>134</v>
      </c>
    </row>
    <row r="10" spans="1:135" s="29" customFormat="1" ht="20.25" customHeight="1">
      <c r="A10" s="47">
        <v>1</v>
      </c>
      <c r="B10" s="48" t="s">
        <v>57</v>
      </c>
      <c r="C10" s="20">
        <v>234030.4</v>
      </c>
      <c r="D10" s="21">
        <v>24762</v>
      </c>
      <c r="E10" s="22">
        <f>DG10+EC10-DY10</f>
        <v>3878850.9529999997</v>
      </c>
      <c r="F10" s="22">
        <f>DH10+ED10-DZ10</f>
        <v>2344805.2</v>
      </c>
      <c r="G10" s="23">
        <f aca="true" t="shared" si="0" ref="G10:G41">DI10+EE10-EA10</f>
        <v>1332890.9176000003</v>
      </c>
      <c r="H10" s="23">
        <f>G10/F10*100</f>
        <v>56.84442006525745</v>
      </c>
      <c r="I10" s="23">
        <f>G10/E10*100</f>
        <v>34.36303518105302</v>
      </c>
      <c r="J10" s="23">
        <f aca="true" t="shared" si="1" ref="J10:J41">T10+Y10+AD10+AI10+AN10+AS10+BK10+BS10+BV10+BY10+CB10+CE10+CK10+CN10+CT10+CW10+DC10</f>
        <v>1043838.3</v>
      </c>
      <c r="K10" s="23">
        <f aca="true" t="shared" si="2" ref="K10:K41">U10+Z10+AE10+AJ10+AO10+AT10+BL10+BT10+BW10+BZ10+CC10+CF10+CL10+CO10+CU10+CX10+DD10</f>
        <v>515960</v>
      </c>
      <c r="L10" s="23">
        <f aca="true" t="shared" si="3" ref="L10:L41">V10+AA10+AF10+AK10+AP10+AU10+BM10+BU10+BX10+CA10+CD10+CG10+CM10+CP10+CV10+CY10+DE10</f>
        <v>363992.35760000005</v>
      </c>
      <c r="M10" s="23">
        <f>L10/K10*100</f>
        <v>70.54662330413211</v>
      </c>
      <c r="N10" s="23">
        <f>L10/J10*100</f>
        <v>34.87056928261782</v>
      </c>
      <c r="O10" s="23">
        <f aca="true" t="shared" si="4" ref="O10:P41">T10+AD10</f>
        <v>471960</v>
      </c>
      <c r="P10" s="23">
        <f t="shared" si="4"/>
        <v>235000</v>
      </c>
      <c r="Q10" s="23">
        <f aca="true" t="shared" si="5" ref="Q10:Q41">V10+AF10</f>
        <v>160953.0881</v>
      </c>
      <c r="R10" s="23">
        <f>Q10/P10*100</f>
        <v>68.49067578723404</v>
      </c>
      <c r="S10" s="20">
        <f>Q10/O10*100</f>
        <v>34.1031206246292</v>
      </c>
      <c r="T10" s="24">
        <v>110500</v>
      </c>
      <c r="U10" s="24">
        <v>55000</v>
      </c>
      <c r="V10" s="23">
        <v>26954.0537</v>
      </c>
      <c r="W10" s="23">
        <f>V10/U10*100</f>
        <v>49.00737036363637</v>
      </c>
      <c r="X10" s="20">
        <f>V10/T10*100</f>
        <v>24.392808778280546</v>
      </c>
      <c r="Y10" s="24">
        <v>34362.3</v>
      </c>
      <c r="Z10" s="24">
        <v>16000</v>
      </c>
      <c r="AA10" s="23">
        <v>8979.4199</v>
      </c>
      <c r="AB10" s="23">
        <f>AA10/Z10*100</f>
        <v>56.121374375</v>
      </c>
      <c r="AC10" s="20">
        <f>AA10/Y10*100</f>
        <v>26.131603239596885</v>
      </c>
      <c r="AD10" s="24">
        <v>361460</v>
      </c>
      <c r="AE10" s="24">
        <v>180000</v>
      </c>
      <c r="AF10" s="23">
        <v>133999.0344</v>
      </c>
      <c r="AG10" s="23">
        <f>AF10/AE10*100</f>
        <v>74.44390800000001</v>
      </c>
      <c r="AH10" s="20">
        <f>AF10/AD10*100</f>
        <v>37.071608034083994</v>
      </c>
      <c r="AI10" s="24">
        <v>71100</v>
      </c>
      <c r="AJ10" s="24">
        <v>35060</v>
      </c>
      <c r="AK10" s="23">
        <v>37242.495</v>
      </c>
      <c r="AL10" s="23">
        <f>AK10/AJ10*100</f>
        <v>106.22502852253281</v>
      </c>
      <c r="AM10" s="20">
        <f>AK10/AI10*100</f>
        <v>52.380443037974686</v>
      </c>
      <c r="AN10" s="25">
        <v>32000</v>
      </c>
      <c r="AO10" s="25">
        <v>16000</v>
      </c>
      <c r="AP10" s="23">
        <v>13426.8</v>
      </c>
      <c r="AQ10" s="23">
        <f>AP10/AO10*100</f>
        <v>83.9175</v>
      </c>
      <c r="AR10" s="20">
        <f>AP10/AN10*100</f>
        <v>41.95875</v>
      </c>
      <c r="AS10" s="25">
        <v>0</v>
      </c>
      <c r="AT10" s="25">
        <v>0</v>
      </c>
      <c r="AU10" s="20"/>
      <c r="AV10" s="20"/>
      <c r="AW10" s="20"/>
      <c r="AX10" s="20"/>
      <c r="AY10" s="20">
        <v>1910537.5</v>
      </c>
      <c r="AZ10" s="20">
        <v>941075.3</v>
      </c>
      <c r="BA10" s="20">
        <v>940735.3</v>
      </c>
      <c r="BB10" s="26"/>
      <c r="BC10" s="26"/>
      <c r="BD10" s="26"/>
      <c r="BE10" s="27">
        <v>6767.9</v>
      </c>
      <c r="BF10" s="27">
        <v>3045.6</v>
      </c>
      <c r="BG10" s="20">
        <v>3045.6</v>
      </c>
      <c r="BH10" s="20"/>
      <c r="BI10" s="20"/>
      <c r="BJ10" s="20"/>
      <c r="BK10" s="20"/>
      <c r="BL10" s="20"/>
      <c r="BM10" s="20"/>
      <c r="BN10" s="23">
        <f aca="true" t="shared" si="6" ref="BN10:BO41">BS10+BV10+BY10+CB10</f>
        <v>44000</v>
      </c>
      <c r="BO10" s="23">
        <f t="shared" si="6"/>
        <v>19400</v>
      </c>
      <c r="BP10" s="23">
        <f aca="true" t="shared" si="7" ref="BP10:BP41">BU10+BX10+CA10+CD10</f>
        <v>15604.336000000001</v>
      </c>
      <c r="BQ10" s="23">
        <f>BP10/BO10*100</f>
        <v>80.43472164948454</v>
      </c>
      <c r="BR10" s="20">
        <f>BP10/BN10*100</f>
        <v>35.464400000000005</v>
      </c>
      <c r="BS10" s="24">
        <v>35395</v>
      </c>
      <c r="BT10" s="24">
        <v>15000</v>
      </c>
      <c r="BU10" s="23">
        <v>10452.084</v>
      </c>
      <c r="BV10" s="20">
        <v>0</v>
      </c>
      <c r="BW10" s="20">
        <v>0</v>
      </c>
      <c r="BX10" s="23">
        <v>0</v>
      </c>
      <c r="BY10" s="20">
        <v>0</v>
      </c>
      <c r="BZ10" s="20">
        <v>0</v>
      </c>
      <c r="CA10" s="20">
        <v>0</v>
      </c>
      <c r="CB10" s="24">
        <v>8605</v>
      </c>
      <c r="CC10" s="24">
        <v>4400</v>
      </c>
      <c r="CD10" s="20">
        <v>5152.252</v>
      </c>
      <c r="CE10" s="20">
        <v>0</v>
      </c>
      <c r="CF10" s="20">
        <v>0</v>
      </c>
      <c r="CG10" s="20">
        <v>0</v>
      </c>
      <c r="CH10" s="20">
        <v>59969</v>
      </c>
      <c r="CI10" s="20">
        <v>26986</v>
      </c>
      <c r="CJ10" s="20">
        <v>25117.66</v>
      </c>
      <c r="CK10" s="24">
        <v>0</v>
      </c>
      <c r="CL10" s="24">
        <v>0</v>
      </c>
      <c r="CM10" s="20">
        <v>0</v>
      </c>
      <c r="CN10" s="24">
        <v>377116</v>
      </c>
      <c r="CO10" s="28">
        <v>187600</v>
      </c>
      <c r="CP10" s="20">
        <v>119358.2806</v>
      </c>
      <c r="CQ10" s="20">
        <v>199000</v>
      </c>
      <c r="CR10" s="20">
        <v>99500</v>
      </c>
      <c r="CS10" s="20">
        <v>72984.5706</v>
      </c>
      <c r="CT10" s="24">
        <v>0</v>
      </c>
      <c r="CU10" s="51">
        <v>0</v>
      </c>
      <c r="CV10" s="20">
        <v>0</v>
      </c>
      <c r="CW10" s="20">
        <v>1800</v>
      </c>
      <c r="CX10" s="20">
        <v>900</v>
      </c>
      <c r="CY10" s="20">
        <v>1010</v>
      </c>
      <c r="CZ10" s="20">
        <v>0</v>
      </c>
      <c r="DA10" s="20">
        <v>0</v>
      </c>
      <c r="DB10" s="20">
        <v>0</v>
      </c>
      <c r="DC10" s="20">
        <v>11500</v>
      </c>
      <c r="DD10" s="20">
        <v>6000</v>
      </c>
      <c r="DE10" s="20">
        <v>7417.938</v>
      </c>
      <c r="DF10" s="20">
        <v>0</v>
      </c>
      <c r="DG10" s="23">
        <f aca="true" t="shared" si="8" ref="DG10:DG41">T10+Y10+AD10+AI10+AN10+AS10+AV10+AY10+BB10+BE10+BH10+BK10+BS10+BV10+BY10+CB10+CE10+CH10+CK10+CN10+CT10+CW10+CZ10+DC10</f>
        <v>3021112.6999999997</v>
      </c>
      <c r="DH10" s="23">
        <f aca="true" t="shared" si="9" ref="DH10:DH41">U10+Z10+AE10+AJ10+AO10+AT10+AW10+AZ10+BC10+BF10+BI10+BL10+BT10+BW10+BZ10+CC10+CF10+CI10+CL10+CO10+CU10+CX10+DA10+DD10</f>
        <v>1487066.9000000001</v>
      </c>
      <c r="DI10" s="23">
        <f aca="true" t="shared" si="10" ref="DI10:DI41">V10+AA10+AF10+AK10+AP10+AU10+AX10+BA10+BD10+BG10+BJ10+BM10+BU10+BX10+CA10+CD10+CG10+CJ10+CM10+CP10+CV10+CY10+DB10+DE10+DF10</f>
        <v>1332890.9176000003</v>
      </c>
      <c r="DJ10" s="20">
        <v>0</v>
      </c>
      <c r="DK10" s="20">
        <v>0</v>
      </c>
      <c r="DL10" s="20">
        <v>0</v>
      </c>
      <c r="DM10" s="20">
        <v>691897.46</v>
      </c>
      <c r="DN10" s="20">
        <v>691897.5</v>
      </c>
      <c r="DO10" s="20">
        <v>0</v>
      </c>
      <c r="DP10" s="20">
        <v>0</v>
      </c>
      <c r="DQ10" s="20">
        <v>0</v>
      </c>
      <c r="DR10" s="20">
        <v>0</v>
      </c>
      <c r="DS10" s="20">
        <v>165840.793</v>
      </c>
      <c r="DT10" s="20">
        <v>165840.8</v>
      </c>
      <c r="DU10" s="20">
        <v>0</v>
      </c>
      <c r="DV10" s="20">
        <v>0</v>
      </c>
      <c r="DW10" s="20">
        <v>0</v>
      </c>
      <c r="DX10" s="20">
        <v>0</v>
      </c>
      <c r="DY10" s="20">
        <v>59013.74</v>
      </c>
      <c r="DZ10" s="20">
        <v>59013.7</v>
      </c>
      <c r="EA10" s="20">
        <v>0</v>
      </c>
      <c r="EB10" s="20">
        <v>0</v>
      </c>
      <c r="EC10" s="23">
        <f aca="true" t="shared" si="11" ref="EC10:ED41">DJ10+DM10+DP10+DS10+DV10+DY10</f>
        <v>916751.993</v>
      </c>
      <c r="ED10" s="23">
        <f t="shared" si="11"/>
        <v>916752</v>
      </c>
      <c r="EE10" s="23">
        <f aca="true" t="shared" si="12" ref="EE10:EE65">DL10+DO10+DR10+DU10+DX10+EA10+EB10</f>
        <v>0</v>
      </c>
    </row>
    <row r="11" spans="1:135" s="29" customFormat="1" ht="20.25" customHeight="1">
      <c r="A11" s="49">
        <v>2</v>
      </c>
      <c r="B11" s="50" t="s">
        <v>58</v>
      </c>
      <c r="C11" s="20">
        <v>18088.009</v>
      </c>
      <c r="D11" s="30">
        <v>0</v>
      </c>
      <c r="E11" s="22">
        <f aca="true" t="shared" si="13" ref="E11:E65">DG11+EC11-DY11</f>
        <v>186185.6</v>
      </c>
      <c r="F11" s="22">
        <f aca="true" t="shared" si="14" ref="F11:F65">DH11+ED11-DZ11</f>
        <v>98266.3</v>
      </c>
      <c r="G11" s="23">
        <f t="shared" si="0"/>
        <v>93797.5758</v>
      </c>
      <c r="H11" s="23">
        <f aca="true" t="shared" si="15" ref="H11:H65">G11/F11*100</f>
        <v>95.45243465969514</v>
      </c>
      <c r="I11" s="23">
        <f aca="true" t="shared" si="16" ref="I11:I65">G11/E11*100</f>
        <v>50.378534000481245</v>
      </c>
      <c r="J11" s="23">
        <f t="shared" si="1"/>
        <v>28728.100000000002</v>
      </c>
      <c r="K11" s="23">
        <f t="shared" si="2"/>
        <v>20234.3</v>
      </c>
      <c r="L11" s="23">
        <f t="shared" si="3"/>
        <v>15765.5758</v>
      </c>
      <c r="M11" s="23">
        <f aca="true" t="shared" si="17" ref="M11:M65">L11/K11*100</f>
        <v>77.91510356177382</v>
      </c>
      <c r="N11" s="23">
        <f aca="true" t="shared" si="18" ref="N11:N65">L11/J11*100</f>
        <v>54.87858855963324</v>
      </c>
      <c r="O11" s="23">
        <f t="shared" si="4"/>
        <v>19949.100000000002</v>
      </c>
      <c r="P11" s="23">
        <f t="shared" si="4"/>
        <v>16144.3</v>
      </c>
      <c r="Q11" s="23">
        <f t="shared" si="5"/>
        <v>11118.7468</v>
      </c>
      <c r="R11" s="23">
        <f aca="true" t="shared" si="19" ref="R11:R65">Q11/P11*100</f>
        <v>68.87103683653055</v>
      </c>
      <c r="S11" s="20">
        <f aca="true" t="shared" si="20" ref="S11:S65">Q11/O11*100</f>
        <v>55.73558105378187</v>
      </c>
      <c r="T11" s="24">
        <v>995.7</v>
      </c>
      <c r="U11" s="24">
        <v>400</v>
      </c>
      <c r="V11" s="23">
        <v>583.9868</v>
      </c>
      <c r="W11" s="23">
        <f aca="true" t="shared" si="21" ref="W11:W65">V11/U11*100</f>
        <v>145.9967</v>
      </c>
      <c r="X11" s="20">
        <f aca="true" t="shared" si="22" ref="X11:X65">V11/T11*100</f>
        <v>58.65087877874862</v>
      </c>
      <c r="Y11" s="24">
        <v>3610</v>
      </c>
      <c r="Z11" s="24">
        <v>1600</v>
      </c>
      <c r="AA11" s="23">
        <v>1681.767</v>
      </c>
      <c r="AB11" s="23">
        <f aca="true" t="shared" si="23" ref="AB11:AB65">AA11/Z11*100</f>
        <v>105.1104375</v>
      </c>
      <c r="AC11" s="20">
        <f aca="true" t="shared" si="24" ref="AC11:AC65">AA11/Y11*100</f>
        <v>46.586343490304714</v>
      </c>
      <c r="AD11" s="24">
        <v>18953.4</v>
      </c>
      <c r="AE11" s="24">
        <v>15744.3</v>
      </c>
      <c r="AF11" s="23">
        <v>10534.76</v>
      </c>
      <c r="AG11" s="23">
        <f aca="true" t="shared" si="25" ref="AG11:AG65">AF11/AE11*100</f>
        <v>66.91158069904665</v>
      </c>
      <c r="AH11" s="20">
        <f aca="true" t="shared" si="26" ref="AH11:AH65">AF11/AD11*100</f>
        <v>55.58242848248862</v>
      </c>
      <c r="AI11" s="24">
        <v>270</v>
      </c>
      <c r="AJ11" s="24">
        <v>210</v>
      </c>
      <c r="AK11" s="23">
        <v>266</v>
      </c>
      <c r="AL11" s="23">
        <f aca="true" t="shared" si="27" ref="AL11:AL65">AK11/AJ11*100</f>
        <v>126.66666666666666</v>
      </c>
      <c r="AM11" s="20">
        <f aca="true" t="shared" si="28" ref="AM11:AM65">AK11/AI11*100</f>
        <v>98.51851851851852</v>
      </c>
      <c r="AN11" s="25">
        <v>0</v>
      </c>
      <c r="AO11" s="25">
        <v>0</v>
      </c>
      <c r="AP11" s="23">
        <v>0</v>
      </c>
      <c r="AQ11" s="23" t="e">
        <f aca="true" t="shared" si="29" ref="AQ11:AQ65">AP11/AO11*100</f>
        <v>#DIV/0!</v>
      </c>
      <c r="AR11" s="20" t="e">
        <f aca="true" t="shared" si="30" ref="AR11:AR65">AP11/AN11*100</f>
        <v>#DIV/0!</v>
      </c>
      <c r="AS11" s="25">
        <v>0</v>
      </c>
      <c r="AT11" s="25">
        <v>0</v>
      </c>
      <c r="AU11" s="20"/>
      <c r="AV11" s="20"/>
      <c r="AW11" s="20"/>
      <c r="AX11" s="20"/>
      <c r="AY11" s="20">
        <v>157457.5</v>
      </c>
      <c r="AZ11" s="20">
        <v>78032</v>
      </c>
      <c r="BA11" s="20">
        <v>78032</v>
      </c>
      <c r="BB11" s="26"/>
      <c r="BC11" s="26"/>
      <c r="BD11" s="26"/>
      <c r="BE11" s="27">
        <v>0</v>
      </c>
      <c r="BF11" s="27">
        <v>0</v>
      </c>
      <c r="BG11" s="20">
        <v>0</v>
      </c>
      <c r="BH11" s="20"/>
      <c r="BI11" s="20"/>
      <c r="BJ11" s="20"/>
      <c r="BK11" s="20"/>
      <c r="BL11" s="20"/>
      <c r="BM11" s="20"/>
      <c r="BN11" s="23">
        <f t="shared" si="6"/>
        <v>1799</v>
      </c>
      <c r="BO11" s="23">
        <f t="shared" si="6"/>
        <v>780</v>
      </c>
      <c r="BP11" s="23">
        <f t="shared" si="7"/>
        <v>1404.65</v>
      </c>
      <c r="BQ11" s="23">
        <f aca="true" t="shared" si="31" ref="BQ11:BQ65">BP11/BO11*100</f>
        <v>180.08333333333334</v>
      </c>
      <c r="BR11" s="20">
        <f aca="true" t="shared" si="32" ref="BR11:BR65">BP11/BN11*100</f>
        <v>78.07948860478044</v>
      </c>
      <c r="BS11" s="24">
        <v>1199</v>
      </c>
      <c r="BT11" s="24">
        <v>540</v>
      </c>
      <c r="BU11" s="23">
        <v>954.8</v>
      </c>
      <c r="BV11" s="20">
        <v>0</v>
      </c>
      <c r="BW11" s="20">
        <v>0</v>
      </c>
      <c r="BX11" s="23">
        <v>0</v>
      </c>
      <c r="BY11" s="20">
        <v>0</v>
      </c>
      <c r="BZ11" s="20">
        <v>0</v>
      </c>
      <c r="CA11" s="20">
        <v>0</v>
      </c>
      <c r="CB11" s="24">
        <v>600</v>
      </c>
      <c r="CC11" s="24">
        <v>240</v>
      </c>
      <c r="CD11" s="20">
        <v>449.85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30">
        <v>0</v>
      </c>
      <c r="CL11" s="30">
        <v>0</v>
      </c>
      <c r="CM11" s="20">
        <v>0</v>
      </c>
      <c r="CN11" s="24">
        <v>3100</v>
      </c>
      <c r="CO11" s="24">
        <v>1500</v>
      </c>
      <c r="CP11" s="20">
        <v>1294.412</v>
      </c>
      <c r="CQ11" s="20">
        <v>2000</v>
      </c>
      <c r="CR11" s="20">
        <v>1300</v>
      </c>
      <c r="CS11" s="20">
        <v>783.812</v>
      </c>
      <c r="CT11" s="24">
        <v>0</v>
      </c>
      <c r="CU11" s="24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3">
        <f t="shared" si="8"/>
        <v>186185.6</v>
      </c>
      <c r="DH11" s="23">
        <f t="shared" si="9"/>
        <v>98266.3</v>
      </c>
      <c r="DI11" s="23">
        <f t="shared" si="10"/>
        <v>93797.5758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  <c r="DV11" s="20">
        <v>0</v>
      </c>
      <c r="DW11" s="20">
        <v>0</v>
      </c>
      <c r="DX11" s="20">
        <v>0</v>
      </c>
      <c r="DY11" s="20">
        <v>26425</v>
      </c>
      <c r="DZ11" s="20">
        <v>12856</v>
      </c>
      <c r="EA11" s="20">
        <v>0</v>
      </c>
      <c r="EB11" s="20">
        <v>0</v>
      </c>
      <c r="EC11" s="23">
        <f t="shared" si="11"/>
        <v>26425</v>
      </c>
      <c r="ED11" s="23">
        <f t="shared" si="11"/>
        <v>12856</v>
      </c>
      <c r="EE11" s="23">
        <f t="shared" si="12"/>
        <v>0</v>
      </c>
    </row>
    <row r="12" spans="1:135" s="29" customFormat="1" ht="20.25" customHeight="1">
      <c r="A12" s="47">
        <v>3</v>
      </c>
      <c r="B12" s="50" t="s">
        <v>59</v>
      </c>
      <c r="C12" s="20">
        <v>9342.398000000001</v>
      </c>
      <c r="D12" s="30">
        <v>0</v>
      </c>
      <c r="E12" s="22">
        <f t="shared" si="13"/>
        <v>78570.1</v>
      </c>
      <c r="F12" s="22">
        <f t="shared" si="14"/>
        <v>36114.799999999996</v>
      </c>
      <c r="G12" s="23">
        <f t="shared" si="0"/>
        <v>36095.8946</v>
      </c>
      <c r="H12" s="23">
        <f t="shared" si="15"/>
        <v>99.94765193217187</v>
      </c>
      <c r="I12" s="23">
        <f t="shared" si="16"/>
        <v>45.94100631156127</v>
      </c>
      <c r="J12" s="23">
        <f t="shared" si="1"/>
        <v>15175.7</v>
      </c>
      <c r="K12" s="23">
        <f t="shared" si="2"/>
        <v>4453.7</v>
      </c>
      <c r="L12" s="23">
        <f t="shared" si="3"/>
        <v>4434.794599999999</v>
      </c>
      <c r="M12" s="23">
        <f t="shared" si="17"/>
        <v>99.57551249522866</v>
      </c>
      <c r="N12" s="23">
        <f t="shared" si="18"/>
        <v>29.22299860961932</v>
      </c>
      <c r="O12" s="23">
        <f t="shared" si="4"/>
        <v>7417.1</v>
      </c>
      <c r="P12" s="23">
        <f t="shared" si="4"/>
        <v>1686.2</v>
      </c>
      <c r="Q12" s="23">
        <f t="shared" si="5"/>
        <v>2346.0506</v>
      </c>
      <c r="R12" s="23">
        <f t="shared" si="19"/>
        <v>139.13240422251215</v>
      </c>
      <c r="S12" s="20">
        <f t="shared" si="20"/>
        <v>31.630294859176765</v>
      </c>
      <c r="T12" s="24">
        <v>1006.1</v>
      </c>
      <c r="U12" s="24">
        <v>400</v>
      </c>
      <c r="V12" s="23">
        <v>581.7806</v>
      </c>
      <c r="W12" s="23">
        <f t="shared" si="21"/>
        <v>145.44515</v>
      </c>
      <c r="X12" s="20">
        <f t="shared" si="22"/>
        <v>57.82532551436239</v>
      </c>
      <c r="Y12" s="24">
        <v>3217.6</v>
      </c>
      <c r="Z12" s="24">
        <v>940</v>
      </c>
      <c r="AA12" s="23">
        <v>724.184</v>
      </c>
      <c r="AB12" s="23">
        <f t="shared" si="23"/>
        <v>77.04085106382979</v>
      </c>
      <c r="AC12" s="20">
        <f t="shared" si="24"/>
        <v>22.506961710591746</v>
      </c>
      <c r="AD12" s="24">
        <v>6411</v>
      </c>
      <c r="AE12" s="24">
        <v>1286.2</v>
      </c>
      <c r="AF12" s="23">
        <v>1764.27</v>
      </c>
      <c r="AG12" s="23">
        <f t="shared" si="25"/>
        <v>137.1691805317991</v>
      </c>
      <c r="AH12" s="20">
        <f t="shared" si="26"/>
        <v>27.51941974730931</v>
      </c>
      <c r="AI12" s="24">
        <v>239</v>
      </c>
      <c r="AJ12" s="24">
        <v>107.5</v>
      </c>
      <c r="AK12" s="23">
        <v>135.75</v>
      </c>
      <c r="AL12" s="23">
        <f t="shared" si="27"/>
        <v>126.27906976744185</v>
      </c>
      <c r="AM12" s="20">
        <f t="shared" si="28"/>
        <v>56.79916317991632</v>
      </c>
      <c r="AN12" s="25">
        <v>0</v>
      </c>
      <c r="AO12" s="25">
        <v>0</v>
      </c>
      <c r="AP12" s="23">
        <v>0</v>
      </c>
      <c r="AQ12" s="23" t="e">
        <f t="shared" si="29"/>
        <v>#DIV/0!</v>
      </c>
      <c r="AR12" s="20" t="e">
        <f t="shared" si="30"/>
        <v>#DIV/0!</v>
      </c>
      <c r="AS12" s="25">
        <v>0</v>
      </c>
      <c r="AT12" s="25">
        <v>0</v>
      </c>
      <c r="AU12" s="20"/>
      <c r="AV12" s="20"/>
      <c r="AW12" s="20"/>
      <c r="AX12" s="20"/>
      <c r="AY12" s="20">
        <v>63394.4</v>
      </c>
      <c r="AZ12" s="20">
        <v>31661.1</v>
      </c>
      <c r="BA12" s="20">
        <v>31661.1</v>
      </c>
      <c r="BB12" s="26"/>
      <c r="BC12" s="26"/>
      <c r="BD12" s="26"/>
      <c r="BE12" s="27">
        <v>0</v>
      </c>
      <c r="BF12" s="27">
        <v>0</v>
      </c>
      <c r="BG12" s="20">
        <v>0</v>
      </c>
      <c r="BH12" s="20"/>
      <c r="BI12" s="20"/>
      <c r="BJ12" s="20"/>
      <c r="BK12" s="20"/>
      <c r="BL12" s="20"/>
      <c r="BM12" s="20"/>
      <c r="BN12" s="23">
        <f t="shared" si="6"/>
        <v>1522</v>
      </c>
      <c r="BO12" s="23">
        <f t="shared" si="6"/>
        <v>600</v>
      </c>
      <c r="BP12" s="23">
        <f t="shared" si="7"/>
        <v>409.54</v>
      </c>
      <c r="BQ12" s="23">
        <f t="shared" si="31"/>
        <v>68.25666666666666</v>
      </c>
      <c r="BR12" s="20">
        <f t="shared" si="32"/>
        <v>26.908015768725363</v>
      </c>
      <c r="BS12" s="24">
        <v>1522</v>
      </c>
      <c r="BT12" s="24">
        <v>600</v>
      </c>
      <c r="BU12" s="23">
        <v>409.54</v>
      </c>
      <c r="BV12" s="20">
        <v>0</v>
      </c>
      <c r="BW12" s="20">
        <v>0</v>
      </c>
      <c r="BX12" s="23">
        <v>0</v>
      </c>
      <c r="BY12" s="20">
        <v>0</v>
      </c>
      <c r="BZ12" s="20">
        <v>0</v>
      </c>
      <c r="CA12" s="20">
        <v>0</v>
      </c>
      <c r="CB12" s="24">
        <v>0</v>
      </c>
      <c r="CC12" s="24">
        <v>0</v>
      </c>
      <c r="CD12" s="20">
        <v>0</v>
      </c>
      <c r="CE12" s="20">
        <v>0</v>
      </c>
      <c r="CF12" s="20">
        <v>0</v>
      </c>
      <c r="CG12" s="20">
        <v>0</v>
      </c>
      <c r="CH12" s="20">
        <v>0</v>
      </c>
      <c r="CI12" s="20">
        <v>0</v>
      </c>
      <c r="CJ12" s="20">
        <v>0</v>
      </c>
      <c r="CK12" s="30">
        <v>0</v>
      </c>
      <c r="CL12" s="30">
        <v>0</v>
      </c>
      <c r="CM12" s="20">
        <v>0</v>
      </c>
      <c r="CN12" s="24">
        <v>2480</v>
      </c>
      <c r="CO12" s="24">
        <v>1000</v>
      </c>
      <c r="CP12" s="20">
        <v>577.27</v>
      </c>
      <c r="CQ12" s="20">
        <v>920</v>
      </c>
      <c r="CR12" s="20">
        <v>400</v>
      </c>
      <c r="CS12" s="20">
        <v>244.48</v>
      </c>
      <c r="CT12" s="24">
        <v>0</v>
      </c>
      <c r="CU12" s="24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300</v>
      </c>
      <c r="DD12" s="20">
        <v>120</v>
      </c>
      <c r="DE12" s="20">
        <v>242</v>
      </c>
      <c r="DF12" s="20">
        <v>0</v>
      </c>
      <c r="DG12" s="23">
        <f t="shared" si="8"/>
        <v>78570.1</v>
      </c>
      <c r="DH12" s="23">
        <f t="shared" si="9"/>
        <v>36114.799999999996</v>
      </c>
      <c r="DI12" s="23">
        <f t="shared" si="10"/>
        <v>36095.8946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  <c r="DV12" s="20">
        <v>0</v>
      </c>
      <c r="DW12" s="20">
        <v>0</v>
      </c>
      <c r="DX12" s="20">
        <v>0</v>
      </c>
      <c r="DY12" s="20">
        <v>5897.6</v>
      </c>
      <c r="DZ12" s="20">
        <v>50</v>
      </c>
      <c r="EA12" s="20">
        <v>0</v>
      </c>
      <c r="EB12" s="20">
        <v>0</v>
      </c>
      <c r="EC12" s="23">
        <f t="shared" si="11"/>
        <v>5897.6</v>
      </c>
      <c r="ED12" s="23">
        <f t="shared" si="11"/>
        <v>50</v>
      </c>
      <c r="EE12" s="23">
        <f t="shared" si="12"/>
        <v>0</v>
      </c>
    </row>
    <row r="13" spans="1:135" s="29" customFormat="1" ht="20.25" customHeight="1">
      <c r="A13" s="49">
        <v>4</v>
      </c>
      <c r="B13" s="50" t="s">
        <v>60</v>
      </c>
      <c r="C13" s="20">
        <v>15415.4</v>
      </c>
      <c r="D13" s="30">
        <v>0</v>
      </c>
      <c r="E13" s="22">
        <f t="shared" si="13"/>
        <v>61916.2</v>
      </c>
      <c r="F13" s="22">
        <f t="shared" si="14"/>
        <v>30012.6</v>
      </c>
      <c r="G13" s="23">
        <f t="shared" si="0"/>
        <v>28835.752999999997</v>
      </c>
      <c r="H13" s="23">
        <f t="shared" si="15"/>
        <v>96.07882356077114</v>
      </c>
      <c r="I13" s="23">
        <f t="shared" si="16"/>
        <v>46.57222665473656</v>
      </c>
      <c r="J13" s="23">
        <f t="shared" si="1"/>
        <v>13282.6</v>
      </c>
      <c r="K13" s="23">
        <f t="shared" si="2"/>
        <v>5819</v>
      </c>
      <c r="L13" s="23">
        <f t="shared" si="3"/>
        <v>4642.153</v>
      </c>
      <c r="M13" s="23">
        <f t="shared" si="17"/>
        <v>79.77578621756317</v>
      </c>
      <c r="N13" s="23">
        <f t="shared" si="18"/>
        <v>34.94912893559996</v>
      </c>
      <c r="O13" s="23">
        <f t="shared" si="4"/>
        <v>4263.5</v>
      </c>
      <c r="P13" s="23">
        <f t="shared" si="4"/>
        <v>1200</v>
      </c>
      <c r="Q13" s="23">
        <f t="shared" si="5"/>
        <v>1157.618</v>
      </c>
      <c r="R13" s="23">
        <f t="shared" si="19"/>
        <v>96.46816666666666</v>
      </c>
      <c r="S13" s="20">
        <f t="shared" si="20"/>
        <v>27.15182361909229</v>
      </c>
      <c r="T13" s="24">
        <v>72.2</v>
      </c>
      <c r="U13" s="24">
        <v>0</v>
      </c>
      <c r="V13" s="23">
        <v>0.118</v>
      </c>
      <c r="W13" s="23" t="e">
        <f t="shared" si="21"/>
        <v>#DIV/0!</v>
      </c>
      <c r="X13" s="20">
        <f t="shared" si="22"/>
        <v>0.1634349030470914</v>
      </c>
      <c r="Y13" s="24">
        <v>3836.5</v>
      </c>
      <c r="Z13" s="24">
        <v>1800</v>
      </c>
      <c r="AA13" s="23">
        <v>1643.125</v>
      </c>
      <c r="AB13" s="23">
        <f t="shared" si="23"/>
        <v>91.28472222222223</v>
      </c>
      <c r="AC13" s="20">
        <f t="shared" si="24"/>
        <v>42.828750162908904</v>
      </c>
      <c r="AD13" s="24">
        <v>4191.3</v>
      </c>
      <c r="AE13" s="24">
        <v>1200</v>
      </c>
      <c r="AF13" s="23">
        <v>1157.5</v>
      </c>
      <c r="AG13" s="23">
        <f t="shared" si="25"/>
        <v>96.45833333333333</v>
      </c>
      <c r="AH13" s="20">
        <f t="shared" si="26"/>
        <v>27.61672989287333</v>
      </c>
      <c r="AI13" s="24">
        <v>348</v>
      </c>
      <c r="AJ13" s="24">
        <v>159</v>
      </c>
      <c r="AK13" s="23">
        <v>162</v>
      </c>
      <c r="AL13" s="23">
        <f t="shared" si="27"/>
        <v>101.88679245283019</v>
      </c>
      <c r="AM13" s="20">
        <f t="shared" si="28"/>
        <v>46.55172413793103</v>
      </c>
      <c r="AN13" s="25">
        <v>0</v>
      </c>
      <c r="AO13" s="25">
        <v>0</v>
      </c>
      <c r="AP13" s="23">
        <v>0</v>
      </c>
      <c r="AQ13" s="23" t="e">
        <f t="shared" si="29"/>
        <v>#DIV/0!</v>
      </c>
      <c r="AR13" s="20" t="e">
        <f t="shared" si="30"/>
        <v>#DIV/0!</v>
      </c>
      <c r="AS13" s="25">
        <v>0</v>
      </c>
      <c r="AT13" s="25">
        <v>0</v>
      </c>
      <c r="AU13" s="20"/>
      <c r="AV13" s="20"/>
      <c r="AW13" s="20"/>
      <c r="AX13" s="20"/>
      <c r="AY13" s="20">
        <v>48633.6</v>
      </c>
      <c r="AZ13" s="20">
        <v>24193.6</v>
      </c>
      <c r="BA13" s="20">
        <v>24193.6</v>
      </c>
      <c r="BB13" s="26"/>
      <c r="BC13" s="26"/>
      <c r="BD13" s="26"/>
      <c r="BE13" s="27">
        <v>0</v>
      </c>
      <c r="BF13" s="27">
        <v>0</v>
      </c>
      <c r="BG13" s="20">
        <v>0</v>
      </c>
      <c r="BH13" s="20"/>
      <c r="BI13" s="20"/>
      <c r="BJ13" s="20"/>
      <c r="BK13" s="20"/>
      <c r="BL13" s="20"/>
      <c r="BM13" s="20"/>
      <c r="BN13" s="23">
        <f t="shared" si="6"/>
        <v>2014.6</v>
      </c>
      <c r="BO13" s="23">
        <f t="shared" si="6"/>
        <v>1200</v>
      </c>
      <c r="BP13" s="23">
        <f t="shared" si="7"/>
        <v>775.75</v>
      </c>
      <c r="BQ13" s="23">
        <f t="shared" si="31"/>
        <v>64.64583333333334</v>
      </c>
      <c r="BR13" s="20">
        <f t="shared" si="32"/>
        <v>38.506403256229525</v>
      </c>
      <c r="BS13" s="24">
        <v>2014.6</v>
      </c>
      <c r="BT13" s="24">
        <v>1200</v>
      </c>
      <c r="BU13" s="23">
        <v>725.75</v>
      </c>
      <c r="BV13" s="20">
        <v>0</v>
      </c>
      <c r="BW13" s="20">
        <v>0</v>
      </c>
      <c r="BX13" s="23">
        <v>0</v>
      </c>
      <c r="BY13" s="20">
        <v>0</v>
      </c>
      <c r="BZ13" s="20">
        <v>0</v>
      </c>
      <c r="CA13" s="20">
        <v>0</v>
      </c>
      <c r="CB13" s="24">
        <v>0</v>
      </c>
      <c r="CC13" s="24">
        <v>0</v>
      </c>
      <c r="CD13" s="20">
        <v>50</v>
      </c>
      <c r="CE13" s="20">
        <v>0</v>
      </c>
      <c r="CF13" s="20">
        <v>0</v>
      </c>
      <c r="CG13" s="20">
        <v>0</v>
      </c>
      <c r="CH13" s="20">
        <v>0</v>
      </c>
      <c r="CI13" s="20">
        <v>0</v>
      </c>
      <c r="CJ13" s="20">
        <v>0</v>
      </c>
      <c r="CK13" s="30">
        <v>700</v>
      </c>
      <c r="CL13" s="30">
        <v>400</v>
      </c>
      <c r="CM13" s="20">
        <v>133.1</v>
      </c>
      <c r="CN13" s="24">
        <v>2120</v>
      </c>
      <c r="CO13" s="24">
        <v>1060</v>
      </c>
      <c r="CP13" s="20">
        <v>770.56</v>
      </c>
      <c r="CQ13" s="20">
        <v>1440</v>
      </c>
      <c r="CR13" s="20">
        <v>720</v>
      </c>
      <c r="CS13" s="20">
        <v>635.86</v>
      </c>
      <c r="CT13" s="24">
        <v>0</v>
      </c>
      <c r="CU13" s="24">
        <v>0</v>
      </c>
      <c r="CV13" s="20">
        <v>0</v>
      </c>
      <c r="CW13" s="20">
        <v>0</v>
      </c>
      <c r="CX13" s="20">
        <v>0</v>
      </c>
      <c r="CY13" s="20">
        <v>0</v>
      </c>
      <c r="CZ13" s="20">
        <v>0</v>
      </c>
      <c r="DA13" s="20">
        <v>0</v>
      </c>
      <c r="DB13" s="20">
        <v>0</v>
      </c>
      <c r="DC13" s="20">
        <v>0</v>
      </c>
      <c r="DD13" s="20">
        <v>0</v>
      </c>
      <c r="DE13" s="20">
        <v>0</v>
      </c>
      <c r="DF13" s="20">
        <v>0</v>
      </c>
      <c r="DG13" s="23">
        <f t="shared" si="8"/>
        <v>61916.2</v>
      </c>
      <c r="DH13" s="23">
        <f t="shared" si="9"/>
        <v>30012.6</v>
      </c>
      <c r="DI13" s="23">
        <f t="shared" si="10"/>
        <v>28835.752999999997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  <c r="DV13" s="20">
        <v>0</v>
      </c>
      <c r="DW13" s="20">
        <v>0</v>
      </c>
      <c r="DX13" s="20">
        <v>0</v>
      </c>
      <c r="DY13" s="20">
        <v>0</v>
      </c>
      <c r="DZ13" s="20">
        <v>0</v>
      </c>
      <c r="EA13" s="20">
        <v>0</v>
      </c>
      <c r="EB13" s="20">
        <v>0</v>
      </c>
      <c r="EC13" s="23">
        <f t="shared" si="11"/>
        <v>0</v>
      </c>
      <c r="ED13" s="23">
        <f t="shared" si="11"/>
        <v>0</v>
      </c>
      <c r="EE13" s="23">
        <f t="shared" si="12"/>
        <v>0</v>
      </c>
    </row>
    <row r="14" spans="1:135" s="29" customFormat="1" ht="20.25" customHeight="1">
      <c r="A14" s="47">
        <v>5</v>
      </c>
      <c r="B14" s="50" t="s">
        <v>61</v>
      </c>
      <c r="C14" s="20">
        <v>2551.8179999999993</v>
      </c>
      <c r="D14" s="30">
        <v>0</v>
      </c>
      <c r="E14" s="22">
        <f t="shared" si="13"/>
        <v>36228.5</v>
      </c>
      <c r="F14" s="22">
        <f t="shared" si="14"/>
        <v>16481</v>
      </c>
      <c r="G14" s="23">
        <f t="shared" si="0"/>
        <v>16595.4195</v>
      </c>
      <c r="H14" s="23">
        <f t="shared" si="15"/>
        <v>100.6942509556459</v>
      </c>
      <c r="I14" s="23">
        <f t="shared" si="16"/>
        <v>45.80763625322605</v>
      </c>
      <c r="J14" s="23">
        <f t="shared" si="1"/>
        <v>7927.8</v>
      </c>
      <c r="K14" s="23">
        <f t="shared" si="2"/>
        <v>2330.6</v>
      </c>
      <c r="L14" s="23">
        <f t="shared" si="3"/>
        <v>2445.0195000000003</v>
      </c>
      <c r="M14" s="23">
        <f t="shared" si="17"/>
        <v>104.90944392002062</v>
      </c>
      <c r="N14" s="23">
        <f t="shared" si="18"/>
        <v>30.841084537955048</v>
      </c>
      <c r="O14" s="23">
        <f t="shared" si="4"/>
        <v>3597.9</v>
      </c>
      <c r="P14" s="23">
        <f t="shared" si="4"/>
        <v>1046.6</v>
      </c>
      <c r="Q14" s="23">
        <f t="shared" si="5"/>
        <v>863.2764999999999</v>
      </c>
      <c r="R14" s="23">
        <f t="shared" si="19"/>
        <v>82.48390024842347</v>
      </c>
      <c r="S14" s="20">
        <f t="shared" si="20"/>
        <v>23.99389921898885</v>
      </c>
      <c r="T14" s="24">
        <v>23.9</v>
      </c>
      <c r="U14" s="24">
        <v>0</v>
      </c>
      <c r="V14" s="23">
        <v>36.2265</v>
      </c>
      <c r="W14" s="23" t="e">
        <f t="shared" si="21"/>
        <v>#DIV/0!</v>
      </c>
      <c r="X14" s="20">
        <f t="shared" si="22"/>
        <v>151.5753138075314</v>
      </c>
      <c r="Y14" s="24">
        <v>1415.4</v>
      </c>
      <c r="Z14" s="24">
        <v>500</v>
      </c>
      <c r="AA14" s="23">
        <v>500.753</v>
      </c>
      <c r="AB14" s="23">
        <f t="shared" si="23"/>
        <v>100.1506</v>
      </c>
      <c r="AC14" s="20">
        <f t="shared" si="24"/>
        <v>35.378903490179454</v>
      </c>
      <c r="AD14" s="24">
        <v>3574</v>
      </c>
      <c r="AE14" s="24">
        <v>1046.6</v>
      </c>
      <c r="AF14" s="23">
        <v>827.05</v>
      </c>
      <c r="AG14" s="23">
        <f t="shared" si="25"/>
        <v>79.02254920695586</v>
      </c>
      <c r="AH14" s="20">
        <f t="shared" si="26"/>
        <v>23.140738668158924</v>
      </c>
      <c r="AI14" s="24">
        <v>478</v>
      </c>
      <c r="AJ14" s="24">
        <v>234</v>
      </c>
      <c r="AK14" s="23">
        <v>160</v>
      </c>
      <c r="AL14" s="23">
        <f t="shared" si="27"/>
        <v>68.37606837606837</v>
      </c>
      <c r="AM14" s="20">
        <f t="shared" si="28"/>
        <v>33.47280334728033</v>
      </c>
      <c r="AN14" s="25">
        <v>0</v>
      </c>
      <c r="AO14" s="25">
        <v>0</v>
      </c>
      <c r="AP14" s="23">
        <v>0</v>
      </c>
      <c r="AQ14" s="23" t="e">
        <f t="shared" si="29"/>
        <v>#DIV/0!</v>
      </c>
      <c r="AR14" s="20" t="e">
        <f t="shared" si="30"/>
        <v>#DIV/0!</v>
      </c>
      <c r="AS14" s="25">
        <v>0</v>
      </c>
      <c r="AT14" s="25">
        <v>0</v>
      </c>
      <c r="AU14" s="20"/>
      <c r="AV14" s="20"/>
      <c r="AW14" s="20"/>
      <c r="AX14" s="20"/>
      <c r="AY14" s="20">
        <v>28300.7</v>
      </c>
      <c r="AZ14" s="20">
        <v>14150.4</v>
      </c>
      <c r="BA14" s="20">
        <v>14150.4</v>
      </c>
      <c r="BB14" s="26"/>
      <c r="BC14" s="26"/>
      <c r="BD14" s="26"/>
      <c r="BE14" s="27">
        <v>0</v>
      </c>
      <c r="BF14" s="27">
        <v>0</v>
      </c>
      <c r="BG14" s="20">
        <v>0</v>
      </c>
      <c r="BH14" s="20"/>
      <c r="BI14" s="20"/>
      <c r="BJ14" s="20"/>
      <c r="BK14" s="20"/>
      <c r="BL14" s="20"/>
      <c r="BM14" s="20"/>
      <c r="BN14" s="23">
        <f t="shared" si="6"/>
        <v>1996.5</v>
      </c>
      <c r="BO14" s="23">
        <f t="shared" si="6"/>
        <v>500</v>
      </c>
      <c r="BP14" s="23">
        <f t="shared" si="7"/>
        <v>667.6</v>
      </c>
      <c r="BQ14" s="23">
        <f t="shared" si="31"/>
        <v>133.51999999999998</v>
      </c>
      <c r="BR14" s="20">
        <f t="shared" si="32"/>
        <v>33.43851740545956</v>
      </c>
      <c r="BS14" s="24">
        <v>1996.5</v>
      </c>
      <c r="BT14" s="24">
        <v>500</v>
      </c>
      <c r="BU14" s="23">
        <v>667.6</v>
      </c>
      <c r="BV14" s="20">
        <v>0</v>
      </c>
      <c r="BW14" s="20">
        <v>0</v>
      </c>
      <c r="BX14" s="23">
        <v>0</v>
      </c>
      <c r="BY14" s="20">
        <v>0</v>
      </c>
      <c r="BZ14" s="20">
        <v>0</v>
      </c>
      <c r="CA14" s="20">
        <v>0</v>
      </c>
      <c r="CB14" s="24">
        <v>0</v>
      </c>
      <c r="CC14" s="24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30">
        <v>0</v>
      </c>
      <c r="CL14" s="30">
        <v>0</v>
      </c>
      <c r="CM14" s="20">
        <v>0</v>
      </c>
      <c r="CN14" s="24">
        <v>440</v>
      </c>
      <c r="CO14" s="24">
        <v>50</v>
      </c>
      <c r="CP14" s="20">
        <v>8.9</v>
      </c>
      <c r="CQ14" s="20">
        <v>160</v>
      </c>
      <c r="CR14" s="20">
        <v>50</v>
      </c>
      <c r="CS14" s="20">
        <v>5.9</v>
      </c>
      <c r="CT14" s="24">
        <v>0</v>
      </c>
      <c r="CU14" s="24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244.49</v>
      </c>
      <c r="DF14" s="20">
        <v>0</v>
      </c>
      <c r="DG14" s="23">
        <f t="shared" si="8"/>
        <v>36228.5</v>
      </c>
      <c r="DH14" s="23">
        <f t="shared" si="9"/>
        <v>16481</v>
      </c>
      <c r="DI14" s="23">
        <f t="shared" si="10"/>
        <v>16595.4195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  <c r="DV14" s="20">
        <v>0</v>
      </c>
      <c r="DW14" s="20">
        <v>0</v>
      </c>
      <c r="DX14" s="20">
        <v>0</v>
      </c>
      <c r="DY14" s="20">
        <v>7795.5</v>
      </c>
      <c r="DZ14" s="20">
        <v>1969</v>
      </c>
      <c r="EA14" s="20">
        <v>0</v>
      </c>
      <c r="EB14" s="20">
        <v>0</v>
      </c>
      <c r="EC14" s="23">
        <f t="shared" si="11"/>
        <v>7795.5</v>
      </c>
      <c r="ED14" s="23">
        <f t="shared" si="11"/>
        <v>1969</v>
      </c>
      <c r="EE14" s="23">
        <f t="shared" si="12"/>
        <v>0</v>
      </c>
    </row>
    <row r="15" spans="1:135" s="29" customFormat="1" ht="20.25" customHeight="1">
      <c r="A15" s="49">
        <v>6</v>
      </c>
      <c r="B15" s="50" t="s">
        <v>62</v>
      </c>
      <c r="C15" s="20">
        <v>19460.013</v>
      </c>
      <c r="D15" s="30">
        <v>0</v>
      </c>
      <c r="E15" s="22">
        <f t="shared" si="13"/>
        <v>42647.5</v>
      </c>
      <c r="F15" s="22">
        <f t="shared" si="14"/>
        <v>17804</v>
      </c>
      <c r="G15" s="23">
        <f t="shared" si="0"/>
        <v>18811.889800000004</v>
      </c>
      <c r="H15" s="23">
        <f t="shared" si="15"/>
        <v>105.66103010559426</v>
      </c>
      <c r="I15" s="23">
        <f t="shared" si="16"/>
        <v>44.110181839498225</v>
      </c>
      <c r="J15" s="23">
        <f t="shared" si="1"/>
        <v>11892.7</v>
      </c>
      <c r="K15" s="23">
        <f t="shared" si="2"/>
        <v>2426.6</v>
      </c>
      <c r="L15" s="23">
        <f t="shared" si="3"/>
        <v>2945.1898</v>
      </c>
      <c r="M15" s="23">
        <f t="shared" si="17"/>
        <v>121.37104590785461</v>
      </c>
      <c r="N15" s="23">
        <f t="shared" si="18"/>
        <v>24.76468589975363</v>
      </c>
      <c r="O15" s="23">
        <f t="shared" si="4"/>
        <v>7724</v>
      </c>
      <c r="P15" s="23">
        <f t="shared" si="4"/>
        <v>839.8</v>
      </c>
      <c r="Q15" s="23">
        <f t="shared" si="5"/>
        <v>1735.1153</v>
      </c>
      <c r="R15" s="23">
        <f t="shared" si="19"/>
        <v>206.61053822338653</v>
      </c>
      <c r="S15" s="20">
        <f t="shared" si="20"/>
        <v>22.463947436561366</v>
      </c>
      <c r="T15" s="24">
        <v>103</v>
      </c>
      <c r="U15" s="24">
        <v>55.3</v>
      </c>
      <c r="V15" s="23">
        <v>23.8853</v>
      </c>
      <c r="W15" s="23">
        <f t="shared" si="21"/>
        <v>43.19222423146474</v>
      </c>
      <c r="X15" s="20">
        <f t="shared" si="22"/>
        <v>23.189611650485435</v>
      </c>
      <c r="Y15" s="24">
        <v>1242.4</v>
      </c>
      <c r="Z15" s="24">
        <v>400</v>
      </c>
      <c r="AA15" s="23">
        <v>456.8345</v>
      </c>
      <c r="AB15" s="23">
        <f t="shared" si="23"/>
        <v>114.208625</v>
      </c>
      <c r="AC15" s="20">
        <f t="shared" si="24"/>
        <v>36.77032356728912</v>
      </c>
      <c r="AD15" s="24">
        <v>7621</v>
      </c>
      <c r="AE15" s="24">
        <v>784.5</v>
      </c>
      <c r="AF15" s="23">
        <v>1711.23</v>
      </c>
      <c r="AG15" s="23">
        <f t="shared" si="25"/>
        <v>218.13001912045888</v>
      </c>
      <c r="AH15" s="20">
        <f t="shared" si="26"/>
        <v>22.454139876656605</v>
      </c>
      <c r="AI15" s="24">
        <v>276.6</v>
      </c>
      <c r="AJ15" s="24">
        <v>99.2</v>
      </c>
      <c r="AK15" s="23">
        <v>119.55</v>
      </c>
      <c r="AL15" s="23">
        <f t="shared" si="27"/>
        <v>120.5141129032258</v>
      </c>
      <c r="AM15" s="20">
        <f t="shared" si="28"/>
        <v>43.221258134490235</v>
      </c>
      <c r="AN15" s="25">
        <v>0</v>
      </c>
      <c r="AO15" s="25">
        <v>0</v>
      </c>
      <c r="AP15" s="23">
        <v>0</v>
      </c>
      <c r="AQ15" s="23" t="e">
        <f t="shared" si="29"/>
        <v>#DIV/0!</v>
      </c>
      <c r="AR15" s="20" t="e">
        <f t="shared" si="30"/>
        <v>#DIV/0!</v>
      </c>
      <c r="AS15" s="25">
        <v>0</v>
      </c>
      <c r="AT15" s="25">
        <v>0</v>
      </c>
      <c r="AU15" s="20"/>
      <c r="AV15" s="20"/>
      <c r="AW15" s="20"/>
      <c r="AX15" s="20"/>
      <c r="AY15" s="20">
        <v>30754.8</v>
      </c>
      <c r="AZ15" s="20">
        <v>15377.4</v>
      </c>
      <c r="BA15" s="20">
        <v>15866.7</v>
      </c>
      <c r="BB15" s="26"/>
      <c r="BC15" s="26"/>
      <c r="BD15" s="26"/>
      <c r="BE15" s="27">
        <v>0</v>
      </c>
      <c r="BF15" s="27">
        <v>0</v>
      </c>
      <c r="BG15" s="20">
        <v>0</v>
      </c>
      <c r="BH15" s="20"/>
      <c r="BI15" s="20"/>
      <c r="BJ15" s="20"/>
      <c r="BK15" s="20"/>
      <c r="BL15" s="20"/>
      <c r="BM15" s="20"/>
      <c r="BN15" s="23">
        <f t="shared" si="6"/>
        <v>786</v>
      </c>
      <c r="BO15" s="23">
        <f t="shared" si="6"/>
        <v>300</v>
      </c>
      <c r="BP15" s="23">
        <f t="shared" si="7"/>
        <v>143.84</v>
      </c>
      <c r="BQ15" s="23">
        <f t="shared" si="31"/>
        <v>47.946666666666665</v>
      </c>
      <c r="BR15" s="20">
        <f t="shared" si="32"/>
        <v>18.30025445292621</v>
      </c>
      <c r="BS15" s="24">
        <v>786</v>
      </c>
      <c r="BT15" s="24">
        <v>300</v>
      </c>
      <c r="BU15" s="23">
        <v>143.84</v>
      </c>
      <c r="BV15" s="20">
        <v>0</v>
      </c>
      <c r="BW15" s="20">
        <v>0</v>
      </c>
      <c r="BX15" s="23">
        <v>0</v>
      </c>
      <c r="BY15" s="20">
        <v>0</v>
      </c>
      <c r="BZ15" s="20">
        <v>0</v>
      </c>
      <c r="CA15" s="20">
        <v>0</v>
      </c>
      <c r="CB15" s="24">
        <v>0</v>
      </c>
      <c r="CC15" s="24">
        <v>0</v>
      </c>
      <c r="CD15" s="20">
        <v>0</v>
      </c>
      <c r="CE15" s="20">
        <v>0</v>
      </c>
      <c r="CF15" s="20">
        <v>0</v>
      </c>
      <c r="CG15" s="20">
        <v>0</v>
      </c>
      <c r="CH15" s="20">
        <v>0</v>
      </c>
      <c r="CI15" s="20">
        <v>0</v>
      </c>
      <c r="CJ15" s="20">
        <v>0</v>
      </c>
      <c r="CK15" s="30">
        <v>0</v>
      </c>
      <c r="CL15" s="30">
        <v>0</v>
      </c>
      <c r="CM15" s="20">
        <v>0</v>
      </c>
      <c r="CN15" s="24">
        <v>1863.7</v>
      </c>
      <c r="CO15" s="24">
        <v>787.6</v>
      </c>
      <c r="CP15" s="20">
        <v>481.65</v>
      </c>
      <c r="CQ15" s="20">
        <v>733.7</v>
      </c>
      <c r="CR15" s="20">
        <v>400</v>
      </c>
      <c r="CS15" s="20">
        <v>246.1</v>
      </c>
      <c r="CT15" s="24">
        <v>0</v>
      </c>
      <c r="CU15" s="24">
        <v>0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8.2</v>
      </c>
      <c r="DF15" s="20">
        <v>0</v>
      </c>
      <c r="DG15" s="23">
        <f t="shared" si="8"/>
        <v>42647.5</v>
      </c>
      <c r="DH15" s="23">
        <f t="shared" si="9"/>
        <v>17804</v>
      </c>
      <c r="DI15" s="23">
        <f t="shared" si="10"/>
        <v>18811.889800000004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  <c r="DV15" s="20">
        <v>0</v>
      </c>
      <c r="DW15" s="20">
        <v>0</v>
      </c>
      <c r="DX15" s="20">
        <v>0</v>
      </c>
      <c r="DY15" s="20">
        <v>0</v>
      </c>
      <c r="DZ15" s="20">
        <v>0</v>
      </c>
      <c r="EA15" s="20">
        <v>0</v>
      </c>
      <c r="EB15" s="20">
        <v>0</v>
      </c>
      <c r="EC15" s="23">
        <f t="shared" si="11"/>
        <v>0</v>
      </c>
      <c r="ED15" s="23">
        <f t="shared" si="11"/>
        <v>0</v>
      </c>
      <c r="EE15" s="23">
        <f t="shared" si="12"/>
        <v>0</v>
      </c>
    </row>
    <row r="16" spans="1:135" s="29" customFormat="1" ht="20.25" customHeight="1">
      <c r="A16" s="47">
        <v>7</v>
      </c>
      <c r="B16" s="50" t="s">
        <v>63</v>
      </c>
      <c r="C16" s="20">
        <v>50914.399</v>
      </c>
      <c r="D16" s="30">
        <v>0</v>
      </c>
      <c r="E16" s="22">
        <f t="shared" si="13"/>
        <v>117355.1</v>
      </c>
      <c r="F16" s="22">
        <f t="shared" si="14"/>
        <v>53932.5</v>
      </c>
      <c r="G16" s="23">
        <f t="shared" si="0"/>
        <v>53617.4658</v>
      </c>
      <c r="H16" s="23">
        <f t="shared" si="15"/>
        <v>99.41587317480183</v>
      </c>
      <c r="I16" s="23">
        <f t="shared" si="16"/>
        <v>45.688228121317266</v>
      </c>
      <c r="J16" s="23">
        <f t="shared" si="1"/>
        <v>26265.6</v>
      </c>
      <c r="K16" s="23">
        <f t="shared" si="2"/>
        <v>8888.2</v>
      </c>
      <c r="L16" s="23">
        <f t="shared" si="3"/>
        <v>8573.165799999999</v>
      </c>
      <c r="M16" s="23">
        <f t="shared" si="17"/>
        <v>96.45559055826824</v>
      </c>
      <c r="N16" s="23">
        <f t="shared" si="18"/>
        <v>32.640281585038984</v>
      </c>
      <c r="O16" s="23">
        <f t="shared" si="4"/>
        <v>12017.199999999999</v>
      </c>
      <c r="P16" s="23">
        <f t="shared" si="4"/>
        <v>4026.2</v>
      </c>
      <c r="Q16" s="23">
        <f t="shared" si="5"/>
        <v>3947.9177999999997</v>
      </c>
      <c r="R16" s="23">
        <f t="shared" si="19"/>
        <v>98.05568029407381</v>
      </c>
      <c r="S16" s="20">
        <f t="shared" si="20"/>
        <v>32.85222680824152</v>
      </c>
      <c r="T16" s="24">
        <v>147.4</v>
      </c>
      <c r="U16" s="24">
        <v>50</v>
      </c>
      <c r="V16" s="23">
        <v>29.2578</v>
      </c>
      <c r="W16" s="23">
        <f t="shared" si="21"/>
        <v>58.5156</v>
      </c>
      <c r="X16" s="20">
        <f t="shared" si="22"/>
        <v>19.849253731343282</v>
      </c>
      <c r="Y16" s="24">
        <v>6943.4</v>
      </c>
      <c r="Z16" s="24">
        <v>2300</v>
      </c>
      <c r="AA16" s="23">
        <v>2299.588</v>
      </c>
      <c r="AB16" s="23">
        <f t="shared" si="23"/>
        <v>99.98208695652174</v>
      </c>
      <c r="AC16" s="20">
        <f t="shared" si="24"/>
        <v>33.11904830486505</v>
      </c>
      <c r="AD16" s="24">
        <v>11869.8</v>
      </c>
      <c r="AE16" s="24">
        <v>3976.2</v>
      </c>
      <c r="AF16" s="23">
        <v>3918.66</v>
      </c>
      <c r="AG16" s="23">
        <f t="shared" si="25"/>
        <v>98.55288969367739</v>
      </c>
      <c r="AH16" s="20">
        <f t="shared" si="26"/>
        <v>33.013698630136986</v>
      </c>
      <c r="AI16" s="24">
        <v>544</v>
      </c>
      <c r="AJ16" s="24">
        <v>272</v>
      </c>
      <c r="AK16" s="23">
        <v>288</v>
      </c>
      <c r="AL16" s="23">
        <f t="shared" si="27"/>
        <v>105.88235294117648</v>
      </c>
      <c r="AM16" s="20">
        <f t="shared" si="28"/>
        <v>52.94117647058824</v>
      </c>
      <c r="AN16" s="25">
        <v>0</v>
      </c>
      <c r="AO16" s="25">
        <v>0</v>
      </c>
      <c r="AP16" s="23">
        <v>0</v>
      </c>
      <c r="AQ16" s="23" t="e">
        <f t="shared" si="29"/>
        <v>#DIV/0!</v>
      </c>
      <c r="AR16" s="20" t="e">
        <f t="shared" si="30"/>
        <v>#DIV/0!</v>
      </c>
      <c r="AS16" s="25">
        <v>0</v>
      </c>
      <c r="AT16" s="25">
        <v>0</v>
      </c>
      <c r="AU16" s="20"/>
      <c r="AV16" s="20"/>
      <c r="AW16" s="20"/>
      <c r="AX16" s="20"/>
      <c r="AY16" s="20">
        <v>91089.5</v>
      </c>
      <c r="AZ16" s="20">
        <v>45044.3</v>
      </c>
      <c r="BA16" s="20">
        <v>45044.3</v>
      </c>
      <c r="BB16" s="26"/>
      <c r="BC16" s="26"/>
      <c r="BD16" s="26"/>
      <c r="BE16" s="27">
        <v>0</v>
      </c>
      <c r="BF16" s="27">
        <v>0</v>
      </c>
      <c r="BG16" s="20">
        <v>0</v>
      </c>
      <c r="BH16" s="20"/>
      <c r="BI16" s="20"/>
      <c r="BJ16" s="20"/>
      <c r="BK16" s="20"/>
      <c r="BL16" s="20"/>
      <c r="BM16" s="20"/>
      <c r="BN16" s="23">
        <f t="shared" si="6"/>
        <v>2611</v>
      </c>
      <c r="BO16" s="23">
        <f t="shared" si="6"/>
        <v>950</v>
      </c>
      <c r="BP16" s="23">
        <f t="shared" si="7"/>
        <v>953.5999999999999</v>
      </c>
      <c r="BQ16" s="23">
        <f t="shared" si="31"/>
        <v>100.37894736842104</v>
      </c>
      <c r="BR16" s="20">
        <f t="shared" si="32"/>
        <v>36.52240520873228</v>
      </c>
      <c r="BS16" s="24">
        <v>2111</v>
      </c>
      <c r="BT16" s="24">
        <v>800</v>
      </c>
      <c r="BU16" s="23">
        <v>636.4</v>
      </c>
      <c r="BV16" s="20">
        <v>0</v>
      </c>
      <c r="BW16" s="20">
        <v>0</v>
      </c>
      <c r="BX16" s="23">
        <v>0</v>
      </c>
      <c r="BY16" s="20">
        <v>0</v>
      </c>
      <c r="BZ16" s="20">
        <v>0</v>
      </c>
      <c r="CA16" s="20">
        <v>0</v>
      </c>
      <c r="CB16" s="24">
        <v>500</v>
      </c>
      <c r="CC16" s="24">
        <v>150</v>
      </c>
      <c r="CD16" s="20">
        <v>317.2</v>
      </c>
      <c r="CE16" s="20">
        <v>0</v>
      </c>
      <c r="CF16" s="20">
        <v>0</v>
      </c>
      <c r="CG16" s="20">
        <v>0</v>
      </c>
      <c r="CH16" s="20">
        <v>0</v>
      </c>
      <c r="CI16" s="20">
        <v>0</v>
      </c>
      <c r="CJ16" s="20">
        <v>0</v>
      </c>
      <c r="CK16" s="30">
        <v>0</v>
      </c>
      <c r="CL16" s="30">
        <v>0</v>
      </c>
      <c r="CM16" s="20">
        <v>0</v>
      </c>
      <c r="CN16" s="24">
        <v>3350</v>
      </c>
      <c r="CO16" s="24">
        <v>1200</v>
      </c>
      <c r="CP16" s="20">
        <v>706.09</v>
      </c>
      <c r="CQ16" s="20">
        <v>1400</v>
      </c>
      <c r="CR16" s="20">
        <v>300</v>
      </c>
      <c r="CS16" s="20">
        <v>284.82</v>
      </c>
      <c r="CT16" s="24">
        <v>0</v>
      </c>
      <c r="CU16" s="24">
        <v>0</v>
      </c>
      <c r="CV16" s="20">
        <v>0</v>
      </c>
      <c r="CW16" s="20">
        <v>0</v>
      </c>
      <c r="CX16" s="20">
        <v>0</v>
      </c>
      <c r="CY16" s="20">
        <v>0</v>
      </c>
      <c r="CZ16" s="20">
        <v>0</v>
      </c>
      <c r="DA16" s="20">
        <v>0</v>
      </c>
      <c r="DB16" s="20">
        <v>0</v>
      </c>
      <c r="DC16" s="20">
        <v>800</v>
      </c>
      <c r="DD16" s="20">
        <v>140</v>
      </c>
      <c r="DE16" s="20">
        <v>377.97</v>
      </c>
      <c r="DF16" s="20">
        <v>0</v>
      </c>
      <c r="DG16" s="23">
        <f t="shared" si="8"/>
        <v>117355.1</v>
      </c>
      <c r="DH16" s="23">
        <f t="shared" si="9"/>
        <v>53932.5</v>
      </c>
      <c r="DI16" s="23">
        <f t="shared" si="10"/>
        <v>53617.4658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  <c r="DV16" s="20">
        <v>0</v>
      </c>
      <c r="DW16" s="20">
        <v>0</v>
      </c>
      <c r="DX16" s="20">
        <v>0</v>
      </c>
      <c r="DY16" s="31">
        <v>0</v>
      </c>
      <c r="DZ16" s="31">
        <v>0</v>
      </c>
      <c r="EA16" s="20">
        <v>0</v>
      </c>
      <c r="EB16" s="20">
        <v>0</v>
      </c>
      <c r="EC16" s="23">
        <f t="shared" si="11"/>
        <v>0</v>
      </c>
      <c r="ED16" s="23">
        <f t="shared" si="11"/>
        <v>0</v>
      </c>
      <c r="EE16" s="23">
        <f t="shared" si="12"/>
        <v>0</v>
      </c>
    </row>
    <row r="17" spans="1:135" s="29" customFormat="1" ht="20.25" customHeight="1">
      <c r="A17" s="49">
        <v>8</v>
      </c>
      <c r="B17" s="50" t="s">
        <v>64</v>
      </c>
      <c r="C17" s="20">
        <v>11675.09</v>
      </c>
      <c r="D17" s="30">
        <v>0</v>
      </c>
      <c r="E17" s="22">
        <f t="shared" si="13"/>
        <v>29700</v>
      </c>
      <c r="F17" s="22">
        <f t="shared" si="14"/>
        <v>14685.5</v>
      </c>
      <c r="G17" s="23">
        <f t="shared" si="0"/>
        <v>13348.818700000002</v>
      </c>
      <c r="H17" s="23">
        <f t="shared" si="15"/>
        <v>90.89795172108543</v>
      </c>
      <c r="I17" s="23">
        <f t="shared" si="16"/>
        <v>44.94551750841752</v>
      </c>
      <c r="J17" s="23">
        <f t="shared" si="1"/>
        <v>9663.5</v>
      </c>
      <c r="K17" s="23">
        <f t="shared" si="2"/>
        <v>4820.4</v>
      </c>
      <c r="L17" s="23">
        <f t="shared" si="3"/>
        <v>3483.7187000000004</v>
      </c>
      <c r="M17" s="23">
        <f t="shared" si="17"/>
        <v>72.27032403949882</v>
      </c>
      <c r="N17" s="23">
        <f t="shared" si="18"/>
        <v>36.05027888446216</v>
      </c>
      <c r="O17" s="23">
        <f t="shared" si="4"/>
        <v>1764.8999999999999</v>
      </c>
      <c r="P17" s="23">
        <f t="shared" si="4"/>
        <v>1016</v>
      </c>
      <c r="Q17" s="23">
        <f t="shared" si="5"/>
        <v>702.7165</v>
      </c>
      <c r="R17" s="23">
        <f t="shared" si="19"/>
        <v>69.16500984251968</v>
      </c>
      <c r="S17" s="20">
        <f t="shared" si="20"/>
        <v>39.816221882259626</v>
      </c>
      <c r="T17" s="24">
        <v>51.3</v>
      </c>
      <c r="U17" s="24">
        <v>16</v>
      </c>
      <c r="V17" s="23">
        <v>33.9665</v>
      </c>
      <c r="W17" s="23">
        <f t="shared" si="21"/>
        <v>212.29062500000003</v>
      </c>
      <c r="X17" s="20">
        <f t="shared" si="22"/>
        <v>66.21150097465888</v>
      </c>
      <c r="Y17" s="24">
        <v>3395.6</v>
      </c>
      <c r="Z17" s="24">
        <v>1670.4</v>
      </c>
      <c r="AA17" s="23">
        <v>855.572</v>
      </c>
      <c r="AB17" s="23">
        <f t="shared" si="23"/>
        <v>51.219588122605366</v>
      </c>
      <c r="AC17" s="20">
        <f t="shared" si="24"/>
        <v>25.196489574743786</v>
      </c>
      <c r="AD17" s="24">
        <v>1713.6</v>
      </c>
      <c r="AE17" s="24">
        <v>1000</v>
      </c>
      <c r="AF17" s="23">
        <v>668.75</v>
      </c>
      <c r="AG17" s="23">
        <f t="shared" si="25"/>
        <v>66.875</v>
      </c>
      <c r="AH17" s="20">
        <f t="shared" si="26"/>
        <v>39.026027077497666</v>
      </c>
      <c r="AI17" s="24">
        <v>258</v>
      </c>
      <c r="AJ17" s="24">
        <v>100</v>
      </c>
      <c r="AK17" s="23">
        <v>104.5</v>
      </c>
      <c r="AL17" s="23">
        <f t="shared" si="27"/>
        <v>104.5</v>
      </c>
      <c r="AM17" s="20">
        <f t="shared" si="28"/>
        <v>40.50387596899225</v>
      </c>
      <c r="AN17" s="25">
        <v>0</v>
      </c>
      <c r="AO17" s="25">
        <v>0</v>
      </c>
      <c r="AP17" s="23">
        <v>0</v>
      </c>
      <c r="AQ17" s="23" t="e">
        <f t="shared" si="29"/>
        <v>#DIV/0!</v>
      </c>
      <c r="AR17" s="20" t="e">
        <f t="shared" si="30"/>
        <v>#DIV/0!</v>
      </c>
      <c r="AS17" s="25">
        <v>0</v>
      </c>
      <c r="AT17" s="25">
        <v>0</v>
      </c>
      <c r="AU17" s="20"/>
      <c r="AV17" s="20"/>
      <c r="AW17" s="20"/>
      <c r="AX17" s="20"/>
      <c r="AY17" s="20">
        <v>20036.5</v>
      </c>
      <c r="AZ17" s="20">
        <v>9865.1</v>
      </c>
      <c r="BA17" s="20">
        <v>9865.1</v>
      </c>
      <c r="BB17" s="26"/>
      <c r="BC17" s="26"/>
      <c r="BD17" s="26"/>
      <c r="BE17" s="27">
        <v>0</v>
      </c>
      <c r="BF17" s="27">
        <v>0</v>
      </c>
      <c r="BG17" s="20">
        <v>0</v>
      </c>
      <c r="BH17" s="20"/>
      <c r="BI17" s="20"/>
      <c r="BJ17" s="20"/>
      <c r="BK17" s="20"/>
      <c r="BL17" s="20"/>
      <c r="BM17" s="20"/>
      <c r="BN17" s="23">
        <f t="shared" si="6"/>
        <v>3065</v>
      </c>
      <c r="BO17" s="23">
        <f t="shared" si="6"/>
        <v>1530</v>
      </c>
      <c r="BP17" s="23">
        <f t="shared" si="7"/>
        <v>1294.5102</v>
      </c>
      <c r="BQ17" s="23">
        <f t="shared" si="31"/>
        <v>84.60850980392156</v>
      </c>
      <c r="BR17" s="20">
        <f t="shared" si="32"/>
        <v>42.23524306688417</v>
      </c>
      <c r="BS17" s="24">
        <v>3065</v>
      </c>
      <c r="BT17" s="24">
        <v>1530</v>
      </c>
      <c r="BU17" s="23">
        <v>1294.5102</v>
      </c>
      <c r="BV17" s="20">
        <v>0</v>
      </c>
      <c r="BW17" s="20">
        <v>0</v>
      </c>
      <c r="BX17" s="23">
        <v>0</v>
      </c>
      <c r="BY17" s="20">
        <v>0</v>
      </c>
      <c r="BZ17" s="20">
        <v>0</v>
      </c>
      <c r="CA17" s="20">
        <v>0</v>
      </c>
      <c r="CB17" s="24">
        <v>0</v>
      </c>
      <c r="CC17" s="24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30">
        <v>0</v>
      </c>
      <c r="CL17" s="30">
        <v>0</v>
      </c>
      <c r="CM17" s="20">
        <v>0</v>
      </c>
      <c r="CN17" s="24">
        <v>1180</v>
      </c>
      <c r="CO17" s="24">
        <v>504</v>
      </c>
      <c r="CP17" s="20">
        <v>258.42</v>
      </c>
      <c r="CQ17" s="20">
        <v>680</v>
      </c>
      <c r="CR17" s="20">
        <v>250</v>
      </c>
      <c r="CS17" s="20">
        <v>240.42</v>
      </c>
      <c r="CT17" s="24">
        <v>0</v>
      </c>
      <c r="CU17" s="24">
        <v>0</v>
      </c>
      <c r="CV17" s="20">
        <v>0</v>
      </c>
      <c r="CW17" s="20">
        <v>0</v>
      </c>
      <c r="CX17" s="20">
        <v>0</v>
      </c>
      <c r="CY17" s="20">
        <v>50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218</v>
      </c>
      <c r="DF17" s="20">
        <v>0</v>
      </c>
      <c r="DG17" s="23">
        <f t="shared" si="8"/>
        <v>29700</v>
      </c>
      <c r="DH17" s="23">
        <f t="shared" si="9"/>
        <v>14685.5</v>
      </c>
      <c r="DI17" s="23">
        <f t="shared" si="10"/>
        <v>13348.818700000002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  <c r="DV17" s="20">
        <v>0</v>
      </c>
      <c r="DW17" s="20">
        <v>0</v>
      </c>
      <c r="DX17" s="20">
        <v>0</v>
      </c>
      <c r="DY17" s="20">
        <v>0</v>
      </c>
      <c r="DZ17" s="20">
        <v>0</v>
      </c>
      <c r="EA17" s="20">
        <v>0</v>
      </c>
      <c r="EB17" s="20">
        <v>0</v>
      </c>
      <c r="EC17" s="23">
        <f t="shared" si="11"/>
        <v>0</v>
      </c>
      <c r="ED17" s="23">
        <f t="shared" si="11"/>
        <v>0</v>
      </c>
      <c r="EE17" s="23">
        <f t="shared" si="12"/>
        <v>0</v>
      </c>
    </row>
    <row r="18" spans="1:135" s="29" customFormat="1" ht="20.25" customHeight="1">
      <c r="A18" s="47">
        <v>9</v>
      </c>
      <c r="B18" s="50" t="s">
        <v>65</v>
      </c>
      <c r="C18" s="20">
        <v>20451.896</v>
      </c>
      <c r="D18" s="30">
        <v>0</v>
      </c>
      <c r="E18" s="22">
        <f t="shared" si="13"/>
        <v>34009.799999999996</v>
      </c>
      <c r="F18" s="22">
        <f t="shared" si="14"/>
        <v>15817</v>
      </c>
      <c r="G18" s="23">
        <f t="shared" si="0"/>
        <v>15018.6374</v>
      </c>
      <c r="H18" s="23">
        <f t="shared" si="15"/>
        <v>94.95250300309793</v>
      </c>
      <c r="I18" s="23">
        <f t="shared" si="16"/>
        <v>44.15973454710113</v>
      </c>
      <c r="J18" s="23">
        <f t="shared" si="1"/>
        <v>10184.7</v>
      </c>
      <c r="K18" s="23">
        <f t="shared" si="2"/>
        <v>3904.5</v>
      </c>
      <c r="L18" s="23">
        <f t="shared" si="3"/>
        <v>3021.7374</v>
      </c>
      <c r="M18" s="23">
        <f t="shared" si="17"/>
        <v>77.39114867460623</v>
      </c>
      <c r="N18" s="23">
        <f t="shared" si="18"/>
        <v>29.66938054140033</v>
      </c>
      <c r="O18" s="23">
        <f t="shared" si="4"/>
        <v>3541.9</v>
      </c>
      <c r="P18" s="23">
        <f t="shared" si="4"/>
        <v>1420.5</v>
      </c>
      <c r="Q18" s="23">
        <f t="shared" si="5"/>
        <v>1834.7146</v>
      </c>
      <c r="R18" s="23">
        <f t="shared" si="19"/>
        <v>129.1597747272087</v>
      </c>
      <c r="S18" s="20">
        <f t="shared" si="20"/>
        <v>51.800293627713934</v>
      </c>
      <c r="T18" s="24">
        <v>2.6</v>
      </c>
      <c r="U18" s="24">
        <v>0.5</v>
      </c>
      <c r="V18" s="23">
        <v>0.3046</v>
      </c>
      <c r="W18" s="23">
        <f t="shared" si="21"/>
        <v>60.919999999999995</v>
      </c>
      <c r="X18" s="20">
        <f t="shared" si="22"/>
        <v>11.715384615384613</v>
      </c>
      <c r="Y18" s="24">
        <v>4249.2</v>
      </c>
      <c r="Z18" s="24">
        <v>1200</v>
      </c>
      <c r="AA18" s="23">
        <v>386.963</v>
      </c>
      <c r="AB18" s="23">
        <f t="shared" si="23"/>
        <v>32.24691666666667</v>
      </c>
      <c r="AC18" s="20">
        <f t="shared" si="24"/>
        <v>9.106725971947661</v>
      </c>
      <c r="AD18" s="24">
        <v>3539.3</v>
      </c>
      <c r="AE18" s="24">
        <v>1420</v>
      </c>
      <c r="AF18" s="23">
        <v>1834.41</v>
      </c>
      <c r="AG18" s="23">
        <f t="shared" si="25"/>
        <v>129.1838028169014</v>
      </c>
      <c r="AH18" s="20">
        <f t="shared" si="26"/>
        <v>51.82974034413584</v>
      </c>
      <c r="AI18" s="24">
        <v>112</v>
      </c>
      <c r="AJ18" s="24">
        <v>56</v>
      </c>
      <c r="AK18" s="23">
        <v>115</v>
      </c>
      <c r="AL18" s="23">
        <f t="shared" si="27"/>
        <v>205.35714285714283</v>
      </c>
      <c r="AM18" s="20">
        <f t="shared" si="28"/>
        <v>102.67857142857142</v>
      </c>
      <c r="AN18" s="25">
        <v>0</v>
      </c>
      <c r="AO18" s="25">
        <v>0</v>
      </c>
      <c r="AP18" s="23">
        <v>0</v>
      </c>
      <c r="AQ18" s="23" t="e">
        <f t="shared" si="29"/>
        <v>#DIV/0!</v>
      </c>
      <c r="AR18" s="20" t="e">
        <f t="shared" si="30"/>
        <v>#DIV/0!</v>
      </c>
      <c r="AS18" s="25">
        <v>0</v>
      </c>
      <c r="AT18" s="25">
        <v>0</v>
      </c>
      <c r="AU18" s="20"/>
      <c r="AV18" s="20"/>
      <c r="AW18" s="20"/>
      <c r="AX18" s="20"/>
      <c r="AY18" s="20">
        <v>23825.1</v>
      </c>
      <c r="AZ18" s="20">
        <v>11912.5</v>
      </c>
      <c r="BA18" s="20">
        <v>11996.9</v>
      </c>
      <c r="BB18" s="26"/>
      <c r="BC18" s="26"/>
      <c r="BD18" s="26"/>
      <c r="BE18" s="27">
        <v>0</v>
      </c>
      <c r="BF18" s="27">
        <v>0</v>
      </c>
      <c r="BG18" s="20">
        <v>0</v>
      </c>
      <c r="BH18" s="20"/>
      <c r="BI18" s="20"/>
      <c r="BJ18" s="20"/>
      <c r="BK18" s="20"/>
      <c r="BL18" s="20"/>
      <c r="BM18" s="20"/>
      <c r="BN18" s="23">
        <f t="shared" si="6"/>
        <v>1681.6</v>
      </c>
      <c r="BO18" s="23">
        <f t="shared" si="6"/>
        <v>868</v>
      </c>
      <c r="BP18" s="23">
        <f t="shared" si="7"/>
        <v>572.0598</v>
      </c>
      <c r="BQ18" s="23">
        <f t="shared" si="31"/>
        <v>65.90550691244239</v>
      </c>
      <c r="BR18" s="20">
        <f t="shared" si="32"/>
        <v>34.01877973358706</v>
      </c>
      <c r="BS18" s="24">
        <v>1681.6</v>
      </c>
      <c r="BT18" s="24">
        <v>868</v>
      </c>
      <c r="BU18" s="23">
        <v>572.0598</v>
      </c>
      <c r="BV18" s="20">
        <v>0</v>
      </c>
      <c r="BW18" s="20">
        <v>0</v>
      </c>
      <c r="BX18" s="23">
        <v>0</v>
      </c>
      <c r="BY18" s="20">
        <v>0</v>
      </c>
      <c r="BZ18" s="20">
        <v>0</v>
      </c>
      <c r="CA18" s="20">
        <v>0</v>
      </c>
      <c r="CB18" s="24">
        <v>0</v>
      </c>
      <c r="CC18" s="24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30">
        <v>0</v>
      </c>
      <c r="CL18" s="30">
        <v>0</v>
      </c>
      <c r="CM18" s="20">
        <v>0</v>
      </c>
      <c r="CN18" s="24">
        <v>600</v>
      </c>
      <c r="CO18" s="24">
        <v>360</v>
      </c>
      <c r="CP18" s="20">
        <v>113</v>
      </c>
      <c r="CQ18" s="20">
        <v>600</v>
      </c>
      <c r="CR18" s="20">
        <v>360</v>
      </c>
      <c r="CS18" s="20">
        <v>113</v>
      </c>
      <c r="CT18" s="24">
        <v>0</v>
      </c>
      <c r="CU18" s="24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3">
        <f t="shared" si="8"/>
        <v>34009.799999999996</v>
      </c>
      <c r="DH18" s="23">
        <f t="shared" si="9"/>
        <v>15817</v>
      </c>
      <c r="DI18" s="23">
        <f t="shared" si="10"/>
        <v>15018.6374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  <c r="DV18" s="20">
        <v>0</v>
      </c>
      <c r="DW18" s="20">
        <v>0</v>
      </c>
      <c r="DX18" s="20">
        <v>0</v>
      </c>
      <c r="DY18" s="20">
        <v>0</v>
      </c>
      <c r="DZ18" s="20">
        <v>0</v>
      </c>
      <c r="EA18" s="20">
        <v>0</v>
      </c>
      <c r="EB18" s="20">
        <v>0</v>
      </c>
      <c r="EC18" s="23">
        <f t="shared" si="11"/>
        <v>0</v>
      </c>
      <c r="ED18" s="23">
        <f t="shared" si="11"/>
        <v>0</v>
      </c>
      <c r="EE18" s="23">
        <f t="shared" si="12"/>
        <v>0</v>
      </c>
    </row>
    <row r="19" spans="1:135" s="29" customFormat="1" ht="20.25" customHeight="1">
      <c r="A19" s="49">
        <v>10</v>
      </c>
      <c r="B19" s="50" t="s">
        <v>66</v>
      </c>
      <c r="C19" s="20">
        <v>14017.814</v>
      </c>
      <c r="D19" s="30">
        <v>0</v>
      </c>
      <c r="E19" s="22">
        <f t="shared" si="13"/>
        <v>62254.700000000004</v>
      </c>
      <c r="F19" s="22">
        <f t="shared" si="14"/>
        <v>30419.8</v>
      </c>
      <c r="G19" s="23">
        <f t="shared" si="0"/>
        <v>28146.344499999996</v>
      </c>
      <c r="H19" s="23">
        <f t="shared" si="15"/>
        <v>92.52639563705218</v>
      </c>
      <c r="I19" s="23">
        <f t="shared" si="16"/>
        <v>45.211597678568836</v>
      </c>
      <c r="J19" s="23">
        <f t="shared" si="1"/>
        <v>13716.4</v>
      </c>
      <c r="K19" s="23">
        <f t="shared" si="2"/>
        <v>5581.2</v>
      </c>
      <c r="L19" s="23">
        <f t="shared" si="3"/>
        <v>3727.7445000000007</v>
      </c>
      <c r="M19" s="23">
        <f t="shared" si="17"/>
        <v>66.79109331326597</v>
      </c>
      <c r="N19" s="23">
        <f t="shared" si="18"/>
        <v>27.17728048175907</v>
      </c>
      <c r="O19" s="23">
        <f t="shared" si="4"/>
        <v>8356.300000000001</v>
      </c>
      <c r="P19" s="23">
        <f t="shared" si="4"/>
        <v>3125</v>
      </c>
      <c r="Q19" s="23">
        <f t="shared" si="5"/>
        <v>2267.1757</v>
      </c>
      <c r="R19" s="23">
        <f t="shared" si="19"/>
        <v>72.54962239999999</v>
      </c>
      <c r="S19" s="20">
        <f t="shared" si="20"/>
        <v>27.131334442277076</v>
      </c>
      <c r="T19" s="24">
        <v>320.7</v>
      </c>
      <c r="U19" s="24">
        <v>125</v>
      </c>
      <c r="V19" s="23">
        <v>127.6757</v>
      </c>
      <c r="W19" s="23">
        <f t="shared" si="21"/>
        <v>102.14056000000001</v>
      </c>
      <c r="X19" s="20">
        <f t="shared" si="22"/>
        <v>39.81156844402869</v>
      </c>
      <c r="Y19" s="24">
        <v>1407.1</v>
      </c>
      <c r="Z19" s="24">
        <v>650</v>
      </c>
      <c r="AA19" s="23">
        <v>375.0308</v>
      </c>
      <c r="AB19" s="23">
        <f t="shared" si="23"/>
        <v>57.69704615384615</v>
      </c>
      <c r="AC19" s="20">
        <f t="shared" si="24"/>
        <v>26.652746784166016</v>
      </c>
      <c r="AD19" s="24">
        <v>8035.6</v>
      </c>
      <c r="AE19" s="24">
        <v>3000</v>
      </c>
      <c r="AF19" s="23">
        <v>2139.5</v>
      </c>
      <c r="AG19" s="23">
        <f t="shared" si="25"/>
        <v>71.31666666666666</v>
      </c>
      <c r="AH19" s="20">
        <f t="shared" si="26"/>
        <v>26.625267559360843</v>
      </c>
      <c r="AI19" s="24">
        <v>122.4</v>
      </c>
      <c r="AJ19" s="24">
        <v>61.2</v>
      </c>
      <c r="AK19" s="23">
        <v>82.226</v>
      </c>
      <c r="AL19" s="23">
        <f t="shared" si="27"/>
        <v>134.3562091503268</v>
      </c>
      <c r="AM19" s="20">
        <f t="shared" si="28"/>
        <v>67.1781045751634</v>
      </c>
      <c r="AN19" s="25">
        <v>0</v>
      </c>
      <c r="AO19" s="25">
        <v>0</v>
      </c>
      <c r="AP19" s="23">
        <v>0</v>
      </c>
      <c r="AQ19" s="23" t="e">
        <f t="shared" si="29"/>
        <v>#DIV/0!</v>
      </c>
      <c r="AR19" s="20" t="e">
        <f t="shared" si="30"/>
        <v>#DIV/0!</v>
      </c>
      <c r="AS19" s="25">
        <v>0</v>
      </c>
      <c r="AT19" s="25">
        <v>0</v>
      </c>
      <c r="AU19" s="20"/>
      <c r="AV19" s="20"/>
      <c r="AW19" s="20"/>
      <c r="AX19" s="20"/>
      <c r="AY19" s="20">
        <v>47038.3</v>
      </c>
      <c r="AZ19" s="20">
        <v>23338.6</v>
      </c>
      <c r="BA19" s="20">
        <v>23338.6</v>
      </c>
      <c r="BB19" s="26"/>
      <c r="BC19" s="26"/>
      <c r="BD19" s="26"/>
      <c r="BE19" s="27">
        <v>1500</v>
      </c>
      <c r="BF19" s="27">
        <v>1500</v>
      </c>
      <c r="BG19" s="20">
        <v>1080</v>
      </c>
      <c r="BH19" s="20"/>
      <c r="BI19" s="20"/>
      <c r="BJ19" s="20"/>
      <c r="BK19" s="20"/>
      <c r="BL19" s="20"/>
      <c r="BM19" s="20"/>
      <c r="BN19" s="23">
        <f t="shared" si="6"/>
        <v>740.6</v>
      </c>
      <c r="BO19" s="23">
        <f t="shared" si="6"/>
        <v>200</v>
      </c>
      <c r="BP19" s="23">
        <f t="shared" si="7"/>
        <v>421.253</v>
      </c>
      <c r="BQ19" s="23">
        <f t="shared" si="31"/>
        <v>210.6265</v>
      </c>
      <c r="BR19" s="20">
        <f t="shared" si="32"/>
        <v>56.879962192816635</v>
      </c>
      <c r="BS19" s="24">
        <v>740.6</v>
      </c>
      <c r="BT19" s="24">
        <v>200</v>
      </c>
      <c r="BU19" s="23">
        <v>421.253</v>
      </c>
      <c r="BV19" s="20">
        <v>0</v>
      </c>
      <c r="BW19" s="20">
        <v>0</v>
      </c>
      <c r="BX19" s="23">
        <v>0</v>
      </c>
      <c r="BY19" s="20">
        <v>0</v>
      </c>
      <c r="BZ19" s="20">
        <v>0</v>
      </c>
      <c r="CA19" s="20">
        <v>0</v>
      </c>
      <c r="CB19" s="24">
        <v>0</v>
      </c>
      <c r="CC19" s="24">
        <v>0</v>
      </c>
      <c r="CD19" s="20">
        <v>0</v>
      </c>
      <c r="CE19" s="20">
        <v>0</v>
      </c>
      <c r="CF19" s="20">
        <v>0</v>
      </c>
      <c r="CG19" s="20">
        <v>0</v>
      </c>
      <c r="CH19" s="20">
        <v>0</v>
      </c>
      <c r="CI19" s="20">
        <v>0</v>
      </c>
      <c r="CJ19" s="20">
        <v>0</v>
      </c>
      <c r="CK19" s="30">
        <v>0</v>
      </c>
      <c r="CL19" s="30">
        <v>0</v>
      </c>
      <c r="CM19" s="20">
        <v>0</v>
      </c>
      <c r="CN19" s="24">
        <v>3090</v>
      </c>
      <c r="CO19" s="24">
        <v>1545</v>
      </c>
      <c r="CP19" s="20">
        <v>545.924</v>
      </c>
      <c r="CQ19" s="20">
        <v>1000</v>
      </c>
      <c r="CR19" s="20">
        <v>695</v>
      </c>
      <c r="CS19" s="20">
        <v>327.724</v>
      </c>
      <c r="CT19" s="24">
        <v>0</v>
      </c>
      <c r="CU19" s="24">
        <v>0</v>
      </c>
      <c r="CV19" s="20">
        <v>0</v>
      </c>
      <c r="CW19" s="20">
        <v>0</v>
      </c>
      <c r="CX19" s="20">
        <v>0</v>
      </c>
      <c r="CY19" s="20">
        <v>0</v>
      </c>
      <c r="CZ19" s="20">
        <v>0</v>
      </c>
      <c r="DA19" s="20">
        <v>0</v>
      </c>
      <c r="DB19" s="20">
        <v>0</v>
      </c>
      <c r="DC19" s="20">
        <v>0</v>
      </c>
      <c r="DD19" s="20">
        <v>0</v>
      </c>
      <c r="DE19" s="20">
        <v>36.135</v>
      </c>
      <c r="DF19" s="20">
        <v>0</v>
      </c>
      <c r="DG19" s="23">
        <f t="shared" si="8"/>
        <v>62254.700000000004</v>
      </c>
      <c r="DH19" s="23">
        <f t="shared" si="9"/>
        <v>30419.8</v>
      </c>
      <c r="DI19" s="23">
        <f t="shared" si="10"/>
        <v>28146.344499999996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  <c r="DV19" s="20">
        <v>0</v>
      </c>
      <c r="DW19" s="20">
        <v>0</v>
      </c>
      <c r="DX19" s="20">
        <v>0</v>
      </c>
      <c r="DY19" s="20">
        <v>0</v>
      </c>
      <c r="DZ19" s="20">
        <v>0</v>
      </c>
      <c r="EA19" s="20">
        <v>0</v>
      </c>
      <c r="EB19" s="20">
        <v>0</v>
      </c>
      <c r="EC19" s="23">
        <f t="shared" si="11"/>
        <v>0</v>
      </c>
      <c r="ED19" s="23">
        <f t="shared" si="11"/>
        <v>0</v>
      </c>
      <c r="EE19" s="23">
        <f t="shared" si="12"/>
        <v>0</v>
      </c>
    </row>
    <row r="20" spans="1:135" s="29" customFormat="1" ht="20.25" customHeight="1">
      <c r="A20" s="47">
        <v>11</v>
      </c>
      <c r="B20" s="50" t="s">
        <v>67</v>
      </c>
      <c r="C20" s="20">
        <v>217.23299999999995</v>
      </c>
      <c r="D20" s="30">
        <v>356.6704000000009</v>
      </c>
      <c r="E20" s="22">
        <f t="shared" si="13"/>
        <v>9555.355999999998</v>
      </c>
      <c r="F20" s="22">
        <f t="shared" si="14"/>
        <v>4819.48</v>
      </c>
      <c r="G20" s="23">
        <f t="shared" si="0"/>
        <v>3430.8017000000004</v>
      </c>
      <c r="H20" s="23">
        <f t="shared" si="15"/>
        <v>71.18613833857597</v>
      </c>
      <c r="I20" s="23">
        <f t="shared" si="16"/>
        <v>35.90448854024906</v>
      </c>
      <c r="J20" s="23">
        <f t="shared" si="1"/>
        <v>5153.956</v>
      </c>
      <c r="K20" s="23">
        <f t="shared" si="2"/>
        <v>2548.08</v>
      </c>
      <c r="L20" s="23">
        <f t="shared" si="3"/>
        <v>1159.4017000000001</v>
      </c>
      <c r="M20" s="23">
        <f t="shared" si="17"/>
        <v>45.500992904461405</v>
      </c>
      <c r="N20" s="23">
        <f t="shared" si="18"/>
        <v>22.49537442694505</v>
      </c>
      <c r="O20" s="23">
        <f t="shared" si="4"/>
        <v>1181.816</v>
      </c>
      <c r="P20" s="23">
        <f t="shared" si="4"/>
        <v>861.335</v>
      </c>
      <c r="Q20" s="23">
        <f t="shared" si="5"/>
        <v>294.0817</v>
      </c>
      <c r="R20" s="23">
        <f t="shared" si="19"/>
        <v>34.142546163803864</v>
      </c>
      <c r="S20" s="20">
        <f t="shared" si="20"/>
        <v>24.88388209332079</v>
      </c>
      <c r="T20" s="24">
        <v>2</v>
      </c>
      <c r="U20" s="24">
        <v>2</v>
      </c>
      <c r="V20" s="23">
        <v>0.2027</v>
      </c>
      <c r="W20" s="23">
        <f t="shared" si="21"/>
        <v>10.135</v>
      </c>
      <c r="X20" s="20">
        <f t="shared" si="22"/>
        <v>10.135</v>
      </c>
      <c r="Y20" s="24">
        <v>3302.1</v>
      </c>
      <c r="Z20" s="24">
        <v>1261.415</v>
      </c>
      <c r="AA20" s="23">
        <v>678.665</v>
      </c>
      <c r="AB20" s="23">
        <f t="shared" si="23"/>
        <v>53.801881220692636</v>
      </c>
      <c r="AC20" s="20">
        <f t="shared" si="24"/>
        <v>20.55252717967354</v>
      </c>
      <c r="AD20" s="24">
        <v>1179.816</v>
      </c>
      <c r="AE20" s="24">
        <v>859.335</v>
      </c>
      <c r="AF20" s="23">
        <v>293.879</v>
      </c>
      <c r="AG20" s="23">
        <f t="shared" si="25"/>
        <v>34.19842087195331</v>
      </c>
      <c r="AH20" s="20">
        <f t="shared" si="26"/>
        <v>24.908884097181254</v>
      </c>
      <c r="AI20" s="24">
        <v>36</v>
      </c>
      <c r="AJ20" s="24">
        <v>18</v>
      </c>
      <c r="AK20" s="23">
        <v>18</v>
      </c>
      <c r="AL20" s="23">
        <f t="shared" si="27"/>
        <v>100</v>
      </c>
      <c r="AM20" s="20">
        <f t="shared" si="28"/>
        <v>50</v>
      </c>
      <c r="AN20" s="25">
        <v>0</v>
      </c>
      <c r="AO20" s="25">
        <v>0</v>
      </c>
      <c r="AP20" s="23">
        <v>0</v>
      </c>
      <c r="AQ20" s="23" t="e">
        <f t="shared" si="29"/>
        <v>#DIV/0!</v>
      </c>
      <c r="AR20" s="20" t="e">
        <f t="shared" si="30"/>
        <v>#DIV/0!</v>
      </c>
      <c r="AS20" s="25">
        <v>0</v>
      </c>
      <c r="AT20" s="25">
        <v>0</v>
      </c>
      <c r="AU20" s="20"/>
      <c r="AV20" s="20"/>
      <c r="AW20" s="20"/>
      <c r="AX20" s="20"/>
      <c r="AY20" s="20">
        <v>4151.4</v>
      </c>
      <c r="AZ20" s="20">
        <v>2021.4</v>
      </c>
      <c r="BA20" s="20">
        <v>2021.4</v>
      </c>
      <c r="BB20" s="26"/>
      <c r="BC20" s="26"/>
      <c r="BD20" s="26"/>
      <c r="BE20" s="27">
        <v>0</v>
      </c>
      <c r="BF20" s="27">
        <v>0</v>
      </c>
      <c r="BG20" s="20">
        <v>0</v>
      </c>
      <c r="BH20" s="20"/>
      <c r="BI20" s="20"/>
      <c r="BJ20" s="20"/>
      <c r="BK20" s="20"/>
      <c r="BL20" s="20"/>
      <c r="BM20" s="20"/>
      <c r="BN20" s="23">
        <f t="shared" si="6"/>
        <v>306.04</v>
      </c>
      <c r="BO20" s="23">
        <f t="shared" si="6"/>
        <v>195.33</v>
      </c>
      <c r="BP20" s="23">
        <f t="shared" si="7"/>
        <v>114.655</v>
      </c>
      <c r="BQ20" s="23">
        <f t="shared" si="31"/>
        <v>58.698100650181736</v>
      </c>
      <c r="BR20" s="20">
        <f t="shared" si="32"/>
        <v>37.464056986014896</v>
      </c>
      <c r="BS20" s="24">
        <v>186.96</v>
      </c>
      <c r="BT20" s="24">
        <v>155.58</v>
      </c>
      <c r="BU20" s="23">
        <v>114.655</v>
      </c>
      <c r="BV20" s="20">
        <v>0</v>
      </c>
      <c r="BW20" s="20">
        <v>0</v>
      </c>
      <c r="BX20" s="23">
        <v>0</v>
      </c>
      <c r="BY20" s="20">
        <v>0</v>
      </c>
      <c r="BZ20" s="20">
        <v>0</v>
      </c>
      <c r="CA20" s="20">
        <v>0</v>
      </c>
      <c r="CB20" s="24">
        <v>119.08</v>
      </c>
      <c r="CC20" s="24">
        <v>39.75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30">
        <v>0</v>
      </c>
      <c r="CL20" s="30">
        <v>0</v>
      </c>
      <c r="CM20" s="20">
        <v>0</v>
      </c>
      <c r="CN20" s="24">
        <v>328</v>
      </c>
      <c r="CO20" s="24">
        <v>212</v>
      </c>
      <c r="CP20" s="20">
        <v>54</v>
      </c>
      <c r="CQ20" s="20">
        <v>0</v>
      </c>
      <c r="CR20" s="20">
        <v>0</v>
      </c>
      <c r="CS20" s="20">
        <v>0</v>
      </c>
      <c r="CT20" s="24">
        <v>0</v>
      </c>
      <c r="CU20" s="24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250</v>
      </c>
      <c r="DA20" s="20">
        <v>250</v>
      </c>
      <c r="DB20" s="20">
        <v>250</v>
      </c>
      <c r="DC20" s="20">
        <v>0</v>
      </c>
      <c r="DD20" s="20">
        <v>0</v>
      </c>
      <c r="DE20" s="20">
        <v>0</v>
      </c>
      <c r="DF20" s="20">
        <v>0</v>
      </c>
      <c r="DG20" s="23">
        <f t="shared" si="8"/>
        <v>9555.355999999998</v>
      </c>
      <c r="DH20" s="23">
        <f t="shared" si="9"/>
        <v>4819.48</v>
      </c>
      <c r="DI20" s="23">
        <f t="shared" si="10"/>
        <v>3430.8017000000004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  <c r="DV20" s="20">
        <v>0</v>
      </c>
      <c r="DW20" s="20">
        <v>0</v>
      </c>
      <c r="DX20" s="20">
        <v>0</v>
      </c>
      <c r="DY20" s="20">
        <v>500</v>
      </c>
      <c r="DZ20" s="20">
        <v>500</v>
      </c>
      <c r="EA20" s="20">
        <v>500</v>
      </c>
      <c r="EB20" s="20">
        <v>0</v>
      </c>
      <c r="EC20" s="23">
        <f t="shared" si="11"/>
        <v>500</v>
      </c>
      <c r="ED20" s="23">
        <f t="shared" si="11"/>
        <v>500</v>
      </c>
      <c r="EE20" s="23">
        <f t="shared" si="12"/>
        <v>500</v>
      </c>
    </row>
    <row r="21" spans="1:135" s="29" customFormat="1" ht="20.25" customHeight="1">
      <c r="A21" s="49">
        <v>12</v>
      </c>
      <c r="B21" s="50" t="s">
        <v>68</v>
      </c>
      <c r="C21" s="20">
        <v>226.08000000000004</v>
      </c>
      <c r="D21" s="30">
        <v>0</v>
      </c>
      <c r="E21" s="22">
        <f t="shared" si="13"/>
        <v>9549.1</v>
      </c>
      <c r="F21" s="22">
        <f t="shared" si="14"/>
        <v>6625.1</v>
      </c>
      <c r="G21" s="23">
        <f t="shared" si="0"/>
        <v>5631.1428</v>
      </c>
      <c r="H21" s="23">
        <f t="shared" si="15"/>
        <v>84.99709891171453</v>
      </c>
      <c r="I21" s="23">
        <f t="shared" si="16"/>
        <v>58.97040349352294</v>
      </c>
      <c r="J21" s="23">
        <f t="shared" si="1"/>
        <v>1870.8</v>
      </c>
      <c r="K21" s="23">
        <f t="shared" si="2"/>
        <v>1286</v>
      </c>
      <c r="L21" s="23">
        <f t="shared" si="3"/>
        <v>1171.9428</v>
      </c>
      <c r="M21" s="23">
        <f t="shared" si="17"/>
        <v>91.13085536547433</v>
      </c>
      <c r="N21" s="23">
        <f t="shared" si="18"/>
        <v>62.643938422065425</v>
      </c>
      <c r="O21" s="23">
        <f t="shared" si="4"/>
        <v>796.2</v>
      </c>
      <c r="P21" s="23">
        <f t="shared" si="4"/>
        <v>424.6</v>
      </c>
      <c r="Q21" s="23">
        <f t="shared" si="5"/>
        <v>263.1388</v>
      </c>
      <c r="R21" s="23">
        <f t="shared" si="19"/>
        <v>61.97333961375412</v>
      </c>
      <c r="S21" s="20">
        <f t="shared" si="20"/>
        <v>33.049334338106</v>
      </c>
      <c r="T21" s="24">
        <v>244.7</v>
      </c>
      <c r="U21" s="24">
        <v>244.7</v>
      </c>
      <c r="V21" s="23">
        <v>42.5188</v>
      </c>
      <c r="W21" s="23">
        <f t="shared" si="21"/>
        <v>17.375888843481814</v>
      </c>
      <c r="X21" s="20">
        <f t="shared" si="22"/>
        <v>17.375888843481814</v>
      </c>
      <c r="Y21" s="24">
        <v>53.1</v>
      </c>
      <c r="Z21" s="24">
        <v>38.9</v>
      </c>
      <c r="AA21" s="23">
        <v>56.804</v>
      </c>
      <c r="AB21" s="23">
        <f t="shared" si="23"/>
        <v>146.02570694087404</v>
      </c>
      <c r="AC21" s="20">
        <f t="shared" si="24"/>
        <v>106.97551789077212</v>
      </c>
      <c r="AD21" s="24">
        <v>551.5</v>
      </c>
      <c r="AE21" s="24">
        <v>179.9</v>
      </c>
      <c r="AF21" s="23">
        <v>220.62</v>
      </c>
      <c r="AG21" s="23">
        <f t="shared" si="25"/>
        <v>122.63479710950529</v>
      </c>
      <c r="AH21" s="20">
        <f t="shared" si="26"/>
        <v>40.00362647325476</v>
      </c>
      <c r="AI21" s="24">
        <v>1010</v>
      </c>
      <c r="AJ21" s="24">
        <v>811</v>
      </c>
      <c r="AK21" s="23">
        <v>840.5</v>
      </c>
      <c r="AL21" s="23">
        <f t="shared" si="27"/>
        <v>103.63748458692972</v>
      </c>
      <c r="AM21" s="20">
        <f t="shared" si="28"/>
        <v>83.21782178217822</v>
      </c>
      <c r="AN21" s="25">
        <v>0</v>
      </c>
      <c r="AO21" s="25">
        <v>0</v>
      </c>
      <c r="AP21" s="23">
        <v>0</v>
      </c>
      <c r="AQ21" s="23" t="e">
        <f t="shared" si="29"/>
        <v>#DIV/0!</v>
      </c>
      <c r="AR21" s="20" t="e">
        <f t="shared" si="30"/>
        <v>#DIV/0!</v>
      </c>
      <c r="AS21" s="25">
        <v>0</v>
      </c>
      <c r="AT21" s="25">
        <v>0</v>
      </c>
      <c r="AU21" s="20"/>
      <c r="AV21" s="20"/>
      <c r="AW21" s="20"/>
      <c r="AX21" s="20"/>
      <c r="AY21" s="20">
        <v>4678.3</v>
      </c>
      <c r="AZ21" s="20">
        <v>2339.1</v>
      </c>
      <c r="BA21" s="20">
        <v>2339.2</v>
      </c>
      <c r="BB21" s="26"/>
      <c r="BC21" s="26"/>
      <c r="BD21" s="26"/>
      <c r="BE21" s="27">
        <v>1500</v>
      </c>
      <c r="BF21" s="27">
        <v>1500</v>
      </c>
      <c r="BG21" s="20">
        <v>1120</v>
      </c>
      <c r="BH21" s="20"/>
      <c r="BI21" s="20"/>
      <c r="BJ21" s="20"/>
      <c r="BK21" s="20"/>
      <c r="BL21" s="20"/>
      <c r="BM21" s="20"/>
      <c r="BN21" s="23">
        <f t="shared" si="6"/>
        <v>11.5</v>
      </c>
      <c r="BO21" s="23">
        <f t="shared" si="6"/>
        <v>11.5</v>
      </c>
      <c r="BP21" s="23">
        <f t="shared" si="7"/>
        <v>11.5</v>
      </c>
      <c r="BQ21" s="23">
        <f t="shared" si="31"/>
        <v>100</v>
      </c>
      <c r="BR21" s="20">
        <f t="shared" si="32"/>
        <v>100</v>
      </c>
      <c r="BS21" s="24">
        <v>11.5</v>
      </c>
      <c r="BT21" s="24">
        <v>11.5</v>
      </c>
      <c r="BU21" s="23">
        <v>11.5</v>
      </c>
      <c r="BV21" s="20">
        <v>0</v>
      </c>
      <c r="BW21" s="20">
        <v>0</v>
      </c>
      <c r="BX21" s="23">
        <v>0</v>
      </c>
      <c r="BY21" s="20">
        <v>0</v>
      </c>
      <c r="BZ21" s="20">
        <v>0</v>
      </c>
      <c r="CA21" s="20">
        <v>0</v>
      </c>
      <c r="CB21" s="24">
        <v>0</v>
      </c>
      <c r="CC21" s="24">
        <v>0</v>
      </c>
      <c r="CD21" s="20">
        <v>0</v>
      </c>
      <c r="CE21" s="20">
        <v>0</v>
      </c>
      <c r="CF21" s="20">
        <v>0</v>
      </c>
      <c r="CG21" s="20">
        <v>0</v>
      </c>
      <c r="CH21" s="20">
        <v>0</v>
      </c>
      <c r="CI21" s="20">
        <v>0</v>
      </c>
      <c r="CJ21" s="20">
        <v>0</v>
      </c>
      <c r="CK21" s="30">
        <v>0</v>
      </c>
      <c r="CL21" s="30">
        <v>0</v>
      </c>
      <c r="CM21" s="20">
        <v>0</v>
      </c>
      <c r="CN21" s="24">
        <v>0</v>
      </c>
      <c r="CO21" s="24">
        <v>0</v>
      </c>
      <c r="CP21" s="20">
        <v>0</v>
      </c>
      <c r="CQ21" s="20">
        <v>0</v>
      </c>
      <c r="CR21" s="20">
        <v>0</v>
      </c>
      <c r="CS21" s="20">
        <v>0</v>
      </c>
      <c r="CT21" s="24">
        <v>0</v>
      </c>
      <c r="CU21" s="24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1500</v>
      </c>
      <c r="DA21" s="20">
        <v>1500</v>
      </c>
      <c r="DB21" s="20">
        <v>1000</v>
      </c>
      <c r="DC21" s="20">
        <v>0</v>
      </c>
      <c r="DD21" s="20">
        <v>0</v>
      </c>
      <c r="DE21" s="20">
        <v>0</v>
      </c>
      <c r="DF21" s="20">
        <v>0</v>
      </c>
      <c r="DG21" s="23">
        <f t="shared" si="8"/>
        <v>9549.1</v>
      </c>
      <c r="DH21" s="23">
        <f t="shared" si="9"/>
        <v>6625.1</v>
      </c>
      <c r="DI21" s="23">
        <f t="shared" si="10"/>
        <v>5631.1428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  <c r="DV21" s="20">
        <v>0</v>
      </c>
      <c r="DW21" s="20">
        <v>0</v>
      </c>
      <c r="DX21" s="20">
        <v>0</v>
      </c>
      <c r="DY21" s="20">
        <v>75</v>
      </c>
      <c r="DZ21" s="20">
        <v>75</v>
      </c>
      <c r="EA21" s="20">
        <v>75</v>
      </c>
      <c r="EB21" s="20">
        <v>0</v>
      </c>
      <c r="EC21" s="23">
        <f t="shared" si="11"/>
        <v>75</v>
      </c>
      <c r="ED21" s="23">
        <f t="shared" si="11"/>
        <v>75</v>
      </c>
      <c r="EE21" s="23">
        <f t="shared" si="12"/>
        <v>75</v>
      </c>
    </row>
    <row r="22" spans="1:139" s="32" customFormat="1" ht="20.25" customHeight="1">
      <c r="A22" s="47">
        <v>13</v>
      </c>
      <c r="B22" s="50" t="s">
        <v>69</v>
      </c>
      <c r="C22" s="20">
        <v>6069.567</v>
      </c>
      <c r="D22" s="30">
        <v>0</v>
      </c>
      <c r="E22" s="22">
        <f t="shared" si="13"/>
        <v>25464.399999999998</v>
      </c>
      <c r="F22" s="22">
        <f t="shared" si="14"/>
        <v>13110.2</v>
      </c>
      <c r="G22" s="23">
        <f t="shared" si="0"/>
        <v>13257.5141</v>
      </c>
      <c r="H22" s="23">
        <f t="shared" si="15"/>
        <v>101.12366020350566</v>
      </c>
      <c r="I22" s="23">
        <f t="shared" si="16"/>
        <v>52.06293531361431</v>
      </c>
      <c r="J22" s="23">
        <f t="shared" si="1"/>
        <v>4036.8</v>
      </c>
      <c r="K22" s="23">
        <f t="shared" si="2"/>
        <v>1731.9</v>
      </c>
      <c r="L22" s="23">
        <f t="shared" si="3"/>
        <v>1879.1141</v>
      </c>
      <c r="M22" s="23">
        <f t="shared" si="17"/>
        <v>108.50015012414111</v>
      </c>
      <c r="N22" s="23">
        <f t="shared" si="18"/>
        <v>46.549596214823616</v>
      </c>
      <c r="O22" s="23">
        <f t="shared" si="4"/>
        <v>1865.4</v>
      </c>
      <c r="P22" s="23">
        <f t="shared" si="4"/>
        <v>700</v>
      </c>
      <c r="Q22" s="23">
        <f t="shared" si="5"/>
        <v>1081.2511</v>
      </c>
      <c r="R22" s="23">
        <f t="shared" si="19"/>
        <v>154.46444285714284</v>
      </c>
      <c r="S22" s="20">
        <f t="shared" si="20"/>
        <v>57.96349844537364</v>
      </c>
      <c r="T22" s="24">
        <v>0</v>
      </c>
      <c r="U22" s="24">
        <v>0</v>
      </c>
      <c r="V22" s="23">
        <v>0.0511</v>
      </c>
      <c r="W22" s="23" t="e">
        <f t="shared" si="21"/>
        <v>#DIV/0!</v>
      </c>
      <c r="X22" s="20" t="e">
        <f t="shared" si="22"/>
        <v>#DIV/0!</v>
      </c>
      <c r="Y22" s="24">
        <v>1332.1</v>
      </c>
      <c r="Z22" s="24">
        <v>600</v>
      </c>
      <c r="AA22" s="23">
        <v>504.663</v>
      </c>
      <c r="AB22" s="23">
        <f t="shared" si="23"/>
        <v>84.1105</v>
      </c>
      <c r="AC22" s="20">
        <f t="shared" si="24"/>
        <v>37.88476841077998</v>
      </c>
      <c r="AD22" s="24">
        <v>1865.4</v>
      </c>
      <c r="AE22" s="24">
        <v>700</v>
      </c>
      <c r="AF22" s="23">
        <v>1081.2</v>
      </c>
      <c r="AG22" s="23">
        <f t="shared" si="25"/>
        <v>154.45714285714288</v>
      </c>
      <c r="AH22" s="20">
        <f t="shared" si="26"/>
        <v>57.960759086523</v>
      </c>
      <c r="AI22" s="24">
        <v>34</v>
      </c>
      <c r="AJ22" s="24">
        <v>18</v>
      </c>
      <c r="AK22" s="23">
        <v>22.5</v>
      </c>
      <c r="AL22" s="23">
        <f t="shared" si="27"/>
        <v>125</v>
      </c>
      <c r="AM22" s="20">
        <f t="shared" si="28"/>
        <v>66.17647058823529</v>
      </c>
      <c r="AN22" s="25">
        <v>0</v>
      </c>
      <c r="AO22" s="25">
        <v>0</v>
      </c>
      <c r="AP22" s="23">
        <v>0</v>
      </c>
      <c r="AQ22" s="23" t="e">
        <f t="shared" si="29"/>
        <v>#DIV/0!</v>
      </c>
      <c r="AR22" s="20" t="e">
        <f t="shared" si="30"/>
        <v>#DIV/0!</v>
      </c>
      <c r="AS22" s="25">
        <v>0</v>
      </c>
      <c r="AT22" s="25">
        <v>0</v>
      </c>
      <c r="AU22" s="20"/>
      <c r="AV22" s="20"/>
      <c r="AW22" s="20"/>
      <c r="AX22" s="20"/>
      <c r="AY22" s="20">
        <v>19927.6</v>
      </c>
      <c r="AZ22" s="20">
        <v>9878.300000000001</v>
      </c>
      <c r="BA22" s="20">
        <v>9878.4</v>
      </c>
      <c r="BB22" s="26"/>
      <c r="BC22" s="26"/>
      <c r="BD22" s="26"/>
      <c r="BE22" s="27">
        <v>1500</v>
      </c>
      <c r="BF22" s="27">
        <v>1500</v>
      </c>
      <c r="BG22" s="20">
        <v>1500</v>
      </c>
      <c r="BH22" s="20"/>
      <c r="BI22" s="20"/>
      <c r="BJ22" s="20"/>
      <c r="BK22" s="20"/>
      <c r="BL22" s="20"/>
      <c r="BM22" s="20"/>
      <c r="BN22" s="23">
        <f t="shared" si="6"/>
        <v>505.3</v>
      </c>
      <c r="BO22" s="23">
        <f t="shared" si="6"/>
        <v>263.9</v>
      </c>
      <c r="BP22" s="23">
        <f t="shared" si="7"/>
        <v>220.2</v>
      </c>
      <c r="BQ22" s="23">
        <f t="shared" si="31"/>
        <v>83.44069723380069</v>
      </c>
      <c r="BR22" s="20">
        <f t="shared" si="32"/>
        <v>43.57807243221848</v>
      </c>
      <c r="BS22" s="24">
        <v>505.3</v>
      </c>
      <c r="BT22" s="24">
        <v>263.9</v>
      </c>
      <c r="BU22" s="23">
        <v>220.2</v>
      </c>
      <c r="BV22" s="20">
        <v>0</v>
      </c>
      <c r="BW22" s="20">
        <v>0</v>
      </c>
      <c r="BX22" s="23">
        <v>0</v>
      </c>
      <c r="BY22" s="20">
        <v>0</v>
      </c>
      <c r="BZ22" s="20">
        <v>0</v>
      </c>
      <c r="CA22" s="20">
        <v>0</v>
      </c>
      <c r="CB22" s="24">
        <v>0</v>
      </c>
      <c r="CC22" s="24">
        <v>0</v>
      </c>
      <c r="CD22" s="20">
        <v>0</v>
      </c>
      <c r="CE22" s="20">
        <v>0</v>
      </c>
      <c r="CF22" s="20">
        <v>0</v>
      </c>
      <c r="CG22" s="20">
        <v>0</v>
      </c>
      <c r="CH22" s="20">
        <v>0</v>
      </c>
      <c r="CI22" s="20">
        <v>0</v>
      </c>
      <c r="CJ22" s="20">
        <v>0</v>
      </c>
      <c r="CK22" s="30">
        <v>0</v>
      </c>
      <c r="CL22" s="30">
        <v>0</v>
      </c>
      <c r="CM22" s="20">
        <v>0</v>
      </c>
      <c r="CN22" s="24">
        <v>300</v>
      </c>
      <c r="CO22" s="24">
        <v>150</v>
      </c>
      <c r="CP22" s="20">
        <v>50.5</v>
      </c>
      <c r="CQ22" s="20">
        <v>100</v>
      </c>
      <c r="CR22" s="20">
        <v>50</v>
      </c>
      <c r="CS22" s="20">
        <v>4</v>
      </c>
      <c r="CT22" s="24">
        <v>0</v>
      </c>
      <c r="CU22" s="24">
        <v>0</v>
      </c>
      <c r="CV22" s="20">
        <v>0</v>
      </c>
      <c r="CW22" s="20">
        <v>0</v>
      </c>
      <c r="CX22" s="20">
        <v>0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3">
        <f t="shared" si="8"/>
        <v>25464.399999999998</v>
      </c>
      <c r="DH22" s="23">
        <f t="shared" si="9"/>
        <v>13110.2</v>
      </c>
      <c r="DI22" s="23">
        <f t="shared" si="10"/>
        <v>13257.5141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  <c r="DV22" s="20">
        <v>0</v>
      </c>
      <c r="DW22" s="20">
        <v>0</v>
      </c>
      <c r="DX22" s="20">
        <v>0</v>
      </c>
      <c r="DY22" s="20">
        <v>0</v>
      </c>
      <c r="DZ22" s="20">
        <v>0</v>
      </c>
      <c r="EA22" s="20">
        <v>0</v>
      </c>
      <c r="EB22" s="20">
        <v>0</v>
      </c>
      <c r="EC22" s="23">
        <f t="shared" si="11"/>
        <v>0</v>
      </c>
      <c r="ED22" s="23">
        <f t="shared" si="11"/>
        <v>0</v>
      </c>
      <c r="EE22" s="23">
        <f t="shared" si="12"/>
        <v>0</v>
      </c>
      <c r="EG22" s="29"/>
      <c r="EI22" s="29"/>
    </row>
    <row r="23" spans="1:139" s="32" customFormat="1" ht="20.25" customHeight="1">
      <c r="A23" s="49">
        <v>14</v>
      </c>
      <c r="B23" s="50" t="s">
        <v>70</v>
      </c>
      <c r="C23" s="20">
        <v>8631.921</v>
      </c>
      <c r="D23" s="30">
        <v>0</v>
      </c>
      <c r="E23" s="22">
        <f t="shared" si="13"/>
        <v>25412.999999999996</v>
      </c>
      <c r="F23" s="22">
        <f t="shared" si="14"/>
        <v>12431.5</v>
      </c>
      <c r="G23" s="23">
        <f t="shared" si="0"/>
        <v>11135.065300000002</v>
      </c>
      <c r="H23" s="23">
        <f t="shared" si="15"/>
        <v>89.57137352692757</v>
      </c>
      <c r="I23" s="23">
        <f t="shared" si="16"/>
        <v>43.816414040058255</v>
      </c>
      <c r="J23" s="23">
        <f t="shared" si="1"/>
        <v>5157.900000000001</v>
      </c>
      <c r="K23" s="23">
        <f t="shared" si="2"/>
        <v>2430.9</v>
      </c>
      <c r="L23" s="23">
        <f t="shared" si="3"/>
        <v>1134.4652999999998</v>
      </c>
      <c r="M23" s="23">
        <f t="shared" si="17"/>
        <v>46.66853017400962</v>
      </c>
      <c r="N23" s="23">
        <f t="shared" si="18"/>
        <v>21.994712964578603</v>
      </c>
      <c r="O23" s="23">
        <f t="shared" si="4"/>
        <v>1990.4</v>
      </c>
      <c r="P23" s="23">
        <f t="shared" si="4"/>
        <v>910.1</v>
      </c>
      <c r="Q23" s="23">
        <f t="shared" si="5"/>
        <v>515.8433</v>
      </c>
      <c r="R23" s="23">
        <f t="shared" si="19"/>
        <v>56.67984836831117</v>
      </c>
      <c r="S23" s="20">
        <f t="shared" si="20"/>
        <v>25.9165645096463</v>
      </c>
      <c r="T23" s="24">
        <v>0.2</v>
      </c>
      <c r="U23" s="24">
        <v>0.2</v>
      </c>
      <c r="V23" s="23">
        <v>0.1233</v>
      </c>
      <c r="W23" s="23">
        <f t="shared" si="21"/>
        <v>61.650000000000006</v>
      </c>
      <c r="X23" s="20">
        <f t="shared" si="22"/>
        <v>61.650000000000006</v>
      </c>
      <c r="Y23" s="24">
        <v>1558.9</v>
      </c>
      <c r="Z23" s="24">
        <v>684.8</v>
      </c>
      <c r="AA23" s="23">
        <v>344.703</v>
      </c>
      <c r="AB23" s="23">
        <f t="shared" si="23"/>
        <v>50.33630257009346</v>
      </c>
      <c r="AC23" s="20">
        <f t="shared" si="24"/>
        <v>22.11193790493296</v>
      </c>
      <c r="AD23" s="24">
        <v>1990.2</v>
      </c>
      <c r="AE23" s="24">
        <v>909.9</v>
      </c>
      <c r="AF23" s="23">
        <v>515.72</v>
      </c>
      <c r="AG23" s="23">
        <f t="shared" si="25"/>
        <v>56.67875590724256</v>
      </c>
      <c r="AH23" s="20">
        <f t="shared" si="26"/>
        <v>25.912973570495428</v>
      </c>
      <c r="AI23" s="24">
        <v>144</v>
      </c>
      <c r="AJ23" s="24">
        <v>86</v>
      </c>
      <c r="AK23" s="23">
        <v>42</v>
      </c>
      <c r="AL23" s="23">
        <f t="shared" si="27"/>
        <v>48.837209302325576</v>
      </c>
      <c r="AM23" s="20">
        <f t="shared" si="28"/>
        <v>29.166666666666668</v>
      </c>
      <c r="AN23" s="25">
        <v>0</v>
      </c>
      <c r="AO23" s="25">
        <v>0</v>
      </c>
      <c r="AP23" s="23">
        <v>0</v>
      </c>
      <c r="AQ23" s="23" t="e">
        <f t="shared" si="29"/>
        <v>#DIV/0!</v>
      </c>
      <c r="AR23" s="20" t="e">
        <f t="shared" si="30"/>
        <v>#DIV/0!</v>
      </c>
      <c r="AS23" s="25">
        <v>0</v>
      </c>
      <c r="AT23" s="25">
        <v>0</v>
      </c>
      <c r="AU23" s="20"/>
      <c r="AV23" s="20"/>
      <c r="AW23" s="20"/>
      <c r="AX23" s="20"/>
      <c r="AY23" s="20">
        <v>20255.1</v>
      </c>
      <c r="AZ23" s="20">
        <v>10000.6</v>
      </c>
      <c r="BA23" s="20">
        <v>10000.6</v>
      </c>
      <c r="BB23" s="26"/>
      <c r="BC23" s="26"/>
      <c r="BD23" s="26"/>
      <c r="BE23" s="27">
        <v>0</v>
      </c>
      <c r="BF23" s="27">
        <v>0</v>
      </c>
      <c r="BG23" s="20">
        <v>0</v>
      </c>
      <c r="BH23" s="20"/>
      <c r="BI23" s="20"/>
      <c r="BJ23" s="20"/>
      <c r="BK23" s="20"/>
      <c r="BL23" s="20"/>
      <c r="BM23" s="20"/>
      <c r="BN23" s="23">
        <f t="shared" si="6"/>
        <v>574.6</v>
      </c>
      <c r="BO23" s="23">
        <f t="shared" si="6"/>
        <v>350</v>
      </c>
      <c r="BP23" s="23">
        <f t="shared" si="7"/>
        <v>13.146</v>
      </c>
      <c r="BQ23" s="23">
        <f t="shared" si="31"/>
        <v>3.7560000000000002</v>
      </c>
      <c r="BR23" s="20">
        <f t="shared" si="32"/>
        <v>2.2878524190741385</v>
      </c>
      <c r="BS23" s="24">
        <v>574.6</v>
      </c>
      <c r="BT23" s="24">
        <v>350</v>
      </c>
      <c r="BU23" s="23">
        <v>13.146</v>
      </c>
      <c r="BV23" s="20">
        <v>0</v>
      </c>
      <c r="BW23" s="20">
        <v>0</v>
      </c>
      <c r="BX23" s="23">
        <v>0</v>
      </c>
      <c r="BY23" s="20">
        <v>0</v>
      </c>
      <c r="BZ23" s="20">
        <v>0</v>
      </c>
      <c r="CA23" s="20">
        <v>0</v>
      </c>
      <c r="CB23" s="24">
        <v>0</v>
      </c>
      <c r="CC23" s="24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30">
        <v>0</v>
      </c>
      <c r="CL23" s="30">
        <v>0</v>
      </c>
      <c r="CM23" s="20">
        <v>0</v>
      </c>
      <c r="CN23" s="24">
        <v>890</v>
      </c>
      <c r="CO23" s="24">
        <v>400</v>
      </c>
      <c r="CP23" s="20">
        <v>42.235</v>
      </c>
      <c r="CQ23" s="20">
        <v>490</v>
      </c>
      <c r="CR23" s="20">
        <v>200</v>
      </c>
      <c r="CS23" s="20">
        <v>0</v>
      </c>
      <c r="CT23" s="24">
        <v>0</v>
      </c>
      <c r="CU23" s="24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176.538</v>
      </c>
      <c r="DF23" s="20">
        <v>0</v>
      </c>
      <c r="DG23" s="23">
        <f t="shared" si="8"/>
        <v>25412.999999999996</v>
      </c>
      <c r="DH23" s="23">
        <f t="shared" si="9"/>
        <v>12431.5</v>
      </c>
      <c r="DI23" s="23">
        <f t="shared" si="10"/>
        <v>11135.065300000002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  <c r="DV23" s="20">
        <v>0</v>
      </c>
      <c r="DW23" s="20">
        <v>0</v>
      </c>
      <c r="DX23" s="20">
        <v>0</v>
      </c>
      <c r="DY23" s="20">
        <v>0</v>
      </c>
      <c r="DZ23" s="20">
        <v>0</v>
      </c>
      <c r="EA23" s="20">
        <v>0</v>
      </c>
      <c r="EB23" s="20">
        <v>0</v>
      </c>
      <c r="EC23" s="23">
        <f t="shared" si="11"/>
        <v>0</v>
      </c>
      <c r="ED23" s="23">
        <f t="shared" si="11"/>
        <v>0</v>
      </c>
      <c r="EE23" s="23">
        <f t="shared" si="12"/>
        <v>0</v>
      </c>
      <c r="EG23" s="29"/>
      <c r="EI23" s="29"/>
    </row>
    <row r="24" spans="1:139" s="32" customFormat="1" ht="20.25" customHeight="1">
      <c r="A24" s="47">
        <v>15</v>
      </c>
      <c r="B24" s="50" t="s">
        <v>71</v>
      </c>
      <c r="C24" s="20">
        <v>905.4194000000001</v>
      </c>
      <c r="D24" s="30">
        <v>0</v>
      </c>
      <c r="E24" s="22">
        <f t="shared" si="13"/>
        <v>10470.8</v>
      </c>
      <c r="F24" s="22">
        <f t="shared" si="14"/>
        <v>5208.666300000001</v>
      </c>
      <c r="G24" s="23">
        <f t="shared" si="0"/>
        <v>5172.7777</v>
      </c>
      <c r="H24" s="23">
        <f t="shared" si="15"/>
        <v>99.31098292858574</v>
      </c>
      <c r="I24" s="23">
        <f t="shared" si="16"/>
        <v>49.401933949650456</v>
      </c>
      <c r="J24" s="23">
        <f t="shared" si="1"/>
        <v>2121.3</v>
      </c>
      <c r="K24" s="23">
        <f t="shared" si="2"/>
        <v>1047.9663</v>
      </c>
      <c r="L24" s="23">
        <f t="shared" si="3"/>
        <v>1012.0777000000002</v>
      </c>
      <c r="M24" s="23">
        <f t="shared" si="17"/>
        <v>96.57540514423032</v>
      </c>
      <c r="N24" s="23">
        <f t="shared" si="18"/>
        <v>47.71025786074578</v>
      </c>
      <c r="O24" s="23">
        <f t="shared" si="4"/>
        <v>1125.6999999999998</v>
      </c>
      <c r="P24" s="23">
        <f t="shared" si="4"/>
        <v>449</v>
      </c>
      <c r="Q24" s="23">
        <f t="shared" si="5"/>
        <v>561.8387</v>
      </c>
      <c r="R24" s="23">
        <f t="shared" si="19"/>
        <v>125.1311135857461</v>
      </c>
      <c r="S24" s="20">
        <f t="shared" si="20"/>
        <v>49.910162565514796</v>
      </c>
      <c r="T24" s="24">
        <v>23.6</v>
      </c>
      <c r="U24" s="24">
        <v>10</v>
      </c>
      <c r="V24" s="23">
        <v>0.7587</v>
      </c>
      <c r="W24" s="23">
        <f t="shared" si="21"/>
        <v>7.587000000000001</v>
      </c>
      <c r="X24" s="20">
        <f t="shared" si="22"/>
        <v>3.2148305084745763</v>
      </c>
      <c r="Y24" s="24">
        <v>185.6</v>
      </c>
      <c r="Z24" s="24">
        <v>122.9663</v>
      </c>
      <c r="AA24" s="23">
        <v>111.439</v>
      </c>
      <c r="AB24" s="23">
        <f t="shared" si="23"/>
        <v>90.62564296071362</v>
      </c>
      <c r="AC24" s="20">
        <f t="shared" si="24"/>
        <v>60.04256465517241</v>
      </c>
      <c r="AD24" s="24">
        <v>1102.1</v>
      </c>
      <c r="AE24" s="24">
        <v>439</v>
      </c>
      <c r="AF24" s="23">
        <v>561.08</v>
      </c>
      <c r="AG24" s="23">
        <f t="shared" si="25"/>
        <v>127.8086560364465</v>
      </c>
      <c r="AH24" s="20">
        <f t="shared" si="26"/>
        <v>50.910080754922426</v>
      </c>
      <c r="AI24" s="24">
        <v>252</v>
      </c>
      <c r="AJ24" s="24">
        <v>226</v>
      </c>
      <c r="AK24" s="23">
        <v>213</v>
      </c>
      <c r="AL24" s="23">
        <f t="shared" si="27"/>
        <v>94.24778761061947</v>
      </c>
      <c r="AM24" s="20">
        <f t="shared" si="28"/>
        <v>84.52380952380952</v>
      </c>
      <c r="AN24" s="25">
        <v>0</v>
      </c>
      <c r="AO24" s="25">
        <v>0</v>
      </c>
      <c r="AP24" s="23">
        <v>0</v>
      </c>
      <c r="AQ24" s="23" t="e">
        <f t="shared" si="29"/>
        <v>#DIV/0!</v>
      </c>
      <c r="AR24" s="20" t="e">
        <f t="shared" si="30"/>
        <v>#DIV/0!</v>
      </c>
      <c r="AS24" s="25">
        <v>0</v>
      </c>
      <c r="AT24" s="25">
        <v>0</v>
      </c>
      <c r="AU24" s="20"/>
      <c r="AV24" s="20"/>
      <c r="AW24" s="20"/>
      <c r="AX24" s="20"/>
      <c r="AY24" s="20">
        <v>8349.5</v>
      </c>
      <c r="AZ24" s="20">
        <v>4160.700000000001</v>
      </c>
      <c r="BA24" s="20">
        <v>4160.7</v>
      </c>
      <c r="BB24" s="26"/>
      <c r="BC24" s="26"/>
      <c r="BD24" s="26"/>
      <c r="BE24" s="27">
        <v>0</v>
      </c>
      <c r="BF24" s="27">
        <v>0</v>
      </c>
      <c r="BG24" s="20">
        <v>0</v>
      </c>
      <c r="BH24" s="20"/>
      <c r="BI24" s="20"/>
      <c r="BJ24" s="20"/>
      <c r="BK24" s="20"/>
      <c r="BL24" s="20"/>
      <c r="BM24" s="20"/>
      <c r="BN24" s="23">
        <f t="shared" si="6"/>
        <v>328</v>
      </c>
      <c r="BO24" s="23">
        <f t="shared" si="6"/>
        <v>150</v>
      </c>
      <c r="BP24" s="23">
        <f t="shared" si="7"/>
        <v>90.6</v>
      </c>
      <c r="BQ24" s="23">
        <f t="shared" si="31"/>
        <v>60.4</v>
      </c>
      <c r="BR24" s="20">
        <f t="shared" si="32"/>
        <v>27.62195121951219</v>
      </c>
      <c r="BS24" s="24">
        <v>328</v>
      </c>
      <c r="BT24" s="24">
        <v>150</v>
      </c>
      <c r="BU24" s="23">
        <v>90.6</v>
      </c>
      <c r="BV24" s="20">
        <v>0</v>
      </c>
      <c r="BW24" s="20">
        <v>0</v>
      </c>
      <c r="BX24" s="23">
        <v>0</v>
      </c>
      <c r="BY24" s="20">
        <v>0</v>
      </c>
      <c r="BZ24" s="20">
        <v>0</v>
      </c>
      <c r="CA24" s="20">
        <v>0</v>
      </c>
      <c r="CB24" s="24">
        <v>0</v>
      </c>
      <c r="CC24" s="24">
        <v>0</v>
      </c>
      <c r="CD24" s="20">
        <v>0</v>
      </c>
      <c r="CE24" s="20">
        <v>0</v>
      </c>
      <c r="CF24" s="20">
        <v>0</v>
      </c>
      <c r="CG24" s="20">
        <v>0</v>
      </c>
      <c r="CH24" s="20">
        <v>0</v>
      </c>
      <c r="CI24" s="20">
        <v>0</v>
      </c>
      <c r="CJ24" s="20">
        <v>0</v>
      </c>
      <c r="CK24" s="30">
        <v>0</v>
      </c>
      <c r="CL24" s="30">
        <v>0</v>
      </c>
      <c r="CM24" s="20">
        <v>0</v>
      </c>
      <c r="CN24" s="24">
        <v>230</v>
      </c>
      <c r="CO24" s="24">
        <v>100</v>
      </c>
      <c r="CP24" s="20">
        <v>35.2</v>
      </c>
      <c r="CQ24" s="20">
        <v>230</v>
      </c>
      <c r="CR24" s="20">
        <v>100</v>
      </c>
      <c r="CS24" s="20">
        <v>35.2</v>
      </c>
      <c r="CT24" s="24">
        <v>0</v>
      </c>
      <c r="CU24" s="24">
        <v>0</v>
      </c>
      <c r="CV24" s="20">
        <v>0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3">
        <f t="shared" si="8"/>
        <v>10470.8</v>
      </c>
      <c r="DH24" s="23">
        <f t="shared" si="9"/>
        <v>5208.666300000001</v>
      </c>
      <c r="DI24" s="23">
        <f t="shared" si="10"/>
        <v>5172.7777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  <c r="DV24" s="20">
        <v>0</v>
      </c>
      <c r="DW24" s="20">
        <v>0</v>
      </c>
      <c r="DX24" s="20">
        <v>0</v>
      </c>
      <c r="DY24" s="20">
        <v>304.6663</v>
      </c>
      <c r="DZ24" s="20">
        <v>304.6663</v>
      </c>
      <c r="EA24" s="20">
        <v>304.6663</v>
      </c>
      <c r="EB24" s="20">
        <v>0</v>
      </c>
      <c r="EC24" s="23">
        <f t="shared" si="11"/>
        <v>304.6663</v>
      </c>
      <c r="ED24" s="23">
        <f t="shared" si="11"/>
        <v>304.6663</v>
      </c>
      <c r="EE24" s="23">
        <f t="shared" si="12"/>
        <v>304.6663</v>
      </c>
      <c r="EG24" s="29"/>
      <c r="EI24" s="29"/>
    </row>
    <row r="25" spans="1:139" s="32" customFormat="1" ht="20.25" customHeight="1">
      <c r="A25" s="49">
        <v>16</v>
      </c>
      <c r="B25" s="50" t="s">
        <v>72</v>
      </c>
      <c r="C25" s="20">
        <v>303.6164</v>
      </c>
      <c r="D25" s="30">
        <v>0</v>
      </c>
      <c r="E25" s="22">
        <f t="shared" si="13"/>
        <v>10085.400000000001</v>
      </c>
      <c r="F25" s="22">
        <f t="shared" si="14"/>
        <v>5787</v>
      </c>
      <c r="G25" s="23">
        <f t="shared" si="0"/>
        <v>5725.4176</v>
      </c>
      <c r="H25" s="23">
        <f t="shared" si="15"/>
        <v>98.93584931743563</v>
      </c>
      <c r="I25" s="23">
        <f t="shared" si="16"/>
        <v>56.76936561762547</v>
      </c>
      <c r="J25" s="23">
        <f t="shared" si="1"/>
        <v>2181.8999999999996</v>
      </c>
      <c r="K25" s="23">
        <f t="shared" si="2"/>
        <v>1091.6000000000001</v>
      </c>
      <c r="L25" s="23">
        <f t="shared" si="3"/>
        <v>1030.0176</v>
      </c>
      <c r="M25" s="23">
        <f t="shared" si="17"/>
        <v>94.35851960425062</v>
      </c>
      <c r="N25" s="23">
        <f t="shared" si="18"/>
        <v>47.20736972363537</v>
      </c>
      <c r="O25" s="23">
        <f t="shared" si="4"/>
        <v>549.6999999999999</v>
      </c>
      <c r="P25" s="23">
        <f t="shared" si="4"/>
        <v>221.89999999999998</v>
      </c>
      <c r="Q25" s="23">
        <f t="shared" si="5"/>
        <v>208.2026</v>
      </c>
      <c r="R25" s="23">
        <f t="shared" si="19"/>
        <v>93.82721946822895</v>
      </c>
      <c r="S25" s="20">
        <f t="shared" si="20"/>
        <v>37.875677642350375</v>
      </c>
      <c r="T25" s="24">
        <v>1.3</v>
      </c>
      <c r="U25" s="24">
        <v>0.7</v>
      </c>
      <c r="V25" s="23">
        <v>0.0716</v>
      </c>
      <c r="W25" s="23">
        <f t="shared" si="21"/>
        <v>10.228571428571428</v>
      </c>
      <c r="X25" s="20">
        <f t="shared" si="22"/>
        <v>5.507692307692307</v>
      </c>
      <c r="Y25" s="24">
        <v>976</v>
      </c>
      <c r="Z25" s="24">
        <v>557.7</v>
      </c>
      <c r="AA25" s="23">
        <v>514.625</v>
      </c>
      <c r="AB25" s="23">
        <f t="shared" si="23"/>
        <v>92.27631343015958</v>
      </c>
      <c r="AC25" s="20">
        <f t="shared" si="24"/>
        <v>52.72797131147541</v>
      </c>
      <c r="AD25" s="24">
        <v>548.4</v>
      </c>
      <c r="AE25" s="24">
        <v>221.2</v>
      </c>
      <c r="AF25" s="23">
        <v>208.131</v>
      </c>
      <c r="AG25" s="23">
        <f t="shared" si="25"/>
        <v>94.09177215189874</v>
      </c>
      <c r="AH25" s="20">
        <f t="shared" si="26"/>
        <v>37.95240700218819</v>
      </c>
      <c r="AI25" s="24">
        <v>24</v>
      </c>
      <c r="AJ25" s="24">
        <v>12</v>
      </c>
      <c r="AK25" s="23">
        <v>12</v>
      </c>
      <c r="AL25" s="23">
        <f t="shared" si="27"/>
        <v>100</v>
      </c>
      <c r="AM25" s="20">
        <f t="shared" si="28"/>
        <v>50</v>
      </c>
      <c r="AN25" s="25">
        <v>0</v>
      </c>
      <c r="AO25" s="25">
        <v>0</v>
      </c>
      <c r="AP25" s="23">
        <v>0</v>
      </c>
      <c r="AQ25" s="23" t="e">
        <f t="shared" si="29"/>
        <v>#DIV/0!</v>
      </c>
      <c r="AR25" s="20" t="e">
        <f t="shared" si="30"/>
        <v>#DIV/0!</v>
      </c>
      <c r="AS25" s="25">
        <v>0</v>
      </c>
      <c r="AT25" s="25">
        <v>0</v>
      </c>
      <c r="AU25" s="20"/>
      <c r="AV25" s="20"/>
      <c r="AW25" s="20"/>
      <c r="AX25" s="20"/>
      <c r="AY25" s="20">
        <v>6403.5</v>
      </c>
      <c r="AZ25" s="20">
        <v>3195.4</v>
      </c>
      <c r="BA25" s="20">
        <v>3195.4</v>
      </c>
      <c r="BB25" s="26"/>
      <c r="BC25" s="26"/>
      <c r="BD25" s="26"/>
      <c r="BE25" s="27">
        <v>1500</v>
      </c>
      <c r="BF25" s="27">
        <v>1500</v>
      </c>
      <c r="BG25" s="20">
        <v>1500</v>
      </c>
      <c r="BH25" s="20"/>
      <c r="BI25" s="20"/>
      <c r="BJ25" s="20"/>
      <c r="BK25" s="20"/>
      <c r="BL25" s="20"/>
      <c r="BM25" s="20"/>
      <c r="BN25" s="23">
        <f t="shared" si="6"/>
        <v>622.2</v>
      </c>
      <c r="BO25" s="23">
        <f t="shared" si="6"/>
        <v>300</v>
      </c>
      <c r="BP25" s="23">
        <f t="shared" si="7"/>
        <v>295.19</v>
      </c>
      <c r="BQ25" s="23">
        <f t="shared" si="31"/>
        <v>98.39666666666666</v>
      </c>
      <c r="BR25" s="20">
        <f t="shared" si="32"/>
        <v>47.4429443908711</v>
      </c>
      <c r="BS25" s="24">
        <v>572.2</v>
      </c>
      <c r="BT25" s="24">
        <v>300</v>
      </c>
      <c r="BU25" s="23">
        <v>271.19</v>
      </c>
      <c r="BV25" s="20">
        <v>0</v>
      </c>
      <c r="BW25" s="20">
        <v>0</v>
      </c>
      <c r="BX25" s="23">
        <v>0</v>
      </c>
      <c r="BY25" s="20">
        <v>0</v>
      </c>
      <c r="BZ25" s="20">
        <v>0</v>
      </c>
      <c r="CA25" s="20">
        <v>0</v>
      </c>
      <c r="CB25" s="24">
        <v>50</v>
      </c>
      <c r="CC25" s="24">
        <v>0</v>
      </c>
      <c r="CD25" s="20">
        <v>24</v>
      </c>
      <c r="CE25" s="20">
        <v>0</v>
      </c>
      <c r="CF25" s="20">
        <v>0</v>
      </c>
      <c r="CG25" s="20">
        <v>0</v>
      </c>
      <c r="CH25" s="20">
        <v>0</v>
      </c>
      <c r="CI25" s="20">
        <v>0</v>
      </c>
      <c r="CJ25" s="20">
        <v>0</v>
      </c>
      <c r="CK25" s="30">
        <v>0</v>
      </c>
      <c r="CL25" s="30">
        <v>0</v>
      </c>
      <c r="CM25" s="20">
        <v>0</v>
      </c>
      <c r="CN25" s="24">
        <v>10</v>
      </c>
      <c r="CO25" s="24">
        <v>0</v>
      </c>
      <c r="CP25" s="20">
        <v>0</v>
      </c>
      <c r="CQ25" s="20">
        <v>10</v>
      </c>
      <c r="CR25" s="20">
        <v>0</v>
      </c>
      <c r="CS25" s="20">
        <v>0</v>
      </c>
      <c r="CT25" s="24">
        <v>0</v>
      </c>
      <c r="CU25" s="24">
        <v>0</v>
      </c>
      <c r="CV25" s="20">
        <v>0</v>
      </c>
      <c r="CW25" s="20">
        <v>0</v>
      </c>
      <c r="CX25" s="20">
        <v>0</v>
      </c>
      <c r="CY25" s="20">
        <v>0</v>
      </c>
      <c r="CZ25" s="20">
        <v>0</v>
      </c>
      <c r="DA25" s="20">
        <v>0</v>
      </c>
      <c r="DB25" s="20">
        <v>0</v>
      </c>
      <c r="DC25" s="20">
        <v>0</v>
      </c>
      <c r="DD25" s="20">
        <v>0</v>
      </c>
      <c r="DE25" s="20">
        <v>0</v>
      </c>
      <c r="DF25" s="20">
        <v>0</v>
      </c>
      <c r="DG25" s="23">
        <f t="shared" si="8"/>
        <v>10085.400000000001</v>
      </c>
      <c r="DH25" s="23">
        <f t="shared" si="9"/>
        <v>5787</v>
      </c>
      <c r="DI25" s="23">
        <f t="shared" si="10"/>
        <v>5725.4176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  <c r="DV25" s="20">
        <v>0</v>
      </c>
      <c r="DW25" s="20">
        <v>0</v>
      </c>
      <c r="DX25" s="20">
        <v>0</v>
      </c>
      <c r="DY25" s="20">
        <v>0</v>
      </c>
      <c r="DZ25" s="20">
        <v>0</v>
      </c>
      <c r="EA25" s="20">
        <v>0</v>
      </c>
      <c r="EB25" s="20">
        <v>0</v>
      </c>
      <c r="EC25" s="23">
        <f t="shared" si="11"/>
        <v>0</v>
      </c>
      <c r="ED25" s="23">
        <f t="shared" si="11"/>
        <v>0</v>
      </c>
      <c r="EE25" s="23">
        <f t="shared" si="12"/>
        <v>0</v>
      </c>
      <c r="EG25" s="29"/>
      <c r="EI25" s="29"/>
    </row>
    <row r="26" spans="1:139" s="32" customFormat="1" ht="20.25" customHeight="1">
      <c r="A26" s="47">
        <v>17</v>
      </c>
      <c r="B26" s="50" t="s">
        <v>73</v>
      </c>
      <c r="C26" s="20">
        <v>10403.757999999998</v>
      </c>
      <c r="D26" s="30">
        <v>0</v>
      </c>
      <c r="E26" s="22">
        <f t="shared" si="13"/>
        <v>30648.899999999998</v>
      </c>
      <c r="F26" s="22">
        <f t="shared" si="14"/>
        <v>15106.5</v>
      </c>
      <c r="G26" s="23">
        <f t="shared" si="0"/>
        <v>14065.3601</v>
      </c>
      <c r="H26" s="23">
        <f t="shared" si="15"/>
        <v>93.10800052957336</v>
      </c>
      <c r="I26" s="23">
        <f t="shared" si="16"/>
        <v>45.891892041802485</v>
      </c>
      <c r="J26" s="23">
        <f t="shared" si="1"/>
        <v>5866.1</v>
      </c>
      <c r="K26" s="23">
        <f t="shared" si="2"/>
        <v>2005.8</v>
      </c>
      <c r="L26" s="23">
        <f t="shared" si="3"/>
        <v>964.6600999999999</v>
      </c>
      <c r="M26" s="23">
        <f t="shared" si="17"/>
        <v>48.09353375211886</v>
      </c>
      <c r="N26" s="23">
        <f t="shared" si="18"/>
        <v>16.44465829085764</v>
      </c>
      <c r="O26" s="23">
        <f t="shared" si="4"/>
        <v>3262.7999999999997</v>
      </c>
      <c r="P26" s="23">
        <f t="shared" si="4"/>
        <v>1371.8</v>
      </c>
      <c r="Q26" s="23">
        <f t="shared" si="5"/>
        <v>506.5071</v>
      </c>
      <c r="R26" s="23">
        <f t="shared" si="19"/>
        <v>36.92280944744132</v>
      </c>
      <c r="S26" s="20">
        <f t="shared" si="20"/>
        <v>15.523694372931226</v>
      </c>
      <c r="T26" s="24">
        <v>18.6</v>
      </c>
      <c r="U26" s="24">
        <v>0</v>
      </c>
      <c r="V26" s="23">
        <v>0.1991</v>
      </c>
      <c r="W26" s="23" t="e">
        <f t="shared" si="21"/>
        <v>#DIV/0!</v>
      </c>
      <c r="X26" s="20">
        <f t="shared" si="22"/>
        <v>1.0704301075268816</v>
      </c>
      <c r="Y26" s="24">
        <v>2335.3</v>
      </c>
      <c r="Z26" s="24">
        <v>500</v>
      </c>
      <c r="AA26" s="23">
        <v>327.353</v>
      </c>
      <c r="AB26" s="23">
        <f t="shared" si="23"/>
        <v>65.4706</v>
      </c>
      <c r="AC26" s="20">
        <f t="shared" si="24"/>
        <v>14.01759945189055</v>
      </c>
      <c r="AD26" s="24">
        <v>3244.2</v>
      </c>
      <c r="AE26" s="24">
        <v>1371.8</v>
      </c>
      <c r="AF26" s="23">
        <v>506.308</v>
      </c>
      <c r="AG26" s="23">
        <f t="shared" si="25"/>
        <v>36.90829566992273</v>
      </c>
      <c r="AH26" s="20">
        <f t="shared" si="26"/>
        <v>15.606559398310832</v>
      </c>
      <c r="AI26" s="24">
        <v>148</v>
      </c>
      <c r="AJ26" s="24">
        <v>74</v>
      </c>
      <c r="AK26" s="23">
        <v>37</v>
      </c>
      <c r="AL26" s="23">
        <f t="shared" si="27"/>
        <v>50</v>
      </c>
      <c r="AM26" s="20">
        <f t="shared" si="28"/>
        <v>25</v>
      </c>
      <c r="AN26" s="25">
        <v>0</v>
      </c>
      <c r="AO26" s="25">
        <v>0</v>
      </c>
      <c r="AP26" s="23">
        <v>0</v>
      </c>
      <c r="AQ26" s="23" t="e">
        <f t="shared" si="29"/>
        <v>#DIV/0!</v>
      </c>
      <c r="AR26" s="20" t="e">
        <f t="shared" si="30"/>
        <v>#DIV/0!</v>
      </c>
      <c r="AS26" s="25">
        <v>0</v>
      </c>
      <c r="AT26" s="25">
        <v>0</v>
      </c>
      <c r="AU26" s="20"/>
      <c r="AV26" s="20"/>
      <c r="AW26" s="20"/>
      <c r="AX26" s="20"/>
      <c r="AY26" s="20">
        <v>23306.6</v>
      </c>
      <c r="AZ26" s="20">
        <v>11624.5</v>
      </c>
      <c r="BA26" s="20">
        <v>11624.5</v>
      </c>
      <c r="BB26" s="26"/>
      <c r="BC26" s="26"/>
      <c r="BD26" s="26"/>
      <c r="BE26" s="27">
        <v>0</v>
      </c>
      <c r="BF26" s="27">
        <v>0</v>
      </c>
      <c r="BG26" s="20">
        <v>0</v>
      </c>
      <c r="BH26" s="20"/>
      <c r="BI26" s="20"/>
      <c r="BJ26" s="20"/>
      <c r="BK26" s="20"/>
      <c r="BL26" s="20"/>
      <c r="BM26" s="20"/>
      <c r="BN26" s="23">
        <f t="shared" si="6"/>
        <v>120</v>
      </c>
      <c r="BO26" s="23">
        <f t="shared" si="6"/>
        <v>60</v>
      </c>
      <c r="BP26" s="23">
        <f t="shared" si="7"/>
        <v>13.8</v>
      </c>
      <c r="BQ26" s="23">
        <f t="shared" si="31"/>
        <v>23</v>
      </c>
      <c r="BR26" s="20">
        <f t="shared" si="32"/>
        <v>11.5</v>
      </c>
      <c r="BS26" s="24">
        <v>120</v>
      </c>
      <c r="BT26" s="24">
        <v>60</v>
      </c>
      <c r="BU26" s="23">
        <v>13.8</v>
      </c>
      <c r="BV26" s="20">
        <v>0</v>
      </c>
      <c r="BW26" s="20">
        <v>0</v>
      </c>
      <c r="BX26" s="23">
        <v>0</v>
      </c>
      <c r="BY26" s="20">
        <v>0</v>
      </c>
      <c r="BZ26" s="20">
        <v>0</v>
      </c>
      <c r="CA26" s="20">
        <v>0</v>
      </c>
      <c r="CB26" s="24">
        <v>0</v>
      </c>
      <c r="CC26" s="24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30">
        <v>0</v>
      </c>
      <c r="CL26" s="30">
        <v>0</v>
      </c>
      <c r="CM26" s="20">
        <v>0</v>
      </c>
      <c r="CN26" s="24">
        <v>0</v>
      </c>
      <c r="CO26" s="24">
        <v>0</v>
      </c>
      <c r="CP26" s="20">
        <v>0</v>
      </c>
      <c r="CQ26" s="20">
        <v>0</v>
      </c>
      <c r="CR26" s="20">
        <v>0</v>
      </c>
      <c r="CS26" s="20">
        <v>0</v>
      </c>
      <c r="CT26" s="24">
        <v>0</v>
      </c>
      <c r="CU26" s="24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80</v>
      </c>
      <c r="DF26" s="20">
        <v>0</v>
      </c>
      <c r="DG26" s="23">
        <f t="shared" si="8"/>
        <v>29172.699999999997</v>
      </c>
      <c r="DH26" s="23">
        <f t="shared" si="9"/>
        <v>13630.3</v>
      </c>
      <c r="DI26" s="23">
        <f t="shared" si="10"/>
        <v>12589.1601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1476.2</v>
      </c>
      <c r="DT26" s="20">
        <v>1476.2</v>
      </c>
      <c r="DU26" s="20">
        <v>1476.2</v>
      </c>
      <c r="DV26" s="20">
        <v>0</v>
      </c>
      <c r="DW26" s="20">
        <v>0</v>
      </c>
      <c r="DX26" s="20">
        <v>0</v>
      </c>
      <c r="DY26" s="20">
        <v>0</v>
      </c>
      <c r="DZ26" s="20">
        <v>0</v>
      </c>
      <c r="EA26" s="20">
        <v>0</v>
      </c>
      <c r="EB26" s="20">
        <v>0</v>
      </c>
      <c r="EC26" s="23">
        <f t="shared" si="11"/>
        <v>1476.2</v>
      </c>
      <c r="ED26" s="23">
        <f t="shared" si="11"/>
        <v>1476.2</v>
      </c>
      <c r="EE26" s="23">
        <f t="shared" si="12"/>
        <v>1476.2</v>
      </c>
      <c r="EG26" s="29"/>
      <c r="EI26" s="29"/>
    </row>
    <row r="27" spans="1:139" s="32" customFormat="1" ht="20.25" customHeight="1">
      <c r="A27" s="49">
        <v>18</v>
      </c>
      <c r="B27" s="50" t="s">
        <v>74</v>
      </c>
      <c r="C27" s="20">
        <v>543.7919999999999</v>
      </c>
      <c r="D27" s="30">
        <v>0</v>
      </c>
      <c r="E27" s="22">
        <f t="shared" si="13"/>
        <v>10013.3</v>
      </c>
      <c r="F27" s="22">
        <f t="shared" si="14"/>
        <v>4371.008</v>
      </c>
      <c r="G27" s="23">
        <f t="shared" si="0"/>
        <v>4233.1814</v>
      </c>
      <c r="H27" s="23">
        <f t="shared" si="15"/>
        <v>96.84680055492922</v>
      </c>
      <c r="I27" s="23">
        <f t="shared" si="16"/>
        <v>42.27558746866668</v>
      </c>
      <c r="J27" s="23">
        <f t="shared" si="1"/>
        <v>2457.7</v>
      </c>
      <c r="K27" s="23">
        <f t="shared" si="2"/>
        <v>593.208</v>
      </c>
      <c r="L27" s="23">
        <f t="shared" si="3"/>
        <v>455.38140000000004</v>
      </c>
      <c r="M27" s="23">
        <f t="shared" si="17"/>
        <v>76.76588987336652</v>
      </c>
      <c r="N27" s="23">
        <f t="shared" si="18"/>
        <v>18.528762664279615</v>
      </c>
      <c r="O27" s="23">
        <f t="shared" si="4"/>
        <v>1591.3000000000002</v>
      </c>
      <c r="P27" s="23">
        <f t="shared" si="4"/>
        <v>191.208</v>
      </c>
      <c r="Q27" s="23">
        <f t="shared" si="5"/>
        <v>367.8654</v>
      </c>
      <c r="R27" s="23">
        <f t="shared" si="19"/>
        <v>192.39017195933226</v>
      </c>
      <c r="S27" s="20">
        <f t="shared" si="20"/>
        <v>23.117287752152325</v>
      </c>
      <c r="T27" s="24">
        <v>410.1</v>
      </c>
      <c r="U27" s="24">
        <v>81.208</v>
      </c>
      <c r="V27" s="23">
        <v>35.2654</v>
      </c>
      <c r="W27" s="23">
        <f t="shared" si="21"/>
        <v>43.42601714116836</v>
      </c>
      <c r="X27" s="20">
        <f t="shared" si="22"/>
        <v>8.599219702511581</v>
      </c>
      <c r="Y27" s="24">
        <v>252.4</v>
      </c>
      <c r="Z27" s="24">
        <v>40</v>
      </c>
      <c r="AA27" s="23">
        <v>27.216</v>
      </c>
      <c r="AB27" s="23">
        <f t="shared" si="23"/>
        <v>68.04</v>
      </c>
      <c r="AC27" s="20">
        <f t="shared" si="24"/>
        <v>10.782884310618067</v>
      </c>
      <c r="AD27" s="24">
        <v>1181.2</v>
      </c>
      <c r="AE27" s="24">
        <v>110</v>
      </c>
      <c r="AF27" s="23">
        <v>332.6</v>
      </c>
      <c r="AG27" s="23">
        <f t="shared" si="25"/>
        <v>302.3636363636364</v>
      </c>
      <c r="AH27" s="20">
        <f t="shared" si="26"/>
        <v>28.157805621401966</v>
      </c>
      <c r="AI27" s="24">
        <v>224</v>
      </c>
      <c r="AJ27" s="24">
        <v>212</v>
      </c>
      <c r="AK27" s="23">
        <v>12</v>
      </c>
      <c r="AL27" s="23">
        <f t="shared" si="27"/>
        <v>5.660377358490567</v>
      </c>
      <c r="AM27" s="20">
        <f t="shared" si="28"/>
        <v>5.357142857142857</v>
      </c>
      <c r="AN27" s="25">
        <v>0</v>
      </c>
      <c r="AO27" s="25">
        <v>0</v>
      </c>
      <c r="AP27" s="23">
        <v>0</v>
      </c>
      <c r="AQ27" s="23" t="e">
        <f t="shared" si="29"/>
        <v>#DIV/0!</v>
      </c>
      <c r="AR27" s="20" t="e">
        <f t="shared" si="30"/>
        <v>#DIV/0!</v>
      </c>
      <c r="AS27" s="25">
        <v>0</v>
      </c>
      <c r="AT27" s="25">
        <v>0</v>
      </c>
      <c r="AU27" s="20"/>
      <c r="AV27" s="20"/>
      <c r="AW27" s="20"/>
      <c r="AX27" s="20"/>
      <c r="AY27" s="20">
        <v>7555.6</v>
      </c>
      <c r="AZ27" s="20">
        <v>3777.8</v>
      </c>
      <c r="BA27" s="20">
        <v>3777.8</v>
      </c>
      <c r="BB27" s="26"/>
      <c r="BC27" s="26"/>
      <c r="BD27" s="26"/>
      <c r="BE27" s="27">
        <v>0</v>
      </c>
      <c r="BF27" s="27">
        <v>0</v>
      </c>
      <c r="BG27" s="20">
        <v>0</v>
      </c>
      <c r="BH27" s="20"/>
      <c r="BI27" s="20"/>
      <c r="BJ27" s="20"/>
      <c r="BK27" s="20"/>
      <c r="BL27" s="20"/>
      <c r="BM27" s="20"/>
      <c r="BN27" s="23">
        <f t="shared" si="6"/>
        <v>200</v>
      </c>
      <c r="BO27" s="23">
        <f t="shared" si="6"/>
        <v>100</v>
      </c>
      <c r="BP27" s="23">
        <f t="shared" si="7"/>
        <v>0</v>
      </c>
      <c r="BQ27" s="23">
        <f t="shared" si="31"/>
        <v>0</v>
      </c>
      <c r="BR27" s="20">
        <f t="shared" si="32"/>
        <v>0</v>
      </c>
      <c r="BS27" s="24">
        <v>200</v>
      </c>
      <c r="BT27" s="24">
        <v>100</v>
      </c>
      <c r="BU27" s="23">
        <v>0</v>
      </c>
      <c r="BV27" s="20">
        <v>0</v>
      </c>
      <c r="BW27" s="20">
        <v>0</v>
      </c>
      <c r="BX27" s="23">
        <v>0</v>
      </c>
      <c r="BY27" s="20">
        <v>0</v>
      </c>
      <c r="BZ27" s="20">
        <v>0</v>
      </c>
      <c r="CA27" s="20">
        <v>0</v>
      </c>
      <c r="CB27" s="24">
        <v>0</v>
      </c>
      <c r="CC27" s="24">
        <v>0</v>
      </c>
      <c r="CD27" s="20">
        <v>0</v>
      </c>
      <c r="CE27" s="20">
        <v>0</v>
      </c>
      <c r="CF27" s="20">
        <v>0</v>
      </c>
      <c r="CG27" s="20">
        <v>0</v>
      </c>
      <c r="CH27" s="20">
        <v>0</v>
      </c>
      <c r="CI27" s="20">
        <v>0</v>
      </c>
      <c r="CJ27" s="20">
        <v>0</v>
      </c>
      <c r="CK27" s="30">
        <v>0</v>
      </c>
      <c r="CL27" s="30">
        <v>0</v>
      </c>
      <c r="CM27" s="20">
        <v>0</v>
      </c>
      <c r="CN27" s="24">
        <v>190</v>
      </c>
      <c r="CO27" s="24">
        <v>50</v>
      </c>
      <c r="CP27" s="20">
        <v>48.3</v>
      </c>
      <c r="CQ27" s="20">
        <v>190</v>
      </c>
      <c r="CR27" s="20">
        <v>50</v>
      </c>
      <c r="CS27" s="20">
        <v>46.3</v>
      </c>
      <c r="CT27" s="24">
        <v>0</v>
      </c>
      <c r="CU27" s="24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3">
        <f t="shared" si="8"/>
        <v>10013.3</v>
      </c>
      <c r="DH27" s="23">
        <f t="shared" si="9"/>
        <v>4371.008</v>
      </c>
      <c r="DI27" s="23">
        <f t="shared" si="10"/>
        <v>4233.1814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  <c r="DV27" s="20">
        <v>0</v>
      </c>
      <c r="DW27" s="20">
        <v>0</v>
      </c>
      <c r="DX27" s="20">
        <v>0</v>
      </c>
      <c r="DY27" s="20">
        <v>1556.208</v>
      </c>
      <c r="DZ27" s="20">
        <v>306.208</v>
      </c>
      <c r="EA27" s="20">
        <v>0</v>
      </c>
      <c r="EB27" s="20">
        <v>0</v>
      </c>
      <c r="EC27" s="23">
        <f t="shared" si="11"/>
        <v>1556.208</v>
      </c>
      <c r="ED27" s="23">
        <f t="shared" si="11"/>
        <v>306.208</v>
      </c>
      <c r="EE27" s="23">
        <f t="shared" si="12"/>
        <v>0</v>
      </c>
      <c r="EG27" s="29"/>
      <c r="EI27" s="29"/>
    </row>
    <row r="28" spans="1:139" s="32" customFormat="1" ht="20.25" customHeight="1">
      <c r="A28" s="47">
        <v>19</v>
      </c>
      <c r="B28" s="50" t="s">
        <v>75</v>
      </c>
      <c r="C28" s="20">
        <v>231.10789999999997</v>
      </c>
      <c r="D28" s="30">
        <v>112.72799999999734</v>
      </c>
      <c r="E28" s="22">
        <f t="shared" si="13"/>
        <v>12248.579999999998</v>
      </c>
      <c r="F28" s="22">
        <f t="shared" si="14"/>
        <v>5725.9921</v>
      </c>
      <c r="G28" s="23">
        <f t="shared" si="0"/>
        <v>5471.9432</v>
      </c>
      <c r="H28" s="23">
        <f t="shared" si="15"/>
        <v>95.56323348752088</v>
      </c>
      <c r="I28" s="23">
        <f t="shared" si="16"/>
        <v>44.674102630672294</v>
      </c>
      <c r="J28" s="23">
        <f t="shared" si="1"/>
        <v>2740.08</v>
      </c>
      <c r="K28" s="23">
        <f t="shared" si="2"/>
        <v>982.6921</v>
      </c>
      <c r="L28" s="23">
        <f t="shared" si="3"/>
        <v>728.0431999999998</v>
      </c>
      <c r="M28" s="23">
        <f t="shared" si="17"/>
        <v>74.08660352515298</v>
      </c>
      <c r="N28" s="23">
        <f t="shared" si="18"/>
        <v>26.570143937403284</v>
      </c>
      <c r="O28" s="23">
        <f t="shared" si="4"/>
        <v>1083.35</v>
      </c>
      <c r="P28" s="23">
        <f t="shared" si="4"/>
        <v>435</v>
      </c>
      <c r="Q28" s="23">
        <f t="shared" si="5"/>
        <v>267.97319999999996</v>
      </c>
      <c r="R28" s="23">
        <f t="shared" si="19"/>
        <v>61.60303448275861</v>
      </c>
      <c r="S28" s="20">
        <f t="shared" si="20"/>
        <v>24.735607144505465</v>
      </c>
      <c r="T28" s="24">
        <v>0</v>
      </c>
      <c r="U28" s="24">
        <v>0</v>
      </c>
      <c r="V28" s="23">
        <v>0.0232</v>
      </c>
      <c r="W28" s="23" t="e">
        <f t="shared" si="21"/>
        <v>#DIV/0!</v>
      </c>
      <c r="X28" s="20" t="e">
        <f t="shared" si="22"/>
        <v>#DIV/0!</v>
      </c>
      <c r="Y28" s="24">
        <v>1137.45</v>
      </c>
      <c r="Z28" s="24">
        <v>127.6921</v>
      </c>
      <c r="AA28" s="23">
        <v>265.472</v>
      </c>
      <c r="AB28" s="23">
        <f t="shared" si="23"/>
        <v>207.90009718690507</v>
      </c>
      <c r="AC28" s="20">
        <f t="shared" si="24"/>
        <v>23.339223702140753</v>
      </c>
      <c r="AD28" s="24">
        <v>1083.35</v>
      </c>
      <c r="AE28" s="24">
        <v>435</v>
      </c>
      <c r="AF28" s="23">
        <v>267.95</v>
      </c>
      <c r="AG28" s="23">
        <f t="shared" si="25"/>
        <v>61.59770114942529</v>
      </c>
      <c r="AH28" s="20">
        <f t="shared" si="26"/>
        <v>24.73346563899017</v>
      </c>
      <c r="AI28" s="24">
        <v>20</v>
      </c>
      <c r="AJ28" s="24">
        <v>10</v>
      </c>
      <c r="AK28" s="23">
        <v>2</v>
      </c>
      <c r="AL28" s="23">
        <f t="shared" si="27"/>
        <v>20</v>
      </c>
      <c r="AM28" s="20">
        <f t="shared" si="28"/>
        <v>10</v>
      </c>
      <c r="AN28" s="25">
        <v>0</v>
      </c>
      <c r="AO28" s="25">
        <v>0</v>
      </c>
      <c r="AP28" s="23">
        <v>0</v>
      </c>
      <c r="AQ28" s="23" t="e">
        <f t="shared" si="29"/>
        <v>#DIV/0!</v>
      </c>
      <c r="AR28" s="20" t="e">
        <f t="shared" si="30"/>
        <v>#DIV/0!</v>
      </c>
      <c r="AS28" s="25">
        <v>0</v>
      </c>
      <c r="AT28" s="25">
        <v>0</v>
      </c>
      <c r="AU28" s="20"/>
      <c r="AV28" s="20"/>
      <c r="AW28" s="20"/>
      <c r="AX28" s="20"/>
      <c r="AY28" s="20">
        <v>9383.5</v>
      </c>
      <c r="AZ28" s="20">
        <v>4743.3</v>
      </c>
      <c r="BA28" s="20">
        <v>4743.9</v>
      </c>
      <c r="BB28" s="26"/>
      <c r="BC28" s="26"/>
      <c r="BD28" s="26"/>
      <c r="BE28" s="27">
        <v>125</v>
      </c>
      <c r="BF28" s="27">
        <v>0</v>
      </c>
      <c r="BG28" s="20">
        <v>0</v>
      </c>
      <c r="BH28" s="20"/>
      <c r="BI28" s="20"/>
      <c r="BJ28" s="20"/>
      <c r="BK28" s="20"/>
      <c r="BL28" s="20"/>
      <c r="BM28" s="20"/>
      <c r="BN28" s="23">
        <f t="shared" si="6"/>
        <v>479.28</v>
      </c>
      <c r="BO28" s="23">
        <f t="shared" si="6"/>
        <v>400</v>
      </c>
      <c r="BP28" s="23">
        <f t="shared" si="7"/>
        <v>0</v>
      </c>
      <c r="BQ28" s="23">
        <f t="shared" si="31"/>
        <v>0</v>
      </c>
      <c r="BR28" s="20">
        <f t="shared" si="32"/>
        <v>0</v>
      </c>
      <c r="BS28" s="24">
        <v>479.28</v>
      </c>
      <c r="BT28" s="24">
        <v>400</v>
      </c>
      <c r="BU28" s="23">
        <v>0</v>
      </c>
      <c r="BV28" s="20">
        <v>0</v>
      </c>
      <c r="BW28" s="20">
        <v>0</v>
      </c>
      <c r="BX28" s="23">
        <v>0</v>
      </c>
      <c r="BY28" s="20">
        <v>0</v>
      </c>
      <c r="BZ28" s="20">
        <v>0</v>
      </c>
      <c r="CA28" s="20">
        <v>0</v>
      </c>
      <c r="CB28" s="24">
        <v>0</v>
      </c>
      <c r="CC28" s="24">
        <v>0</v>
      </c>
      <c r="CD28" s="20">
        <v>0</v>
      </c>
      <c r="CE28" s="20">
        <v>0</v>
      </c>
      <c r="CF28" s="20">
        <v>0</v>
      </c>
      <c r="CG28" s="20">
        <v>0</v>
      </c>
      <c r="CH28" s="20">
        <v>0</v>
      </c>
      <c r="CI28" s="20">
        <v>0</v>
      </c>
      <c r="CJ28" s="20">
        <v>0</v>
      </c>
      <c r="CK28" s="30">
        <v>0</v>
      </c>
      <c r="CL28" s="30">
        <v>0</v>
      </c>
      <c r="CM28" s="20">
        <v>0</v>
      </c>
      <c r="CN28" s="24">
        <v>20</v>
      </c>
      <c r="CO28" s="24">
        <v>10</v>
      </c>
      <c r="CP28" s="20">
        <v>0</v>
      </c>
      <c r="CQ28" s="20">
        <v>0</v>
      </c>
      <c r="CR28" s="20">
        <v>0</v>
      </c>
      <c r="CS28" s="20">
        <v>0</v>
      </c>
      <c r="CT28" s="24">
        <v>0</v>
      </c>
      <c r="CU28" s="24">
        <v>0</v>
      </c>
      <c r="CV28" s="20">
        <v>0</v>
      </c>
      <c r="CW28" s="20">
        <v>0</v>
      </c>
      <c r="CX28" s="20">
        <v>0</v>
      </c>
      <c r="CY28" s="20">
        <v>0</v>
      </c>
      <c r="CZ28" s="20">
        <v>0</v>
      </c>
      <c r="DA28" s="20">
        <v>0</v>
      </c>
      <c r="DB28" s="20">
        <v>0</v>
      </c>
      <c r="DC28" s="20">
        <v>0</v>
      </c>
      <c r="DD28" s="20">
        <v>0</v>
      </c>
      <c r="DE28" s="20">
        <v>192.598</v>
      </c>
      <c r="DF28" s="20">
        <v>0</v>
      </c>
      <c r="DG28" s="23">
        <f t="shared" si="8"/>
        <v>12248.58</v>
      </c>
      <c r="DH28" s="23">
        <f t="shared" si="9"/>
        <v>5725.9921</v>
      </c>
      <c r="DI28" s="23">
        <f t="shared" si="10"/>
        <v>5471.9432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  <c r="DV28" s="20">
        <v>0</v>
      </c>
      <c r="DW28" s="20">
        <v>0</v>
      </c>
      <c r="DX28" s="20">
        <v>0</v>
      </c>
      <c r="DY28" s="20">
        <v>2128.8921</v>
      </c>
      <c r="DZ28" s="20">
        <v>2128.8921</v>
      </c>
      <c r="EA28" s="20">
        <v>1927.2922</v>
      </c>
      <c r="EB28" s="20">
        <v>0</v>
      </c>
      <c r="EC28" s="23">
        <f t="shared" si="11"/>
        <v>2128.8921</v>
      </c>
      <c r="ED28" s="23">
        <f t="shared" si="11"/>
        <v>2128.8921</v>
      </c>
      <c r="EE28" s="23">
        <f t="shared" si="12"/>
        <v>1927.2922</v>
      </c>
      <c r="EG28" s="29"/>
      <c r="EI28" s="29"/>
    </row>
    <row r="29" spans="1:139" s="32" customFormat="1" ht="20.25" customHeight="1">
      <c r="A29" s="49">
        <v>20</v>
      </c>
      <c r="B29" s="50" t="s">
        <v>76</v>
      </c>
      <c r="C29" s="20">
        <v>488.223</v>
      </c>
      <c r="D29" s="30">
        <v>0</v>
      </c>
      <c r="E29" s="22">
        <f t="shared" si="13"/>
        <v>6011</v>
      </c>
      <c r="F29" s="22">
        <f t="shared" si="14"/>
        <v>2918.1</v>
      </c>
      <c r="G29" s="23">
        <f t="shared" si="0"/>
        <v>2732.9476</v>
      </c>
      <c r="H29" s="23">
        <f t="shared" si="15"/>
        <v>93.65503581097289</v>
      </c>
      <c r="I29" s="23">
        <f t="shared" si="16"/>
        <v>45.46577274995841</v>
      </c>
      <c r="J29" s="23">
        <f t="shared" si="1"/>
        <v>1115.4</v>
      </c>
      <c r="K29" s="23">
        <f t="shared" si="2"/>
        <v>493.9</v>
      </c>
      <c r="L29" s="23">
        <f t="shared" si="3"/>
        <v>308.74760000000003</v>
      </c>
      <c r="M29" s="23">
        <f t="shared" si="17"/>
        <v>62.512168455152874</v>
      </c>
      <c r="N29" s="23">
        <f t="shared" si="18"/>
        <v>27.68043751120674</v>
      </c>
      <c r="O29" s="23">
        <f t="shared" si="4"/>
        <v>380</v>
      </c>
      <c r="P29" s="23">
        <f t="shared" si="4"/>
        <v>188.5</v>
      </c>
      <c r="Q29" s="23">
        <f t="shared" si="5"/>
        <v>103.0346</v>
      </c>
      <c r="R29" s="23">
        <f t="shared" si="19"/>
        <v>54.660265251989394</v>
      </c>
      <c r="S29" s="20">
        <f t="shared" si="20"/>
        <v>27.11436842105263</v>
      </c>
      <c r="T29" s="24">
        <v>14.7</v>
      </c>
      <c r="U29" s="24">
        <v>14.7</v>
      </c>
      <c r="V29" s="23">
        <v>15.0346</v>
      </c>
      <c r="W29" s="23">
        <f t="shared" si="21"/>
        <v>102.27619047619048</v>
      </c>
      <c r="X29" s="20">
        <f t="shared" si="22"/>
        <v>102.27619047619048</v>
      </c>
      <c r="Y29" s="24">
        <v>357.7</v>
      </c>
      <c r="Z29" s="24">
        <v>150</v>
      </c>
      <c r="AA29" s="23">
        <v>205.713</v>
      </c>
      <c r="AB29" s="23">
        <f t="shared" si="23"/>
        <v>137.142</v>
      </c>
      <c r="AC29" s="20">
        <f t="shared" si="24"/>
        <v>57.50992451775231</v>
      </c>
      <c r="AD29" s="24">
        <v>365.3</v>
      </c>
      <c r="AE29" s="24">
        <v>173.8</v>
      </c>
      <c r="AF29" s="23">
        <v>88</v>
      </c>
      <c r="AG29" s="23">
        <f t="shared" si="25"/>
        <v>50.632911392405056</v>
      </c>
      <c r="AH29" s="20">
        <f t="shared" si="26"/>
        <v>24.089789214344375</v>
      </c>
      <c r="AI29" s="24">
        <v>0</v>
      </c>
      <c r="AJ29" s="24">
        <v>0</v>
      </c>
      <c r="AK29" s="23">
        <v>0</v>
      </c>
      <c r="AL29" s="23" t="e">
        <f t="shared" si="27"/>
        <v>#DIV/0!</v>
      </c>
      <c r="AM29" s="20" t="e">
        <f t="shared" si="28"/>
        <v>#DIV/0!</v>
      </c>
      <c r="AN29" s="25">
        <v>0</v>
      </c>
      <c r="AO29" s="25">
        <v>0</v>
      </c>
      <c r="AP29" s="23">
        <v>0</v>
      </c>
      <c r="AQ29" s="23" t="e">
        <f t="shared" si="29"/>
        <v>#DIV/0!</v>
      </c>
      <c r="AR29" s="20" t="e">
        <f t="shared" si="30"/>
        <v>#DIV/0!</v>
      </c>
      <c r="AS29" s="25">
        <v>0</v>
      </c>
      <c r="AT29" s="25">
        <v>0</v>
      </c>
      <c r="AU29" s="20"/>
      <c r="AV29" s="20"/>
      <c r="AW29" s="20"/>
      <c r="AX29" s="20"/>
      <c r="AY29" s="20">
        <v>4895.6</v>
      </c>
      <c r="AZ29" s="20">
        <v>2424.2</v>
      </c>
      <c r="BA29" s="20">
        <v>2424.2</v>
      </c>
      <c r="BB29" s="26"/>
      <c r="BC29" s="26"/>
      <c r="BD29" s="26"/>
      <c r="BE29" s="27">
        <v>0</v>
      </c>
      <c r="BF29" s="27">
        <v>0</v>
      </c>
      <c r="BG29" s="20">
        <v>0</v>
      </c>
      <c r="BH29" s="20"/>
      <c r="BI29" s="20"/>
      <c r="BJ29" s="20"/>
      <c r="BK29" s="20"/>
      <c r="BL29" s="20"/>
      <c r="BM29" s="20"/>
      <c r="BN29" s="23">
        <f t="shared" si="6"/>
        <v>377.7</v>
      </c>
      <c r="BO29" s="23">
        <f t="shared" si="6"/>
        <v>155.4</v>
      </c>
      <c r="BP29" s="23">
        <f t="shared" si="7"/>
        <v>0</v>
      </c>
      <c r="BQ29" s="23">
        <f t="shared" si="31"/>
        <v>0</v>
      </c>
      <c r="BR29" s="20">
        <f t="shared" si="32"/>
        <v>0</v>
      </c>
      <c r="BS29" s="24">
        <v>377.7</v>
      </c>
      <c r="BT29" s="24">
        <v>155.4</v>
      </c>
      <c r="BU29" s="23">
        <v>0</v>
      </c>
      <c r="BV29" s="20">
        <v>0</v>
      </c>
      <c r="BW29" s="20">
        <v>0</v>
      </c>
      <c r="BX29" s="23">
        <v>0</v>
      </c>
      <c r="BY29" s="20">
        <v>0</v>
      </c>
      <c r="BZ29" s="20">
        <v>0</v>
      </c>
      <c r="CA29" s="20">
        <v>0</v>
      </c>
      <c r="CB29" s="24">
        <v>0</v>
      </c>
      <c r="CC29" s="24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30">
        <v>0</v>
      </c>
      <c r="CL29" s="30">
        <v>0</v>
      </c>
      <c r="CM29" s="20">
        <v>0</v>
      </c>
      <c r="CN29" s="24">
        <v>0</v>
      </c>
      <c r="CO29" s="24">
        <v>0</v>
      </c>
      <c r="CP29" s="20">
        <v>0</v>
      </c>
      <c r="CQ29" s="20">
        <v>0</v>
      </c>
      <c r="CR29" s="20">
        <v>0</v>
      </c>
      <c r="CS29" s="20">
        <v>0</v>
      </c>
      <c r="CT29" s="24">
        <v>0</v>
      </c>
      <c r="CU29" s="24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3">
        <f t="shared" si="8"/>
        <v>6011</v>
      </c>
      <c r="DH29" s="23">
        <f t="shared" si="9"/>
        <v>2918.1</v>
      </c>
      <c r="DI29" s="23">
        <f t="shared" si="10"/>
        <v>2732.9476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  <c r="DV29" s="20">
        <v>0</v>
      </c>
      <c r="DW29" s="20">
        <v>0</v>
      </c>
      <c r="DX29" s="20">
        <v>0</v>
      </c>
      <c r="DY29" s="20">
        <v>0</v>
      </c>
      <c r="DZ29" s="20">
        <v>0</v>
      </c>
      <c r="EA29" s="20">
        <v>0</v>
      </c>
      <c r="EB29" s="20">
        <v>0</v>
      </c>
      <c r="EC29" s="23">
        <f t="shared" si="11"/>
        <v>0</v>
      </c>
      <c r="ED29" s="23">
        <f t="shared" si="11"/>
        <v>0</v>
      </c>
      <c r="EE29" s="23">
        <f t="shared" si="12"/>
        <v>0</v>
      </c>
      <c r="EG29" s="29"/>
      <c r="EI29" s="29"/>
    </row>
    <row r="30" spans="1:139" s="32" customFormat="1" ht="20.25" customHeight="1">
      <c r="A30" s="47">
        <v>21</v>
      </c>
      <c r="B30" s="50" t="s">
        <v>77</v>
      </c>
      <c r="C30" s="20">
        <v>1231.4466</v>
      </c>
      <c r="D30" s="30">
        <v>0</v>
      </c>
      <c r="E30" s="22">
        <f t="shared" si="13"/>
        <v>6835.900000000001</v>
      </c>
      <c r="F30" s="22">
        <f t="shared" si="14"/>
        <v>3305</v>
      </c>
      <c r="G30" s="23">
        <f t="shared" si="0"/>
        <v>2828.4635000000003</v>
      </c>
      <c r="H30" s="23">
        <f t="shared" si="15"/>
        <v>85.58134644478065</v>
      </c>
      <c r="I30" s="23">
        <f t="shared" si="16"/>
        <v>41.37660732310303</v>
      </c>
      <c r="J30" s="23">
        <f t="shared" si="1"/>
        <v>2533.1</v>
      </c>
      <c r="K30" s="23">
        <f t="shared" si="2"/>
        <v>1180</v>
      </c>
      <c r="L30" s="23">
        <f t="shared" si="3"/>
        <v>703.4635</v>
      </c>
      <c r="M30" s="23">
        <f t="shared" si="17"/>
        <v>59.61555084745762</v>
      </c>
      <c r="N30" s="23">
        <f t="shared" si="18"/>
        <v>27.770853894437646</v>
      </c>
      <c r="O30" s="23">
        <f t="shared" si="4"/>
        <v>469.25</v>
      </c>
      <c r="P30" s="23">
        <f t="shared" si="4"/>
        <v>71.2</v>
      </c>
      <c r="Q30" s="23">
        <f t="shared" si="5"/>
        <v>183.6525</v>
      </c>
      <c r="R30" s="23">
        <f t="shared" si="19"/>
        <v>257.93890449438203</v>
      </c>
      <c r="S30" s="20">
        <f t="shared" si="20"/>
        <v>39.13745338305807</v>
      </c>
      <c r="T30" s="24">
        <v>1.2</v>
      </c>
      <c r="U30" s="24">
        <v>1.2</v>
      </c>
      <c r="V30" s="23">
        <v>0.0105</v>
      </c>
      <c r="W30" s="23">
        <f t="shared" si="21"/>
        <v>0.8750000000000001</v>
      </c>
      <c r="X30" s="20">
        <f t="shared" si="22"/>
        <v>0.8750000000000001</v>
      </c>
      <c r="Y30" s="24">
        <v>496.85</v>
      </c>
      <c r="Z30" s="24">
        <v>96</v>
      </c>
      <c r="AA30" s="23">
        <v>56.911</v>
      </c>
      <c r="AB30" s="23">
        <f t="shared" si="23"/>
        <v>59.282291666666666</v>
      </c>
      <c r="AC30" s="20">
        <f t="shared" si="24"/>
        <v>11.454362483646975</v>
      </c>
      <c r="AD30" s="24">
        <v>468.05</v>
      </c>
      <c r="AE30" s="24">
        <v>70</v>
      </c>
      <c r="AF30" s="23">
        <v>183.642</v>
      </c>
      <c r="AG30" s="23">
        <f t="shared" si="25"/>
        <v>262.3457142857143</v>
      </c>
      <c r="AH30" s="20">
        <f t="shared" si="26"/>
        <v>39.235551757290885</v>
      </c>
      <c r="AI30" s="24">
        <v>0</v>
      </c>
      <c r="AJ30" s="24">
        <v>0</v>
      </c>
      <c r="AK30" s="23">
        <v>0</v>
      </c>
      <c r="AL30" s="23" t="e">
        <f t="shared" si="27"/>
        <v>#DIV/0!</v>
      </c>
      <c r="AM30" s="20" t="e">
        <f t="shared" si="28"/>
        <v>#DIV/0!</v>
      </c>
      <c r="AN30" s="25">
        <v>0</v>
      </c>
      <c r="AO30" s="25">
        <v>0</v>
      </c>
      <c r="AP30" s="23">
        <v>0</v>
      </c>
      <c r="AQ30" s="23" t="e">
        <f t="shared" si="29"/>
        <v>#DIV/0!</v>
      </c>
      <c r="AR30" s="20" t="e">
        <f t="shared" si="30"/>
        <v>#DIV/0!</v>
      </c>
      <c r="AS30" s="25">
        <v>0</v>
      </c>
      <c r="AT30" s="25">
        <v>0</v>
      </c>
      <c r="AU30" s="20"/>
      <c r="AV30" s="20"/>
      <c r="AW30" s="20"/>
      <c r="AX30" s="20"/>
      <c r="AY30" s="20">
        <v>4302.8</v>
      </c>
      <c r="AZ30" s="20">
        <v>2125</v>
      </c>
      <c r="BA30" s="20">
        <v>2125</v>
      </c>
      <c r="BB30" s="26"/>
      <c r="BC30" s="26"/>
      <c r="BD30" s="26"/>
      <c r="BE30" s="27">
        <v>0</v>
      </c>
      <c r="BF30" s="27">
        <v>0</v>
      </c>
      <c r="BG30" s="20">
        <v>0</v>
      </c>
      <c r="BH30" s="20"/>
      <c r="BI30" s="20"/>
      <c r="BJ30" s="20"/>
      <c r="BK30" s="20"/>
      <c r="BL30" s="20"/>
      <c r="BM30" s="20"/>
      <c r="BN30" s="23">
        <f t="shared" si="6"/>
        <v>1547</v>
      </c>
      <c r="BO30" s="23">
        <f t="shared" si="6"/>
        <v>1002.8</v>
      </c>
      <c r="BP30" s="23">
        <f t="shared" si="7"/>
        <v>460.4</v>
      </c>
      <c r="BQ30" s="23">
        <f t="shared" si="31"/>
        <v>45.911447945751895</v>
      </c>
      <c r="BR30" s="20">
        <f t="shared" si="32"/>
        <v>29.760827407886232</v>
      </c>
      <c r="BS30" s="24">
        <v>1547</v>
      </c>
      <c r="BT30" s="24">
        <v>1002.8</v>
      </c>
      <c r="BU30" s="23">
        <v>460.4</v>
      </c>
      <c r="BV30" s="20">
        <v>0</v>
      </c>
      <c r="BW30" s="20">
        <v>0</v>
      </c>
      <c r="BX30" s="23">
        <v>0</v>
      </c>
      <c r="BY30" s="20">
        <v>0</v>
      </c>
      <c r="BZ30" s="20">
        <v>0</v>
      </c>
      <c r="CA30" s="20">
        <v>0</v>
      </c>
      <c r="CB30" s="24">
        <v>0</v>
      </c>
      <c r="CC30" s="24">
        <v>0</v>
      </c>
      <c r="CD30" s="20">
        <v>0</v>
      </c>
      <c r="CE30" s="20">
        <v>0</v>
      </c>
      <c r="CF30" s="20">
        <v>0</v>
      </c>
      <c r="CG30" s="20">
        <v>0</v>
      </c>
      <c r="CH30" s="20">
        <v>0</v>
      </c>
      <c r="CI30" s="20">
        <v>0</v>
      </c>
      <c r="CJ30" s="20">
        <v>0</v>
      </c>
      <c r="CK30" s="30">
        <v>0</v>
      </c>
      <c r="CL30" s="30">
        <v>0</v>
      </c>
      <c r="CM30" s="20">
        <v>0</v>
      </c>
      <c r="CN30" s="24">
        <v>20</v>
      </c>
      <c r="CO30" s="24">
        <v>10</v>
      </c>
      <c r="CP30" s="20">
        <v>2.5</v>
      </c>
      <c r="CQ30" s="20">
        <v>0</v>
      </c>
      <c r="CR30" s="20">
        <v>0</v>
      </c>
      <c r="CS30" s="20">
        <v>0</v>
      </c>
      <c r="CT30" s="24">
        <v>0</v>
      </c>
      <c r="CU30" s="24">
        <v>0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3">
        <f t="shared" si="8"/>
        <v>6835.900000000001</v>
      </c>
      <c r="DH30" s="23">
        <f t="shared" si="9"/>
        <v>3305</v>
      </c>
      <c r="DI30" s="23">
        <f t="shared" si="10"/>
        <v>2828.4635000000003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  <c r="DV30" s="20">
        <v>0</v>
      </c>
      <c r="DW30" s="20">
        <v>0</v>
      </c>
      <c r="DX30" s="20">
        <v>0</v>
      </c>
      <c r="DY30" s="20">
        <v>0</v>
      </c>
      <c r="DZ30" s="20">
        <v>0</v>
      </c>
      <c r="EA30" s="20">
        <v>0</v>
      </c>
      <c r="EB30" s="20">
        <v>0</v>
      </c>
      <c r="EC30" s="23">
        <f t="shared" si="11"/>
        <v>0</v>
      </c>
      <c r="ED30" s="23">
        <f t="shared" si="11"/>
        <v>0</v>
      </c>
      <c r="EE30" s="23">
        <f t="shared" si="12"/>
        <v>0</v>
      </c>
      <c r="EG30" s="29"/>
      <c r="EI30" s="29"/>
    </row>
    <row r="31" spans="1:139" s="32" customFormat="1" ht="20.25" customHeight="1">
      <c r="A31" s="49">
        <v>22</v>
      </c>
      <c r="B31" s="50" t="s">
        <v>78</v>
      </c>
      <c r="C31" s="20">
        <v>3463.2245</v>
      </c>
      <c r="D31" s="30">
        <v>0</v>
      </c>
      <c r="E31" s="22">
        <f t="shared" si="13"/>
        <v>6496.3</v>
      </c>
      <c r="F31" s="22">
        <f t="shared" si="14"/>
        <v>2962</v>
      </c>
      <c r="G31" s="23">
        <f t="shared" si="0"/>
        <v>2979.8167</v>
      </c>
      <c r="H31" s="23">
        <f t="shared" si="15"/>
        <v>100.60150911546253</v>
      </c>
      <c r="I31" s="23">
        <f t="shared" si="16"/>
        <v>45.86944414512876</v>
      </c>
      <c r="J31" s="23">
        <f t="shared" si="1"/>
        <v>2291.5</v>
      </c>
      <c r="K31" s="23">
        <f t="shared" si="2"/>
        <v>897.9000000000001</v>
      </c>
      <c r="L31" s="23">
        <f t="shared" si="3"/>
        <v>915.7167</v>
      </c>
      <c r="M31" s="23">
        <f t="shared" si="17"/>
        <v>101.98426328098896</v>
      </c>
      <c r="N31" s="23">
        <f t="shared" si="18"/>
        <v>39.96145319659611</v>
      </c>
      <c r="O31" s="23">
        <f t="shared" si="4"/>
        <v>185.2</v>
      </c>
      <c r="P31" s="23">
        <f t="shared" si="4"/>
        <v>100</v>
      </c>
      <c r="Q31" s="23">
        <f t="shared" si="5"/>
        <v>18.585700000000003</v>
      </c>
      <c r="R31" s="23">
        <f t="shared" si="19"/>
        <v>18.585700000000003</v>
      </c>
      <c r="S31" s="20">
        <f t="shared" si="20"/>
        <v>10.035475161987042</v>
      </c>
      <c r="T31" s="24">
        <v>0</v>
      </c>
      <c r="U31" s="24">
        <v>0</v>
      </c>
      <c r="V31" s="23">
        <v>0.0087</v>
      </c>
      <c r="W31" s="23" t="e">
        <f t="shared" si="21"/>
        <v>#DIV/0!</v>
      </c>
      <c r="X31" s="20" t="e">
        <f t="shared" si="22"/>
        <v>#DIV/0!</v>
      </c>
      <c r="Y31" s="24">
        <v>266.8</v>
      </c>
      <c r="Z31" s="24">
        <v>144.7</v>
      </c>
      <c r="AA31" s="23">
        <v>27.761</v>
      </c>
      <c r="AB31" s="23">
        <f t="shared" si="23"/>
        <v>19.185210780926056</v>
      </c>
      <c r="AC31" s="20">
        <f t="shared" si="24"/>
        <v>10.405172413793103</v>
      </c>
      <c r="AD31" s="24">
        <v>185.2</v>
      </c>
      <c r="AE31" s="24">
        <v>100</v>
      </c>
      <c r="AF31" s="23">
        <v>18.577</v>
      </c>
      <c r="AG31" s="23">
        <f t="shared" si="25"/>
        <v>18.577</v>
      </c>
      <c r="AH31" s="20">
        <f t="shared" si="26"/>
        <v>10.030777537796979</v>
      </c>
      <c r="AI31" s="24">
        <v>0</v>
      </c>
      <c r="AJ31" s="24">
        <v>0</v>
      </c>
      <c r="AK31" s="23">
        <v>0</v>
      </c>
      <c r="AL31" s="23" t="e">
        <f t="shared" si="27"/>
        <v>#DIV/0!</v>
      </c>
      <c r="AM31" s="20" t="e">
        <f t="shared" si="28"/>
        <v>#DIV/0!</v>
      </c>
      <c r="AN31" s="25">
        <v>0</v>
      </c>
      <c r="AO31" s="25">
        <v>0</v>
      </c>
      <c r="AP31" s="23">
        <v>0</v>
      </c>
      <c r="AQ31" s="23" t="e">
        <f t="shared" si="29"/>
        <v>#DIV/0!</v>
      </c>
      <c r="AR31" s="20" t="e">
        <f t="shared" si="30"/>
        <v>#DIV/0!</v>
      </c>
      <c r="AS31" s="25">
        <v>0</v>
      </c>
      <c r="AT31" s="25">
        <v>0</v>
      </c>
      <c r="AU31" s="20"/>
      <c r="AV31" s="20"/>
      <c r="AW31" s="20"/>
      <c r="AX31" s="20"/>
      <c r="AY31" s="20">
        <v>4204.8</v>
      </c>
      <c r="AZ31" s="20">
        <v>2064.1</v>
      </c>
      <c r="BA31" s="20">
        <v>2064.1</v>
      </c>
      <c r="BB31" s="26"/>
      <c r="BC31" s="26"/>
      <c r="BD31" s="26"/>
      <c r="BE31" s="27">
        <v>0</v>
      </c>
      <c r="BF31" s="27">
        <v>0</v>
      </c>
      <c r="BG31" s="20">
        <v>0</v>
      </c>
      <c r="BH31" s="20"/>
      <c r="BI31" s="20"/>
      <c r="BJ31" s="20"/>
      <c r="BK31" s="20"/>
      <c r="BL31" s="20"/>
      <c r="BM31" s="20"/>
      <c r="BN31" s="23">
        <f t="shared" si="6"/>
        <v>1819.5</v>
      </c>
      <c r="BO31" s="23">
        <f t="shared" si="6"/>
        <v>643.2</v>
      </c>
      <c r="BP31" s="23">
        <f t="shared" si="7"/>
        <v>869.37</v>
      </c>
      <c r="BQ31" s="23">
        <f t="shared" si="31"/>
        <v>135.1632462686567</v>
      </c>
      <c r="BR31" s="20">
        <f t="shared" si="32"/>
        <v>47.78070898598516</v>
      </c>
      <c r="BS31" s="24">
        <v>1819.5</v>
      </c>
      <c r="BT31" s="24">
        <v>643.2</v>
      </c>
      <c r="BU31" s="23">
        <v>869.37</v>
      </c>
      <c r="BV31" s="20">
        <v>0</v>
      </c>
      <c r="BW31" s="20">
        <v>0</v>
      </c>
      <c r="BX31" s="23">
        <v>0</v>
      </c>
      <c r="BY31" s="20">
        <v>0</v>
      </c>
      <c r="BZ31" s="20">
        <v>0</v>
      </c>
      <c r="CA31" s="20">
        <v>0</v>
      </c>
      <c r="CB31" s="24">
        <v>0</v>
      </c>
      <c r="CC31" s="24">
        <v>0</v>
      </c>
      <c r="CD31" s="20">
        <v>0</v>
      </c>
      <c r="CE31" s="20">
        <v>0</v>
      </c>
      <c r="CF31" s="20">
        <v>0</v>
      </c>
      <c r="CG31" s="20">
        <v>0</v>
      </c>
      <c r="CH31" s="20">
        <v>0</v>
      </c>
      <c r="CI31" s="20">
        <v>0</v>
      </c>
      <c r="CJ31" s="20">
        <v>0</v>
      </c>
      <c r="CK31" s="30">
        <v>0</v>
      </c>
      <c r="CL31" s="30">
        <v>0</v>
      </c>
      <c r="CM31" s="20">
        <v>0</v>
      </c>
      <c r="CN31" s="24">
        <v>20</v>
      </c>
      <c r="CO31" s="24">
        <v>10</v>
      </c>
      <c r="CP31" s="20">
        <v>0</v>
      </c>
      <c r="CQ31" s="20">
        <v>0</v>
      </c>
      <c r="CR31" s="20">
        <v>0</v>
      </c>
      <c r="CS31" s="20">
        <v>0</v>
      </c>
      <c r="CT31" s="24">
        <v>0</v>
      </c>
      <c r="CU31" s="24">
        <v>0</v>
      </c>
      <c r="CV31" s="20">
        <v>0</v>
      </c>
      <c r="CW31" s="20">
        <v>0</v>
      </c>
      <c r="CX31" s="20">
        <v>0</v>
      </c>
      <c r="CY31" s="20">
        <v>0</v>
      </c>
      <c r="CZ31" s="20">
        <v>0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3">
        <f t="shared" si="8"/>
        <v>6496.3</v>
      </c>
      <c r="DH31" s="23">
        <f t="shared" si="9"/>
        <v>2962</v>
      </c>
      <c r="DI31" s="23">
        <f t="shared" si="10"/>
        <v>2979.8167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  <c r="DV31" s="20">
        <v>0</v>
      </c>
      <c r="DW31" s="20">
        <v>0</v>
      </c>
      <c r="DX31" s="20">
        <v>0</v>
      </c>
      <c r="DY31" s="20">
        <v>0</v>
      </c>
      <c r="DZ31" s="20">
        <v>0</v>
      </c>
      <c r="EA31" s="20">
        <v>0</v>
      </c>
      <c r="EB31" s="20">
        <v>0</v>
      </c>
      <c r="EC31" s="23">
        <f t="shared" si="11"/>
        <v>0</v>
      </c>
      <c r="ED31" s="23">
        <f t="shared" si="11"/>
        <v>0</v>
      </c>
      <c r="EE31" s="23">
        <f t="shared" si="12"/>
        <v>0</v>
      </c>
      <c r="EG31" s="29"/>
      <c r="EI31" s="29"/>
    </row>
    <row r="32" spans="1:139" s="32" customFormat="1" ht="20.25" customHeight="1">
      <c r="A32" s="47">
        <v>23</v>
      </c>
      <c r="B32" s="48" t="s">
        <v>79</v>
      </c>
      <c r="C32" s="20">
        <v>36077.700000000004</v>
      </c>
      <c r="D32" s="30">
        <v>5817.200000000012</v>
      </c>
      <c r="E32" s="22">
        <f t="shared" si="13"/>
        <v>454871.65</v>
      </c>
      <c r="F32" s="22">
        <f t="shared" si="14"/>
        <v>219360.1</v>
      </c>
      <c r="G32" s="23">
        <f t="shared" si="0"/>
        <v>214864.6873</v>
      </c>
      <c r="H32" s="23">
        <f t="shared" si="15"/>
        <v>97.9506698346691</v>
      </c>
      <c r="I32" s="23">
        <f t="shared" si="16"/>
        <v>47.23633299635182</v>
      </c>
      <c r="J32" s="23">
        <f t="shared" si="1"/>
        <v>131554.71600000001</v>
      </c>
      <c r="K32" s="23">
        <f t="shared" si="2"/>
        <v>59609.100000000006</v>
      </c>
      <c r="L32" s="23">
        <f t="shared" si="3"/>
        <v>49627.0663</v>
      </c>
      <c r="M32" s="23">
        <f t="shared" si="17"/>
        <v>83.25417813723071</v>
      </c>
      <c r="N32" s="23">
        <f t="shared" si="18"/>
        <v>37.723517490623436</v>
      </c>
      <c r="O32" s="23">
        <f t="shared" si="4"/>
        <v>62659.916</v>
      </c>
      <c r="P32" s="23">
        <f t="shared" si="4"/>
        <v>26400</v>
      </c>
      <c r="Q32" s="23">
        <f t="shared" si="5"/>
        <v>20400.689499999997</v>
      </c>
      <c r="R32" s="23">
        <f t="shared" si="19"/>
        <v>77.2753390151515</v>
      </c>
      <c r="S32" s="20">
        <f t="shared" si="20"/>
        <v>32.55779899226165</v>
      </c>
      <c r="T32" s="24">
        <v>4300</v>
      </c>
      <c r="U32" s="24">
        <v>2300</v>
      </c>
      <c r="V32" s="23">
        <v>2093.4426</v>
      </c>
      <c r="W32" s="23">
        <f t="shared" si="21"/>
        <v>91.01924347826086</v>
      </c>
      <c r="X32" s="20">
        <f t="shared" si="22"/>
        <v>48.68471162790697</v>
      </c>
      <c r="Y32" s="24">
        <v>4300.1</v>
      </c>
      <c r="Z32" s="24">
        <v>2049.4</v>
      </c>
      <c r="AA32" s="23">
        <v>1550.9768</v>
      </c>
      <c r="AB32" s="23">
        <f t="shared" si="23"/>
        <v>75.67955499170488</v>
      </c>
      <c r="AC32" s="20">
        <f t="shared" si="24"/>
        <v>36.06838910723006</v>
      </c>
      <c r="AD32" s="24">
        <v>58359.916</v>
      </c>
      <c r="AE32" s="24">
        <v>24100</v>
      </c>
      <c r="AF32" s="23">
        <v>18307.2469</v>
      </c>
      <c r="AG32" s="23">
        <f t="shared" si="25"/>
        <v>75.96368008298755</v>
      </c>
      <c r="AH32" s="20">
        <f t="shared" si="26"/>
        <v>31.369556631986928</v>
      </c>
      <c r="AI32" s="24">
        <v>7298</v>
      </c>
      <c r="AJ32" s="24">
        <v>3689</v>
      </c>
      <c r="AK32" s="23">
        <v>4554.08</v>
      </c>
      <c r="AL32" s="23">
        <f t="shared" si="27"/>
        <v>123.45025752236378</v>
      </c>
      <c r="AM32" s="20">
        <f t="shared" si="28"/>
        <v>62.401753905179504</v>
      </c>
      <c r="AN32" s="25">
        <v>6600</v>
      </c>
      <c r="AO32" s="25">
        <v>3300</v>
      </c>
      <c r="AP32" s="23">
        <v>2229</v>
      </c>
      <c r="AQ32" s="23">
        <f t="shared" si="29"/>
        <v>67.54545454545455</v>
      </c>
      <c r="AR32" s="20">
        <f t="shared" si="30"/>
        <v>33.77272727272727</v>
      </c>
      <c r="AS32" s="25">
        <v>0</v>
      </c>
      <c r="AT32" s="25">
        <v>0</v>
      </c>
      <c r="AU32" s="20"/>
      <c r="AV32" s="20"/>
      <c r="AW32" s="20"/>
      <c r="AX32" s="20"/>
      <c r="AY32" s="20">
        <v>312785.884</v>
      </c>
      <c r="AZ32" s="20">
        <v>154928</v>
      </c>
      <c r="BA32" s="20">
        <v>154928.1</v>
      </c>
      <c r="BB32" s="26"/>
      <c r="BC32" s="26"/>
      <c r="BD32" s="26"/>
      <c r="BE32" s="27">
        <v>5134.3</v>
      </c>
      <c r="BF32" s="27">
        <v>2141.4</v>
      </c>
      <c r="BG32" s="20">
        <v>2310.4</v>
      </c>
      <c r="BH32" s="20"/>
      <c r="BI32" s="20"/>
      <c r="BJ32" s="20"/>
      <c r="BK32" s="20"/>
      <c r="BL32" s="20"/>
      <c r="BM32" s="20"/>
      <c r="BN32" s="23">
        <f t="shared" si="6"/>
        <v>6732</v>
      </c>
      <c r="BO32" s="23">
        <f t="shared" si="6"/>
        <v>3066</v>
      </c>
      <c r="BP32" s="23">
        <f t="shared" si="7"/>
        <v>3012.23</v>
      </c>
      <c r="BQ32" s="23">
        <f t="shared" si="31"/>
        <v>98.24624918460535</v>
      </c>
      <c r="BR32" s="20">
        <f t="shared" si="32"/>
        <v>44.744949494949495</v>
      </c>
      <c r="BS32" s="24">
        <v>4200</v>
      </c>
      <c r="BT32" s="24">
        <v>1800</v>
      </c>
      <c r="BU32" s="23">
        <v>1563.73</v>
      </c>
      <c r="BV32" s="20">
        <v>0</v>
      </c>
      <c r="BW32" s="20">
        <v>0</v>
      </c>
      <c r="BX32" s="23">
        <v>0</v>
      </c>
      <c r="BY32" s="20">
        <v>0</v>
      </c>
      <c r="BZ32" s="20">
        <v>0</v>
      </c>
      <c r="CA32" s="20">
        <v>0</v>
      </c>
      <c r="CB32" s="24">
        <v>2532</v>
      </c>
      <c r="CC32" s="24">
        <v>1266</v>
      </c>
      <c r="CD32" s="20">
        <v>1448.5</v>
      </c>
      <c r="CE32" s="20">
        <v>0</v>
      </c>
      <c r="CF32" s="20">
        <v>0</v>
      </c>
      <c r="CG32" s="20">
        <v>0</v>
      </c>
      <c r="CH32" s="20">
        <v>5396.75</v>
      </c>
      <c r="CI32" s="20">
        <v>2681.6</v>
      </c>
      <c r="CJ32" s="20">
        <v>2463.43</v>
      </c>
      <c r="CK32" s="30">
        <v>0</v>
      </c>
      <c r="CL32" s="30">
        <v>2200</v>
      </c>
      <c r="CM32" s="20">
        <v>0</v>
      </c>
      <c r="CN32" s="24">
        <v>43764.7</v>
      </c>
      <c r="CO32" s="24">
        <v>18364.7</v>
      </c>
      <c r="CP32" s="20">
        <v>16071.605</v>
      </c>
      <c r="CQ32" s="20">
        <v>21364.7</v>
      </c>
      <c r="CR32" s="20">
        <v>10684.6</v>
      </c>
      <c r="CS32" s="20">
        <v>6290.394</v>
      </c>
      <c r="CT32" s="24">
        <v>0</v>
      </c>
      <c r="CU32" s="51">
        <v>300</v>
      </c>
      <c r="CV32" s="20">
        <v>0</v>
      </c>
      <c r="CW32" s="20">
        <v>200</v>
      </c>
      <c r="CX32" s="20">
        <v>0</v>
      </c>
      <c r="CY32" s="20">
        <v>762.4</v>
      </c>
      <c r="CZ32" s="20">
        <v>0</v>
      </c>
      <c r="DA32" s="20">
        <v>0</v>
      </c>
      <c r="DB32" s="20">
        <v>0</v>
      </c>
      <c r="DC32" s="20">
        <v>0</v>
      </c>
      <c r="DD32" s="20">
        <v>240</v>
      </c>
      <c r="DE32" s="20">
        <v>1046.085</v>
      </c>
      <c r="DF32" s="20">
        <v>0</v>
      </c>
      <c r="DG32" s="23">
        <f t="shared" si="8"/>
        <v>454871.65</v>
      </c>
      <c r="DH32" s="23">
        <f t="shared" si="9"/>
        <v>219360.1</v>
      </c>
      <c r="DI32" s="23">
        <f t="shared" si="10"/>
        <v>209328.9963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5535.691</v>
      </c>
      <c r="DV32" s="20">
        <v>0</v>
      </c>
      <c r="DW32" s="20">
        <v>0</v>
      </c>
      <c r="DX32" s="20">
        <v>0</v>
      </c>
      <c r="DY32" s="20">
        <v>0</v>
      </c>
      <c r="DZ32" s="20">
        <v>0</v>
      </c>
      <c r="EA32" s="20">
        <v>0</v>
      </c>
      <c r="EB32" s="20">
        <v>0</v>
      </c>
      <c r="EC32" s="23">
        <f t="shared" si="11"/>
        <v>0</v>
      </c>
      <c r="ED32" s="23">
        <f t="shared" si="11"/>
        <v>0</v>
      </c>
      <c r="EE32" s="23">
        <f t="shared" si="12"/>
        <v>5535.691</v>
      </c>
      <c r="EG32" s="29"/>
      <c r="EI32" s="29"/>
    </row>
    <row r="33" spans="1:139" s="32" customFormat="1" ht="20.25" customHeight="1">
      <c r="A33" s="49">
        <v>24</v>
      </c>
      <c r="B33" s="50" t="s">
        <v>80</v>
      </c>
      <c r="C33" s="20">
        <v>151.5</v>
      </c>
      <c r="D33" s="30">
        <v>342.0000000000073</v>
      </c>
      <c r="E33" s="22">
        <f t="shared" si="13"/>
        <v>36488.799999999996</v>
      </c>
      <c r="F33" s="22">
        <f t="shared" si="14"/>
        <v>18017.2</v>
      </c>
      <c r="G33" s="23">
        <f t="shared" si="0"/>
        <v>15663.267999999998</v>
      </c>
      <c r="H33" s="23">
        <f t="shared" si="15"/>
        <v>86.93508425282506</v>
      </c>
      <c r="I33" s="23">
        <f t="shared" si="16"/>
        <v>42.926234899476</v>
      </c>
      <c r="J33" s="23">
        <f t="shared" si="1"/>
        <v>6473.7</v>
      </c>
      <c r="K33" s="23">
        <f t="shared" si="2"/>
        <v>2302.9</v>
      </c>
      <c r="L33" s="23">
        <f t="shared" si="3"/>
        <v>1448.4679999999998</v>
      </c>
      <c r="M33" s="23">
        <f t="shared" si="17"/>
        <v>62.89756394111771</v>
      </c>
      <c r="N33" s="23">
        <f t="shared" si="18"/>
        <v>22.374654370761696</v>
      </c>
      <c r="O33" s="23">
        <f t="shared" si="4"/>
        <v>1845</v>
      </c>
      <c r="P33" s="23">
        <f t="shared" si="4"/>
        <v>546</v>
      </c>
      <c r="Q33" s="23">
        <f t="shared" si="5"/>
        <v>489.95</v>
      </c>
      <c r="R33" s="23">
        <f t="shared" si="19"/>
        <v>89.73443223443223</v>
      </c>
      <c r="S33" s="20">
        <f t="shared" si="20"/>
        <v>26.555555555555554</v>
      </c>
      <c r="T33" s="24">
        <v>0</v>
      </c>
      <c r="U33" s="24">
        <v>0</v>
      </c>
      <c r="V33" s="23">
        <v>0</v>
      </c>
      <c r="W33" s="23" t="e">
        <f t="shared" si="21"/>
        <v>#DIV/0!</v>
      </c>
      <c r="X33" s="20" t="e">
        <f t="shared" si="22"/>
        <v>#DIV/0!</v>
      </c>
      <c r="Y33" s="24">
        <v>3677</v>
      </c>
      <c r="Z33" s="24">
        <v>1343.9</v>
      </c>
      <c r="AA33" s="23">
        <v>531.818</v>
      </c>
      <c r="AB33" s="23">
        <f t="shared" si="23"/>
        <v>39.572736066671624</v>
      </c>
      <c r="AC33" s="20">
        <f t="shared" si="24"/>
        <v>14.463366875169974</v>
      </c>
      <c r="AD33" s="24">
        <v>1845</v>
      </c>
      <c r="AE33" s="24">
        <v>546</v>
      </c>
      <c r="AF33" s="23">
        <v>489.95</v>
      </c>
      <c r="AG33" s="23">
        <f t="shared" si="25"/>
        <v>89.73443223443223</v>
      </c>
      <c r="AH33" s="20">
        <f t="shared" si="26"/>
        <v>26.555555555555554</v>
      </c>
      <c r="AI33" s="24">
        <v>36</v>
      </c>
      <c r="AJ33" s="24">
        <v>18</v>
      </c>
      <c r="AK33" s="23">
        <v>12</v>
      </c>
      <c r="AL33" s="23">
        <f t="shared" si="27"/>
        <v>66.66666666666666</v>
      </c>
      <c r="AM33" s="20">
        <f t="shared" si="28"/>
        <v>33.33333333333333</v>
      </c>
      <c r="AN33" s="25">
        <v>0</v>
      </c>
      <c r="AO33" s="25">
        <v>0</v>
      </c>
      <c r="AP33" s="23">
        <v>0</v>
      </c>
      <c r="AQ33" s="23" t="e">
        <f t="shared" si="29"/>
        <v>#DIV/0!</v>
      </c>
      <c r="AR33" s="20" t="e">
        <f t="shared" si="30"/>
        <v>#DIV/0!</v>
      </c>
      <c r="AS33" s="25">
        <v>0</v>
      </c>
      <c r="AT33" s="25">
        <v>0</v>
      </c>
      <c r="AU33" s="20"/>
      <c r="AV33" s="20"/>
      <c r="AW33" s="20"/>
      <c r="AX33" s="20"/>
      <c r="AY33" s="20">
        <v>28515.1</v>
      </c>
      <c r="AZ33" s="20">
        <v>14214.300000000001</v>
      </c>
      <c r="BA33" s="20">
        <v>14214.8</v>
      </c>
      <c r="BB33" s="26"/>
      <c r="BC33" s="26"/>
      <c r="BD33" s="26"/>
      <c r="BE33" s="27">
        <v>1500</v>
      </c>
      <c r="BF33" s="27">
        <v>1500</v>
      </c>
      <c r="BG33" s="20">
        <v>0</v>
      </c>
      <c r="BH33" s="20"/>
      <c r="BI33" s="20"/>
      <c r="BJ33" s="20"/>
      <c r="BK33" s="20"/>
      <c r="BL33" s="20"/>
      <c r="BM33" s="20"/>
      <c r="BN33" s="23">
        <f t="shared" si="6"/>
        <v>355.7</v>
      </c>
      <c r="BO33" s="23">
        <f t="shared" si="6"/>
        <v>115</v>
      </c>
      <c r="BP33" s="23">
        <f t="shared" si="7"/>
        <v>240.8</v>
      </c>
      <c r="BQ33" s="23">
        <f t="shared" si="31"/>
        <v>209.39130434782612</v>
      </c>
      <c r="BR33" s="20">
        <f t="shared" si="32"/>
        <v>67.69749789148159</v>
      </c>
      <c r="BS33" s="24">
        <v>355.7</v>
      </c>
      <c r="BT33" s="24">
        <v>115</v>
      </c>
      <c r="BU33" s="23">
        <v>240.8</v>
      </c>
      <c r="BV33" s="20">
        <v>0</v>
      </c>
      <c r="BW33" s="20">
        <v>0</v>
      </c>
      <c r="BX33" s="23">
        <v>0</v>
      </c>
      <c r="BY33" s="20">
        <v>0</v>
      </c>
      <c r="BZ33" s="20">
        <v>0</v>
      </c>
      <c r="CA33" s="20">
        <v>0</v>
      </c>
      <c r="CB33" s="24">
        <v>0</v>
      </c>
      <c r="CC33" s="24">
        <v>0</v>
      </c>
      <c r="CD33" s="20">
        <v>0</v>
      </c>
      <c r="CE33" s="20">
        <v>0</v>
      </c>
      <c r="CF33" s="20">
        <v>0</v>
      </c>
      <c r="CG33" s="20">
        <v>0</v>
      </c>
      <c r="CH33" s="20">
        <v>0</v>
      </c>
      <c r="CI33" s="20">
        <v>0</v>
      </c>
      <c r="CJ33" s="20">
        <v>0</v>
      </c>
      <c r="CK33" s="30">
        <v>0</v>
      </c>
      <c r="CL33" s="30">
        <v>0</v>
      </c>
      <c r="CM33" s="20">
        <v>0</v>
      </c>
      <c r="CN33" s="24">
        <v>560</v>
      </c>
      <c r="CO33" s="24">
        <v>280</v>
      </c>
      <c r="CP33" s="20">
        <v>107.3</v>
      </c>
      <c r="CQ33" s="20">
        <v>560</v>
      </c>
      <c r="CR33" s="20">
        <v>280</v>
      </c>
      <c r="CS33" s="20">
        <v>107.3</v>
      </c>
      <c r="CT33" s="24">
        <v>0</v>
      </c>
      <c r="CU33" s="24">
        <v>0</v>
      </c>
      <c r="CV33" s="20">
        <v>6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60.6</v>
      </c>
      <c r="DF33" s="20">
        <v>0</v>
      </c>
      <c r="DG33" s="23">
        <f t="shared" si="8"/>
        <v>36488.799999999996</v>
      </c>
      <c r="DH33" s="23">
        <f t="shared" si="9"/>
        <v>18017.2</v>
      </c>
      <c r="DI33" s="23">
        <f t="shared" si="10"/>
        <v>15663.267999999998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  <c r="DV33" s="20">
        <v>0</v>
      </c>
      <c r="DW33" s="20">
        <v>0</v>
      </c>
      <c r="DX33" s="20">
        <v>0</v>
      </c>
      <c r="DY33" s="20">
        <v>4648.5</v>
      </c>
      <c r="DZ33" s="20">
        <v>2048.5</v>
      </c>
      <c r="EA33" s="20">
        <v>408.5</v>
      </c>
      <c r="EB33" s="20">
        <v>0</v>
      </c>
      <c r="EC33" s="23">
        <f t="shared" si="11"/>
        <v>4648.5</v>
      </c>
      <c r="ED33" s="23">
        <f t="shared" si="11"/>
        <v>2048.5</v>
      </c>
      <c r="EE33" s="23">
        <f t="shared" si="12"/>
        <v>408.5</v>
      </c>
      <c r="EG33" s="29"/>
      <c r="EI33" s="29"/>
    </row>
    <row r="34" spans="1:139" s="32" customFormat="1" ht="20.25" customHeight="1">
      <c r="A34" s="47">
        <v>25</v>
      </c>
      <c r="B34" s="50" t="s">
        <v>81</v>
      </c>
      <c r="C34" s="20">
        <v>1844.1000000000004</v>
      </c>
      <c r="D34" s="30">
        <v>0</v>
      </c>
      <c r="E34" s="22">
        <f t="shared" si="13"/>
        <v>38735.5</v>
      </c>
      <c r="F34" s="22">
        <f t="shared" si="14"/>
        <v>21205.9</v>
      </c>
      <c r="G34" s="23">
        <f t="shared" si="0"/>
        <v>20700.669</v>
      </c>
      <c r="H34" s="23">
        <f t="shared" si="15"/>
        <v>97.61749796047326</v>
      </c>
      <c r="I34" s="23">
        <f t="shared" si="16"/>
        <v>53.44107859715249</v>
      </c>
      <c r="J34" s="23">
        <f t="shared" si="1"/>
        <v>6788</v>
      </c>
      <c r="K34" s="23">
        <f t="shared" si="2"/>
        <v>3435.95</v>
      </c>
      <c r="L34" s="23">
        <f t="shared" si="3"/>
        <v>3465.0689999999995</v>
      </c>
      <c r="M34" s="23">
        <f t="shared" si="17"/>
        <v>100.8474803183981</v>
      </c>
      <c r="N34" s="23">
        <f t="shared" si="18"/>
        <v>51.04697996464348</v>
      </c>
      <c r="O34" s="23">
        <f t="shared" si="4"/>
        <v>2100</v>
      </c>
      <c r="P34" s="23">
        <f t="shared" si="4"/>
        <v>1000</v>
      </c>
      <c r="Q34" s="23">
        <f t="shared" si="5"/>
        <v>1000.75</v>
      </c>
      <c r="R34" s="23">
        <f t="shared" si="19"/>
        <v>100.075</v>
      </c>
      <c r="S34" s="20">
        <f t="shared" si="20"/>
        <v>47.654761904761905</v>
      </c>
      <c r="T34" s="24">
        <v>0</v>
      </c>
      <c r="U34" s="24">
        <v>0</v>
      </c>
      <c r="V34" s="23">
        <v>0</v>
      </c>
      <c r="W34" s="23" t="e">
        <f t="shared" si="21"/>
        <v>#DIV/0!</v>
      </c>
      <c r="X34" s="20" t="e">
        <f t="shared" si="22"/>
        <v>#DIV/0!</v>
      </c>
      <c r="Y34" s="24">
        <v>3500</v>
      </c>
      <c r="Z34" s="24">
        <v>1800.95</v>
      </c>
      <c r="AA34" s="23">
        <v>1802.919</v>
      </c>
      <c r="AB34" s="23">
        <f t="shared" si="23"/>
        <v>100.10933118631833</v>
      </c>
      <c r="AC34" s="20">
        <f t="shared" si="24"/>
        <v>51.511971428571435</v>
      </c>
      <c r="AD34" s="24">
        <v>2100</v>
      </c>
      <c r="AE34" s="24">
        <v>1000</v>
      </c>
      <c r="AF34" s="23">
        <v>1000.75</v>
      </c>
      <c r="AG34" s="23">
        <f t="shared" si="25"/>
        <v>100.075</v>
      </c>
      <c r="AH34" s="20">
        <f t="shared" si="26"/>
        <v>47.654761904761905</v>
      </c>
      <c r="AI34" s="24">
        <v>98</v>
      </c>
      <c r="AJ34" s="24">
        <v>35</v>
      </c>
      <c r="AK34" s="23">
        <v>38.6</v>
      </c>
      <c r="AL34" s="23">
        <f t="shared" si="27"/>
        <v>110.28571428571429</v>
      </c>
      <c r="AM34" s="20">
        <f t="shared" si="28"/>
        <v>39.38775510204081</v>
      </c>
      <c r="AN34" s="25">
        <v>0</v>
      </c>
      <c r="AO34" s="25">
        <v>0</v>
      </c>
      <c r="AP34" s="23">
        <v>0</v>
      </c>
      <c r="AQ34" s="23" t="e">
        <f t="shared" si="29"/>
        <v>#DIV/0!</v>
      </c>
      <c r="AR34" s="20" t="e">
        <f t="shared" si="30"/>
        <v>#DIV/0!</v>
      </c>
      <c r="AS34" s="25">
        <v>0</v>
      </c>
      <c r="AT34" s="25">
        <v>0</v>
      </c>
      <c r="AU34" s="20"/>
      <c r="AV34" s="20"/>
      <c r="AW34" s="20"/>
      <c r="AX34" s="20"/>
      <c r="AY34" s="20">
        <v>20764.7</v>
      </c>
      <c r="AZ34" s="20">
        <v>10382.35</v>
      </c>
      <c r="BA34" s="20">
        <v>10382.4</v>
      </c>
      <c r="BB34" s="26"/>
      <c r="BC34" s="26"/>
      <c r="BD34" s="26"/>
      <c r="BE34" s="27">
        <v>0</v>
      </c>
      <c r="BF34" s="27">
        <v>0</v>
      </c>
      <c r="BG34" s="20">
        <v>0</v>
      </c>
      <c r="BH34" s="20"/>
      <c r="BI34" s="20"/>
      <c r="BJ34" s="20"/>
      <c r="BK34" s="20"/>
      <c r="BL34" s="20"/>
      <c r="BM34" s="20"/>
      <c r="BN34" s="23">
        <f t="shared" si="6"/>
        <v>340</v>
      </c>
      <c r="BO34" s="23">
        <f t="shared" si="6"/>
        <v>200</v>
      </c>
      <c r="BP34" s="23">
        <f t="shared" si="7"/>
        <v>200.2</v>
      </c>
      <c r="BQ34" s="23">
        <f t="shared" si="31"/>
        <v>100.1</v>
      </c>
      <c r="BR34" s="20">
        <f t="shared" si="32"/>
        <v>58.882352941176464</v>
      </c>
      <c r="BS34" s="24">
        <v>340</v>
      </c>
      <c r="BT34" s="24">
        <v>200</v>
      </c>
      <c r="BU34" s="23">
        <v>200.2</v>
      </c>
      <c r="BV34" s="20">
        <v>0</v>
      </c>
      <c r="BW34" s="20">
        <v>0</v>
      </c>
      <c r="BX34" s="23">
        <v>0</v>
      </c>
      <c r="BY34" s="20">
        <v>0</v>
      </c>
      <c r="BZ34" s="20">
        <v>0</v>
      </c>
      <c r="CA34" s="20">
        <v>0</v>
      </c>
      <c r="CB34" s="24">
        <v>0</v>
      </c>
      <c r="CC34" s="24">
        <v>0</v>
      </c>
      <c r="CD34" s="20">
        <v>0</v>
      </c>
      <c r="CE34" s="20">
        <v>0</v>
      </c>
      <c r="CF34" s="20">
        <v>0</v>
      </c>
      <c r="CG34" s="20">
        <v>0</v>
      </c>
      <c r="CH34" s="20">
        <v>0</v>
      </c>
      <c r="CI34" s="20">
        <v>0</v>
      </c>
      <c r="CJ34" s="20">
        <v>0</v>
      </c>
      <c r="CK34" s="30">
        <v>0</v>
      </c>
      <c r="CL34" s="30">
        <v>0</v>
      </c>
      <c r="CM34" s="20">
        <v>0</v>
      </c>
      <c r="CN34" s="24">
        <v>750</v>
      </c>
      <c r="CO34" s="24">
        <v>400</v>
      </c>
      <c r="CP34" s="20">
        <v>400.6</v>
      </c>
      <c r="CQ34" s="20">
        <v>750</v>
      </c>
      <c r="CR34" s="20">
        <v>400</v>
      </c>
      <c r="CS34" s="20">
        <v>400.6</v>
      </c>
      <c r="CT34" s="24">
        <v>0</v>
      </c>
      <c r="CU34" s="24">
        <v>0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22</v>
      </c>
      <c r="DF34" s="20">
        <v>0</v>
      </c>
      <c r="DG34" s="23">
        <f t="shared" si="8"/>
        <v>27552.7</v>
      </c>
      <c r="DH34" s="23">
        <f t="shared" si="9"/>
        <v>13818.3</v>
      </c>
      <c r="DI34" s="23">
        <f t="shared" si="10"/>
        <v>13847.469000000001</v>
      </c>
      <c r="DJ34" s="20">
        <v>0</v>
      </c>
      <c r="DK34" s="20">
        <v>7387.6</v>
      </c>
      <c r="DL34" s="20">
        <v>0</v>
      </c>
      <c r="DM34" s="20">
        <v>7387.6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3795.2</v>
      </c>
      <c r="DT34" s="20">
        <v>0</v>
      </c>
      <c r="DU34" s="20">
        <v>6853.2</v>
      </c>
      <c r="DV34" s="20">
        <v>0</v>
      </c>
      <c r="DW34" s="20">
        <v>0</v>
      </c>
      <c r="DX34" s="20">
        <v>0</v>
      </c>
      <c r="DY34" s="20">
        <v>68.3</v>
      </c>
      <c r="DZ34" s="20">
        <v>68.3</v>
      </c>
      <c r="EA34" s="20">
        <v>0</v>
      </c>
      <c r="EB34" s="20">
        <v>0</v>
      </c>
      <c r="EC34" s="23">
        <f t="shared" si="11"/>
        <v>11251.099999999999</v>
      </c>
      <c r="ED34" s="23">
        <f t="shared" si="11"/>
        <v>7455.900000000001</v>
      </c>
      <c r="EE34" s="23">
        <f t="shared" si="12"/>
        <v>6853.2</v>
      </c>
      <c r="EG34" s="29"/>
      <c r="EI34" s="29"/>
    </row>
    <row r="35" spans="1:139" s="32" customFormat="1" ht="20.25" customHeight="1">
      <c r="A35" s="49">
        <v>26</v>
      </c>
      <c r="B35" s="50" t="s">
        <v>82</v>
      </c>
      <c r="C35" s="20">
        <v>13486.8</v>
      </c>
      <c r="D35" s="30">
        <v>0</v>
      </c>
      <c r="E35" s="22">
        <f t="shared" si="13"/>
        <v>38429.700000000004</v>
      </c>
      <c r="F35" s="22">
        <f t="shared" si="14"/>
        <v>18531.7</v>
      </c>
      <c r="G35" s="23">
        <f t="shared" si="0"/>
        <v>18417.9747</v>
      </c>
      <c r="H35" s="23">
        <f t="shared" si="15"/>
        <v>99.38632019728357</v>
      </c>
      <c r="I35" s="23">
        <f t="shared" si="16"/>
        <v>47.92640770029429</v>
      </c>
      <c r="J35" s="23">
        <f t="shared" si="1"/>
        <v>5794.8</v>
      </c>
      <c r="K35" s="23">
        <f t="shared" si="2"/>
        <v>2214.2</v>
      </c>
      <c r="L35" s="23">
        <f t="shared" si="3"/>
        <v>2004.3746999999998</v>
      </c>
      <c r="M35" s="23">
        <f t="shared" si="17"/>
        <v>90.52365188329871</v>
      </c>
      <c r="N35" s="23">
        <f t="shared" si="18"/>
        <v>34.58919548560778</v>
      </c>
      <c r="O35" s="23">
        <f t="shared" si="4"/>
        <v>2869.4</v>
      </c>
      <c r="P35" s="23">
        <f t="shared" si="4"/>
        <v>998.8</v>
      </c>
      <c r="Q35" s="23">
        <f t="shared" si="5"/>
        <v>943.968</v>
      </c>
      <c r="R35" s="23">
        <f t="shared" si="19"/>
        <v>94.51021225470565</v>
      </c>
      <c r="S35" s="20">
        <f t="shared" si="20"/>
        <v>32.89774865825608</v>
      </c>
      <c r="T35" s="24">
        <v>0</v>
      </c>
      <c r="U35" s="24">
        <v>0</v>
      </c>
      <c r="V35" s="23">
        <v>0</v>
      </c>
      <c r="W35" s="23" t="e">
        <f t="shared" si="21"/>
        <v>#DIV/0!</v>
      </c>
      <c r="X35" s="20" t="e">
        <f t="shared" si="22"/>
        <v>#DIV/0!</v>
      </c>
      <c r="Y35" s="24">
        <v>1571.4</v>
      </c>
      <c r="Z35" s="24">
        <v>603.4</v>
      </c>
      <c r="AA35" s="23">
        <v>296.7667</v>
      </c>
      <c r="AB35" s="23">
        <f t="shared" si="23"/>
        <v>49.18241630759033</v>
      </c>
      <c r="AC35" s="20">
        <f t="shared" si="24"/>
        <v>18.885497009036527</v>
      </c>
      <c r="AD35" s="24">
        <v>2869.4</v>
      </c>
      <c r="AE35" s="24">
        <v>998.8</v>
      </c>
      <c r="AF35" s="23">
        <v>943.968</v>
      </c>
      <c r="AG35" s="23">
        <f t="shared" si="25"/>
        <v>94.51021225470565</v>
      </c>
      <c r="AH35" s="20">
        <f t="shared" si="26"/>
        <v>32.89774865825608</v>
      </c>
      <c r="AI35" s="24">
        <v>34</v>
      </c>
      <c r="AJ35" s="24">
        <v>17</v>
      </c>
      <c r="AK35" s="23">
        <v>10.3</v>
      </c>
      <c r="AL35" s="23">
        <f t="shared" si="27"/>
        <v>60.58823529411765</v>
      </c>
      <c r="AM35" s="20">
        <f t="shared" si="28"/>
        <v>30.294117647058826</v>
      </c>
      <c r="AN35" s="25">
        <v>0</v>
      </c>
      <c r="AO35" s="25">
        <v>0</v>
      </c>
      <c r="AP35" s="23">
        <v>0</v>
      </c>
      <c r="AQ35" s="23" t="e">
        <f t="shared" si="29"/>
        <v>#DIV/0!</v>
      </c>
      <c r="AR35" s="20" t="e">
        <f t="shared" si="30"/>
        <v>#DIV/0!</v>
      </c>
      <c r="AS35" s="25">
        <v>0</v>
      </c>
      <c r="AT35" s="25">
        <v>0</v>
      </c>
      <c r="AU35" s="20"/>
      <c r="AV35" s="20"/>
      <c r="AW35" s="20"/>
      <c r="AX35" s="20"/>
      <c r="AY35" s="20">
        <v>32634.9</v>
      </c>
      <c r="AZ35" s="20">
        <v>16317.5</v>
      </c>
      <c r="BA35" s="20">
        <v>16413.6</v>
      </c>
      <c r="BB35" s="26"/>
      <c r="BC35" s="26"/>
      <c r="BD35" s="26"/>
      <c r="BE35" s="27">
        <v>0</v>
      </c>
      <c r="BF35" s="27">
        <v>0</v>
      </c>
      <c r="BG35" s="20">
        <v>0</v>
      </c>
      <c r="BH35" s="20"/>
      <c r="BI35" s="20"/>
      <c r="BJ35" s="20"/>
      <c r="BK35" s="20"/>
      <c r="BL35" s="20"/>
      <c r="BM35" s="20"/>
      <c r="BN35" s="23">
        <f t="shared" si="6"/>
        <v>370</v>
      </c>
      <c r="BO35" s="23">
        <f t="shared" si="6"/>
        <v>120</v>
      </c>
      <c r="BP35" s="23">
        <f t="shared" si="7"/>
        <v>62.74</v>
      </c>
      <c r="BQ35" s="23">
        <f t="shared" si="31"/>
        <v>52.28333333333334</v>
      </c>
      <c r="BR35" s="20">
        <f t="shared" si="32"/>
        <v>16.956756756756757</v>
      </c>
      <c r="BS35" s="24">
        <v>370</v>
      </c>
      <c r="BT35" s="24">
        <v>120</v>
      </c>
      <c r="BU35" s="23">
        <v>62.74</v>
      </c>
      <c r="BV35" s="20">
        <v>0</v>
      </c>
      <c r="BW35" s="20">
        <v>0</v>
      </c>
      <c r="BX35" s="23">
        <v>0</v>
      </c>
      <c r="BY35" s="20">
        <v>0</v>
      </c>
      <c r="BZ35" s="20">
        <v>0</v>
      </c>
      <c r="CA35" s="20">
        <v>0</v>
      </c>
      <c r="CB35" s="24">
        <v>0</v>
      </c>
      <c r="CC35" s="24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30">
        <v>0</v>
      </c>
      <c r="CL35" s="30">
        <v>0</v>
      </c>
      <c r="CM35" s="20">
        <v>0</v>
      </c>
      <c r="CN35" s="24">
        <v>950</v>
      </c>
      <c r="CO35" s="24">
        <v>475</v>
      </c>
      <c r="CP35" s="20">
        <v>418.6</v>
      </c>
      <c r="CQ35" s="20">
        <v>500</v>
      </c>
      <c r="CR35" s="20">
        <v>200</v>
      </c>
      <c r="CS35" s="20">
        <v>139.2</v>
      </c>
      <c r="CT35" s="24">
        <v>0</v>
      </c>
      <c r="CU35" s="24">
        <v>0</v>
      </c>
      <c r="CV35" s="20">
        <v>272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3">
        <f t="shared" si="8"/>
        <v>38429.700000000004</v>
      </c>
      <c r="DH35" s="23">
        <f t="shared" si="9"/>
        <v>18531.7</v>
      </c>
      <c r="DI35" s="23">
        <f t="shared" si="10"/>
        <v>18417.9747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  <c r="DV35" s="20">
        <v>0</v>
      </c>
      <c r="DW35" s="20">
        <v>0</v>
      </c>
      <c r="DX35" s="20">
        <v>0</v>
      </c>
      <c r="DY35" s="20">
        <v>5008.2</v>
      </c>
      <c r="DZ35" s="20">
        <v>2113.2</v>
      </c>
      <c r="EA35" s="20">
        <v>0</v>
      </c>
      <c r="EB35" s="20">
        <v>0</v>
      </c>
      <c r="EC35" s="23">
        <f t="shared" si="11"/>
        <v>5008.2</v>
      </c>
      <c r="ED35" s="23">
        <f t="shared" si="11"/>
        <v>2113.2</v>
      </c>
      <c r="EE35" s="23">
        <f t="shared" si="12"/>
        <v>0</v>
      </c>
      <c r="EG35" s="29"/>
      <c r="EI35" s="29"/>
    </row>
    <row r="36" spans="1:139" s="32" customFormat="1" ht="20.25" customHeight="1">
      <c r="A36" s="47">
        <v>27</v>
      </c>
      <c r="B36" s="50" t="s">
        <v>83</v>
      </c>
      <c r="C36" s="20">
        <v>11298.2</v>
      </c>
      <c r="D36" s="30">
        <v>0</v>
      </c>
      <c r="E36" s="22">
        <f t="shared" si="13"/>
        <v>47700.399999999994</v>
      </c>
      <c r="F36" s="22">
        <f t="shared" si="14"/>
        <v>22753.8</v>
      </c>
      <c r="G36" s="23">
        <f t="shared" si="0"/>
        <v>25354.294100000003</v>
      </c>
      <c r="H36" s="23">
        <f t="shared" si="15"/>
        <v>111.42883430459969</v>
      </c>
      <c r="I36" s="23">
        <f t="shared" si="16"/>
        <v>53.153210664900094</v>
      </c>
      <c r="J36" s="23">
        <f t="shared" si="1"/>
        <v>10574.2</v>
      </c>
      <c r="K36" s="23">
        <f t="shared" si="2"/>
        <v>4214.9</v>
      </c>
      <c r="L36" s="23">
        <f t="shared" si="3"/>
        <v>6815.3940999999995</v>
      </c>
      <c r="M36" s="23">
        <f t="shared" si="17"/>
        <v>161.6976464447555</v>
      </c>
      <c r="N36" s="23">
        <f t="shared" si="18"/>
        <v>64.4530470390195</v>
      </c>
      <c r="O36" s="23">
        <f t="shared" si="4"/>
        <v>3632.9</v>
      </c>
      <c r="P36" s="23">
        <f t="shared" si="4"/>
        <v>1383.6</v>
      </c>
      <c r="Q36" s="23">
        <f t="shared" si="5"/>
        <v>1821.51</v>
      </c>
      <c r="R36" s="23">
        <f t="shared" si="19"/>
        <v>131.65004336513445</v>
      </c>
      <c r="S36" s="20">
        <f t="shared" si="20"/>
        <v>50.13928266674007</v>
      </c>
      <c r="T36" s="24">
        <v>32.5</v>
      </c>
      <c r="U36" s="24">
        <v>10</v>
      </c>
      <c r="V36" s="23">
        <v>14.946</v>
      </c>
      <c r="W36" s="23">
        <f t="shared" si="21"/>
        <v>149.45999999999998</v>
      </c>
      <c r="X36" s="20">
        <f t="shared" si="22"/>
        <v>45.987692307692306</v>
      </c>
      <c r="Y36" s="24">
        <v>5411.3</v>
      </c>
      <c r="Z36" s="24">
        <v>2381.3</v>
      </c>
      <c r="AA36" s="23">
        <v>1663.926</v>
      </c>
      <c r="AB36" s="23">
        <f t="shared" si="23"/>
        <v>69.8746902952169</v>
      </c>
      <c r="AC36" s="20">
        <f t="shared" si="24"/>
        <v>30.74909910742335</v>
      </c>
      <c r="AD36" s="24">
        <v>3600.4</v>
      </c>
      <c r="AE36" s="24">
        <v>1373.6</v>
      </c>
      <c r="AF36" s="23">
        <v>1806.564</v>
      </c>
      <c r="AG36" s="23">
        <f t="shared" si="25"/>
        <v>131.52038439138033</v>
      </c>
      <c r="AH36" s="20">
        <f t="shared" si="26"/>
        <v>50.17675813798467</v>
      </c>
      <c r="AI36" s="24">
        <v>120</v>
      </c>
      <c r="AJ36" s="24">
        <v>50</v>
      </c>
      <c r="AK36" s="23">
        <v>60</v>
      </c>
      <c r="AL36" s="23">
        <f t="shared" si="27"/>
        <v>120</v>
      </c>
      <c r="AM36" s="20">
        <f t="shared" si="28"/>
        <v>50</v>
      </c>
      <c r="AN36" s="25">
        <v>0</v>
      </c>
      <c r="AO36" s="25">
        <v>0</v>
      </c>
      <c r="AP36" s="23">
        <v>0</v>
      </c>
      <c r="AQ36" s="23" t="e">
        <f t="shared" si="29"/>
        <v>#DIV/0!</v>
      </c>
      <c r="AR36" s="20" t="e">
        <f t="shared" si="30"/>
        <v>#DIV/0!</v>
      </c>
      <c r="AS36" s="25">
        <v>0</v>
      </c>
      <c r="AT36" s="25">
        <v>0</v>
      </c>
      <c r="AU36" s="20"/>
      <c r="AV36" s="20"/>
      <c r="AW36" s="20"/>
      <c r="AX36" s="20"/>
      <c r="AY36" s="20">
        <v>37126.2</v>
      </c>
      <c r="AZ36" s="20">
        <v>18538.899999999998</v>
      </c>
      <c r="BA36" s="20">
        <v>18538.9</v>
      </c>
      <c r="BB36" s="26"/>
      <c r="BC36" s="26"/>
      <c r="BD36" s="26"/>
      <c r="BE36" s="27">
        <v>0</v>
      </c>
      <c r="BF36" s="27">
        <v>0</v>
      </c>
      <c r="BG36" s="20">
        <v>0</v>
      </c>
      <c r="BH36" s="20"/>
      <c r="BI36" s="20"/>
      <c r="BJ36" s="20"/>
      <c r="BK36" s="20"/>
      <c r="BL36" s="20"/>
      <c r="BM36" s="20"/>
      <c r="BN36" s="23">
        <f t="shared" si="6"/>
        <v>650</v>
      </c>
      <c r="BO36" s="23">
        <f t="shared" si="6"/>
        <v>150</v>
      </c>
      <c r="BP36" s="23">
        <f t="shared" si="7"/>
        <v>257</v>
      </c>
      <c r="BQ36" s="23">
        <f t="shared" si="31"/>
        <v>171.33333333333334</v>
      </c>
      <c r="BR36" s="20">
        <f t="shared" si="32"/>
        <v>39.53846153846154</v>
      </c>
      <c r="BS36" s="24">
        <v>650</v>
      </c>
      <c r="BT36" s="24">
        <v>150</v>
      </c>
      <c r="BU36" s="23">
        <v>171.5</v>
      </c>
      <c r="BV36" s="20">
        <v>0</v>
      </c>
      <c r="BW36" s="20">
        <v>0</v>
      </c>
      <c r="BX36" s="23">
        <v>0</v>
      </c>
      <c r="BY36" s="20">
        <v>0</v>
      </c>
      <c r="BZ36" s="20">
        <v>0</v>
      </c>
      <c r="CA36" s="20">
        <v>0</v>
      </c>
      <c r="CB36" s="24">
        <v>0</v>
      </c>
      <c r="CC36" s="24">
        <v>0</v>
      </c>
      <c r="CD36" s="20">
        <v>85.5</v>
      </c>
      <c r="CE36" s="20">
        <v>0</v>
      </c>
      <c r="CF36" s="20">
        <v>0</v>
      </c>
      <c r="CG36" s="20">
        <v>0</v>
      </c>
      <c r="CH36" s="20">
        <v>0</v>
      </c>
      <c r="CI36" s="20">
        <v>0</v>
      </c>
      <c r="CJ36" s="20">
        <v>0</v>
      </c>
      <c r="CK36" s="30">
        <v>0</v>
      </c>
      <c r="CL36" s="30">
        <v>0</v>
      </c>
      <c r="CM36" s="20">
        <v>0</v>
      </c>
      <c r="CN36" s="24">
        <v>760</v>
      </c>
      <c r="CO36" s="24">
        <v>250</v>
      </c>
      <c r="CP36" s="20">
        <v>199.216</v>
      </c>
      <c r="CQ36" s="20">
        <v>760</v>
      </c>
      <c r="CR36" s="20">
        <v>250</v>
      </c>
      <c r="CS36" s="20">
        <v>199.216</v>
      </c>
      <c r="CT36" s="24">
        <v>0</v>
      </c>
      <c r="CU36" s="24">
        <v>0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2813.7421</v>
      </c>
      <c r="DF36" s="20">
        <v>0</v>
      </c>
      <c r="DG36" s="23">
        <f t="shared" si="8"/>
        <v>47700.399999999994</v>
      </c>
      <c r="DH36" s="23">
        <f t="shared" si="9"/>
        <v>22753.8</v>
      </c>
      <c r="DI36" s="23">
        <f t="shared" si="10"/>
        <v>25354.294100000003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  <c r="DV36" s="20">
        <v>0</v>
      </c>
      <c r="DW36" s="20">
        <v>0</v>
      </c>
      <c r="DX36" s="20">
        <v>0</v>
      </c>
      <c r="DY36" s="20">
        <v>7901.8</v>
      </c>
      <c r="DZ36" s="20">
        <v>2251.8</v>
      </c>
      <c r="EA36" s="20">
        <v>0</v>
      </c>
      <c r="EB36" s="20">
        <v>0</v>
      </c>
      <c r="EC36" s="23">
        <f t="shared" si="11"/>
        <v>7901.8</v>
      </c>
      <c r="ED36" s="23">
        <f t="shared" si="11"/>
        <v>2251.8</v>
      </c>
      <c r="EE36" s="23">
        <f t="shared" si="12"/>
        <v>0</v>
      </c>
      <c r="EG36" s="29"/>
      <c r="EI36" s="29"/>
    </row>
    <row r="37" spans="1:139" s="32" customFormat="1" ht="20.25" customHeight="1">
      <c r="A37" s="49">
        <v>28</v>
      </c>
      <c r="B37" s="50" t="s">
        <v>84</v>
      </c>
      <c r="C37" s="20">
        <v>6594.2</v>
      </c>
      <c r="D37" s="30">
        <v>0</v>
      </c>
      <c r="E37" s="22">
        <f t="shared" si="13"/>
        <v>46727.8</v>
      </c>
      <c r="F37" s="22">
        <f t="shared" si="14"/>
        <v>24168.800000000003</v>
      </c>
      <c r="G37" s="23">
        <f t="shared" si="0"/>
        <v>24029.028</v>
      </c>
      <c r="H37" s="23">
        <f t="shared" si="15"/>
        <v>99.42168415477805</v>
      </c>
      <c r="I37" s="23">
        <f t="shared" si="16"/>
        <v>51.42340961911324</v>
      </c>
      <c r="J37" s="23">
        <f t="shared" si="1"/>
        <v>12097</v>
      </c>
      <c r="K37" s="23">
        <f t="shared" si="2"/>
        <v>5255.9</v>
      </c>
      <c r="L37" s="23">
        <f t="shared" si="3"/>
        <v>4956.128000000001</v>
      </c>
      <c r="M37" s="23">
        <f t="shared" si="17"/>
        <v>94.2964668277555</v>
      </c>
      <c r="N37" s="23">
        <f t="shared" si="18"/>
        <v>40.969893361990586</v>
      </c>
      <c r="O37" s="23">
        <f t="shared" si="4"/>
        <v>5334</v>
      </c>
      <c r="P37" s="23">
        <f t="shared" si="4"/>
        <v>1747.9</v>
      </c>
      <c r="Q37" s="23">
        <f t="shared" si="5"/>
        <v>1765</v>
      </c>
      <c r="R37" s="23">
        <f t="shared" si="19"/>
        <v>100.97831683734766</v>
      </c>
      <c r="S37" s="20">
        <f t="shared" si="20"/>
        <v>33.08961379827522</v>
      </c>
      <c r="T37" s="24">
        <v>0</v>
      </c>
      <c r="U37" s="24">
        <v>0</v>
      </c>
      <c r="V37" s="23">
        <v>0</v>
      </c>
      <c r="W37" s="23" t="e">
        <f t="shared" si="21"/>
        <v>#DIV/0!</v>
      </c>
      <c r="X37" s="20" t="e">
        <f t="shared" si="22"/>
        <v>#DIV/0!</v>
      </c>
      <c r="Y37" s="24">
        <v>3700</v>
      </c>
      <c r="Z37" s="24">
        <v>2127</v>
      </c>
      <c r="AA37" s="23">
        <v>2200.128</v>
      </c>
      <c r="AB37" s="23">
        <f t="shared" si="23"/>
        <v>103.43808180535967</v>
      </c>
      <c r="AC37" s="20">
        <f t="shared" si="24"/>
        <v>59.46291891891893</v>
      </c>
      <c r="AD37" s="24">
        <v>5334</v>
      </c>
      <c r="AE37" s="24">
        <v>1747.9</v>
      </c>
      <c r="AF37" s="23">
        <v>1765</v>
      </c>
      <c r="AG37" s="23">
        <f t="shared" si="25"/>
        <v>100.97831683734766</v>
      </c>
      <c r="AH37" s="20">
        <f t="shared" si="26"/>
        <v>33.08961379827522</v>
      </c>
      <c r="AI37" s="24">
        <v>42</v>
      </c>
      <c r="AJ37" s="24">
        <v>21</v>
      </c>
      <c r="AK37" s="23">
        <v>39</v>
      </c>
      <c r="AL37" s="23">
        <f t="shared" si="27"/>
        <v>185.71428571428572</v>
      </c>
      <c r="AM37" s="20">
        <f t="shared" si="28"/>
        <v>92.85714285714286</v>
      </c>
      <c r="AN37" s="25">
        <v>0</v>
      </c>
      <c r="AO37" s="25">
        <v>0</v>
      </c>
      <c r="AP37" s="23">
        <v>0</v>
      </c>
      <c r="AQ37" s="23" t="e">
        <f t="shared" si="29"/>
        <v>#DIV/0!</v>
      </c>
      <c r="AR37" s="20" t="e">
        <f t="shared" si="30"/>
        <v>#DIV/0!</v>
      </c>
      <c r="AS37" s="25">
        <v>0</v>
      </c>
      <c r="AT37" s="25">
        <v>0</v>
      </c>
      <c r="AU37" s="20"/>
      <c r="AV37" s="20"/>
      <c r="AW37" s="20"/>
      <c r="AX37" s="20"/>
      <c r="AY37" s="20">
        <v>31630.8</v>
      </c>
      <c r="AZ37" s="20">
        <v>14912.900000000001</v>
      </c>
      <c r="BA37" s="20">
        <v>15572.9</v>
      </c>
      <c r="BB37" s="26"/>
      <c r="BC37" s="26"/>
      <c r="BD37" s="26"/>
      <c r="BE37" s="27">
        <v>0</v>
      </c>
      <c r="BF37" s="27">
        <v>1000</v>
      </c>
      <c r="BG37" s="20">
        <v>0</v>
      </c>
      <c r="BH37" s="20"/>
      <c r="BI37" s="20"/>
      <c r="BJ37" s="20"/>
      <c r="BK37" s="20"/>
      <c r="BL37" s="20"/>
      <c r="BM37" s="20"/>
      <c r="BN37" s="23">
        <f t="shared" si="6"/>
        <v>921</v>
      </c>
      <c r="BO37" s="23">
        <f t="shared" si="6"/>
        <v>410</v>
      </c>
      <c r="BP37" s="23">
        <f t="shared" si="7"/>
        <v>515</v>
      </c>
      <c r="BQ37" s="23">
        <f t="shared" si="31"/>
        <v>125.60975609756098</v>
      </c>
      <c r="BR37" s="20">
        <f t="shared" si="32"/>
        <v>55.91748099891423</v>
      </c>
      <c r="BS37" s="24">
        <v>921</v>
      </c>
      <c r="BT37" s="24">
        <v>410</v>
      </c>
      <c r="BU37" s="23">
        <v>515</v>
      </c>
      <c r="BV37" s="20">
        <v>0</v>
      </c>
      <c r="BW37" s="20">
        <v>0</v>
      </c>
      <c r="BX37" s="23">
        <v>0</v>
      </c>
      <c r="BY37" s="20">
        <v>0</v>
      </c>
      <c r="BZ37" s="20">
        <v>0</v>
      </c>
      <c r="CA37" s="20">
        <v>0</v>
      </c>
      <c r="CB37" s="24">
        <v>0</v>
      </c>
      <c r="CC37" s="24">
        <v>0</v>
      </c>
      <c r="CD37" s="20">
        <v>0</v>
      </c>
      <c r="CE37" s="20">
        <v>0</v>
      </c>
      <c r="CF37" s="20">
        <v>0</v>
      </c>
      <c r="CG37" s="20">
        <v>0</v>
      </c>
      <c r="CH37" s="20">
        <v>0</v>
      </c>
      <c r="CI37" s="20">
        <v>0</v>
      </c>
      <c r="CJ37" s="20">
        <v>0</v>
      </c>
      <c r="CK37" s="30">
        <v>0</v>
      </c>
      <c r="CL37" s="30">
        <v>0</v>
      </c>
      <c r="CM37" s="20">
        <v>0</v>
      </c>
      <c r="CN37" s="24">
        <v>2100</v>
      </c>
      <c r="CO37" s="24">
        <v>950</v>
      </c>
      <c r="CP37" s="20">
        <v>437</v>
      </c>
      <c r="CQ37" s="20">
        <v>700</v>
      </c>
      <c r="CR37" s="20">
        <v>400</v>
      </c>
      <c r="CS37" s="20">
        <v>417</v>
      </c>
      <c r="CT37" s="24">
        <v>0</v>
      </c>
      <c r="CU37" s="24">
        <v>0</v>
      </c>
      <c r="CV37" s="20">
        <v>0</v>
      </c>
      <c r="CW37" s="20">
        <v>0</v>
      </c>
      <c r="CX37" s="20">
        <v>0</v>
      </c>
      <c r="CY37" s="20">
        <v>0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3">
        <f t="shared" si="8"/>
        <v>43727.8</v>
      </c>
      <c r="DH37" s="23">
        <f t="shared" si="9"/>
        <v>21168.800000000003</v>
      </c>
      <c r="DI37" s="23">
        <f t="shared" si="10"/>
        <v>20529.028</v>
      </c>
      <c r="DJ37" s="20">
        <v>0</v>
      </c>
      <c r="DK37" s="20">
        <v>3000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3000</v>
      </c>
      <c r="DT37" s="20">
        <v>0</v>
      </c>
      <c r="DU37" s="20">
        <v>3500</v>
      </c>
      <c r="DV37" s="20">
        <v>0</v>
      </c>
      <c r="DW37" s="20">
        <v>0</v>
      </c>
      <c r="DX37" s="20">
        <v>0</v>
      </c>
      <c r="DY37" s="20">
        <v>2585.8</v>
      </c>
      <c r="DZ37" s="20">
        <v>1085.8</v>
      </c>
      <c r="EA37" s="20">
        <v>0</v>
      </c>
      <c r="EB37" s="20">
        <v>0</v>
      </c>
      <c r="EC37" s="23">
        <f t="shared" si="11"/>
        <v>5585.8</v>
      </c>
      <c r="ED37" s="23">
        <f t="shared" si="11"/>
        <v>4085.8</v>
      </c>
      <c r="EE37" s="23">
        <f t="shared" si="12"/>
        <v>3500</v>
      </c>
      <c r="EG37" s="29"/>
      <c r="EI37" s="29"/>
    </row>
    <row r="38" spans="1:139" s="32" customFormat="1" ht="20.25" customHeight="1">
      <c r="A38" s="47">
        <v>29</v>
      </c>
      <c r="B38" s="50" t="s">
        <v>85</v>
      </c>
      <c r="C38" s="20">
        <v>2666</v>
      </c>
      <c r="D38" s="30">
        <v>0</v>
      </c>
      <c r="E38" s="22">
        <f t="shared" si="13"/>
        <v>54654.4</v>
      </c>
      <c r="F38" s="22">
        <f t="shared" si="14"/>
        <v>22876</v>
      </c>
      <c r="G38" s="23">
        <f t="shared" si="0"/>
        <v>21045.493199999997</v>
      </c>
      <c r="H38" s="23">
        <f t="shared" si="15"/>
        <v>91.9981342892114</v>
      </c>
      <c r="I38" s="23">
        <f t="shared" si="16"/>
        <v>38.50649389619134</v>
      </c>
      <c r="J38" s="23">
        <f t="shared" si="1"/>
        <v>26514</v>
      </c>
      <c r="K38" s="23">
        <f t="shared" si="2"/>
        <v>8815</v>
      </c>
      <c r="L38" s="23">
        <f t="shared" si="3"/>
        <v>6984.493200000001</v>
      </c>
      <c r="M38" s="23">
        <f t="shared" si="17"/>
        <v>79.2341826432218</v>
      </c>
      <c r="N38" s="23">
        <f t="shared" si="18"/>
        <v>26.34266123557366</v>
      </c>
      <c r="O38" s="23">
        <f t="shared" si="4"/>
        <v>6452.9</v>
      </c>
      <c r="P38" s="23">
        <f t="shared" si="4"/>
        <v>1771.8</v>
      </c>
      <c r="Q38" s="23">
        <f t="shared" si="5"/>
        <v>1508.3999</v>
      </c>
      <c r="R38" s="23">
        <f t="shared" si="19"/>
        <v>85.13375663167399</v>
      </c>
      <c r="S38" s="20">
        <f t="shared" si="20"/>
        <v>23.375535030761363</v>
      </c>
      <c r="T38" s="24">
        <v>0</v>
      </c>
      <c r="U38" s="24">
        <v>0</v>
      </c>
      <c r="V38" s="23">
        <v>0</v>
      </c>
      <c r="W38" s="23" t="e">
        <f t="shared" si="21"/>
        <v>#DIV/0!</v>
      </c>
      <c r="X38" s="20" t="e">
        <f t="shared" si="22"/>
        <v>#DIV/0!</v>
      </c>
      <c r="Y38" s="24">
        <v>13145.2</v>
      </c>
      <c r="Z38" s="24">
        <v>3323.2</v>
      </c>
      <c r="AA38" s="23">
        <v>2963.006</v>
      </c>
      <c r="AB38" s="23">
        <f t="shared" si="23"/>
        <v>89.16123013962446</v>
      </c>
      <c r="AC38" s="20">
        <f t="shared" si="24"/>
        <v>22.540592763898605</v>
      </c>
      <c r="AD38" s="24">
        <v>6452.9</v>
      </c>
      <c r="AE38" s="24">
        <v>1771.8</v>
      </c>
      <c r="AF38" s="23">
        <v>1508.3999</v>
      </c>
      <c r="AG38" s="23">
        <f t="shared" si="25"/>
        <v>85.13375663167399</v>
      </c>
      <c r="AH38" s="20">
        <f t="shared" si="26"/>
        <v>23.375535030761363</v>
      </c>
      <c r="AI38" s="24">
        <v>320</v>
      </c>
      <c r="AJ38" s="24">
        <v>320</v>
      </c>
      <c r="AK38" s="23">
        <v>308.6</v>
      </c>
      <c r="AL38" s="23">
        <f t="shared" si="27"/>
        <v>96.43750000000001</v>
      </c>
      <c r="AM38" s="20">
        <f t="shared" si="28"/>
        <v>96.43750000000001</v>
      </c>
      <c r="AN38" s="25">
        <v>0</v>
      </c>
      <c r="AO38" s="25">
        <v>0</v>
      </c>
      <c r="AP38" s="23">
        <v>0</v>
      </c>
      <c r="AQ38" s="23" t="e">
        <f t="shared" si="29"/>
        <v>#DIV/0!</v>
      </c>
      <c r="AR38" s="20" t="e">
        <f t="shared" si="30"/>
        <v>#DIV/0!</v>
      </c>
      <c r="AS38" s="25">
        <v>0</v>
      </c>
      <c r="AT38" s="25">
        <v>0</v>
      </c>
      <c r="AU38" s="20"/>
      <c r="AV38" s="20"/>
      <c r="AW38" s="20"/>
      <c r="AX38" s="20"/>
      <c r="AY38" s="20">
        <v>28140.4</v>
      </c>
      <c r="AZ38" s="20">
        <v>14061</v>
      </c>
      <c r="BA38" s="20">
        <v>14061</v>
      </c>
      <c r="BB38" s="26"/>
      <c r="BC38" s="26"/>
      <c r="BD38" s="26"/>
      <c r="BE38" s="27">
        <v>0</v>
      </c>
      <c r="BF38" s="27">
        <v>0</v>
      </c>
      <c r="BG38" s="20">
        <v>0</v>
      </c>
      <c r="BH38" s="20"/>
      <c r="BI38" s="20"/>
      <c r="BJ38" s="20"/>
      <c r="BK38" s="20"/>
      <c r="BL38" s="20"/>
      <c r="BM38" s="20"/>
      <c r="BN38" s="23">
        <f t="shared" si="6"/>
        <v>2355.9</v>
      </c>
      <c r="BO38" s="23">
        <f t="shared" si="6"/>
        <v>600</v>
      </c>
      <c r="BP38" s="23">
        <f t="shared" si="7"/>
        <v>507.55</v>
      </c>
      <c r="BQ38" s="23">
        <f t="shared" si="31"/>
        <v>84.59166666666667</v>
      </c>
      <c r="BR38" s="20">
        <f t="shared" si="32"/>
        <v>21.543783692007302</v>
      </c>
      <c r="BS38" s="24">
        <v>2185.5</v>
      </c>
      <c r="BT38" s="24">
        <v>600</v>
      </c>
      <c r="BU38" s="23">
        <v>507.55</v>
      </c>
      <c r="BV38" s="20">
        <v>0</v>
      </c>
      <c r="BW38" s="20">
        <v>0</v>
      </c>
      <c r="BX38" s="23">
        <v>0</v>
      </c>
      <c r="BY38" s="20">
        <v>0</v>
      </c>
      <c r="BZ38" s="20">
        <v>0</v>
      </c>
      <c r="CA38" s="20">
        <v>0</v>
      </c>
      <c r="CB38" s="24">
        <v>170.4</v>
      </c>
      <c r="CC38" s="24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30">
        <v>0</v>
      </c>
      <c r="CL38" s="30">
        <v>0</v>
      </c>
      <c r="CM38" s="20">
        <v>0</v>
      </c>
      <c r="CN38" s="24">
        <v>2840</v>
      </c>
      <c r="CO38" s="24">
        <v>1400</v>
      </c>
      <c r="CP38" s="20">
        <v>824.8</v>
      </c>
      <c r="CQ38" s="20">
        <v>1200</v>
      </c>
      <c r="CR38" s="20">
        <v>600</v>
      </c>
      <c r="CS38" s="20">
        <v>341.6</v>
      </c>
      <c r="CT38" s="24">
        <v>0</v>
      </c>
      <c r="CU38" s="24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1400</v>
      </c>
      <c r="DD38" s="20">
        <v>1400</v>
      </c>
      <c r="DE38" s="20">
        <v>872.1373</v>
      </c>
      <c r="DF38" s="20">
        <v>0</v>
      </c>
      <c r="DG38" s="23">
        <f t="shared" si="8"/>
        <v>54654.4</v>
      </c>
      <c r="DH38" s="23">
        <f t="shared" si="9"/>
        <v>22876</v>
      </c>
      <c r="DI38" s="23">
        <f t="shared" si="10"/>
        <v>21045.493199999997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  <c r="DV38" s="20">
        <v>0</v>
      </c>
      <c r="DW38" s="20">
        <v>0</v>
      </c>
      <c r="DX38" s="20">
        <v>0</v>
      </c>
      <c r="DY38" s="20">
        <v>284</v>
      </c>
      <c r="DZ38" s="20">
        <v>284</v>
      </c>
      <c r="EA38" s="20">
        <v>0</v>
      </c>
      <c r="EB38" s="20">
        <v>0</v>
      </c>
      <c r="EC38" s="23">
        <f t="shared" si="11"/>
        <v>284</v>
      </c>
      <c r="ED38" s="23">
        <f t="shared" si="11"/>
        <v>284</v>
      </c>
      <c r="EE38" s="23">
        <f t="shared" si="12"/>
        <v>0</v>
      </c>
      <c r="EG38" s="29"/>
      <c r="EI38" s="29"/>
    </row>
    <row r="39" spans="1:139" s="32" customFormat="1" ht="20.25" customHeight="1">
      <c r="A39" s="49">
        <v>30</v>
      </c>
      <c r="B39" s="50" t="s">
        <v>86</v>
      </c>
      <c r="C39" s="20">
        <v>1492.9</v>
      </c>
      <c r="D39" s="30">
        <v>0</v>
      </c>
      <c r="E39" s="22">
        <f t="shared" si="13"/>
        <v>63865.4</v>
      </c>
      <c r="F39" s="22">
        <f t="shared" si="14"/>
        <v>31389.100000000006</v>
      </c>
      <c r="G39" s="23">
        <f t="shared" si="0"/>
        <v>29821.259</v>
      </c>
      <c r="H39" s="23">
        <f t="shared" si="15"/>
        <v>95.00514191231986</v>
      </c>
      <c r="I39" s="23">
        <f t="shared" si="16"/>
        <v>46.69392033871235</v>
      </c>
      <c r="J39" s="23">
        <f t="shared" si="1"/>
        <v>12564</v>
      </c>
      <c r="K39" s="23">
        <f t="shared" si="2"/>
        <v>5796.5</v>
      </c>
      <c r="L39" s="23">
        <f t="shared" si="3"/>
        <v>3521.159</v>
      </c>
      <c r="M39" s="23">
        <f t="shared" si="17"/>
        <v>60.74629517812473</v>
      </c>
      <c r="N39" s="23">
        <f t="shared" si="18"/>
        <v>28.025780006367402</v>
      </c>
      <c r="O39" s="23">
        <f t="shared" si="4"/>
        <v>4150</v>
      </c>
      <c r="P39" s="23">
        <f t="shared" si="4"/>
        <v>1304</v>
      </c>
      <c r="Q39" s="23">
        <f t="shared" si="5"/>
        <v>1413.2229</v>
      </c>
      <c r="R39" s="23">
        <f t="shared" si="19"/>
        <v>108.37598926380367</v>
      </c>
      <c r="S39" s="20">
        <f t="shared" si="20"/>
        <v>34.053563855421686</v>
      </c>
      <c r="T39" s="24">
        <v>0</v>
      </c>
      <c r="U39" s="24">
        <v>0</v>
      </c>
      <c r="V39" s="23">
        <v>0.3279</v>
      </c>
      <c r="W39" s="23" t="e">
        <f t="shared" si="21"/>
        <v>#DIV/0!</v>
      </c>
      <c r="X39" s="20" t="e">
        <f t="shared" si="22"/>
        <v>#DIV/0!</v>
      </c>
      <c r="Y39" s="24">
        <v>4354.6</v>
      </c>
      <c r="Z39" s="24">
        <v>2047.5</v>
      </c>
      <c r="AA39" s="23">
        <v>1113.513</v>
      </c>
      <c r="AB39" s="23">
        <f t="shared" si="23"/>
        <v>54.384029304029305</v>
      </c>
      <c r="AC39" s="20">
        <f t="shared" si="24"/>
        <v>25.5709594451844</v>
      </c>
      <c r="AD39" s="24">
        <v>4150</v>
      </c>
      <c r="AE39" s="24">
        <v>1304</v>
      </c>
      <c r="AF39" s="23">
        <v>1412.895</v>
      </c>
      <c r="AG39" s="23">
        <f t="shared" si="25"/>
        <v>108.35084355828222</v>
      </c>
      <c r="AH39" s="20">
        <f t="shared" si="26"/>
        <v>34.04566265060241</v>
      </c>
      <c r="AI39" s="24">
        <v>380</v>
      </c>
      <c r="AJ39" s="24">
        <v>205</v>
      </c>
      <c r="AK39" s="23">
        <v>125.05</v>
      </c>
      <c r="AL39" s="23">
        <f t="shared" si="27"/>
        <v>61</v>
      </c>
      <c r="AM39" s="20">
        <f t="shared" si="28"/>
        <v>32.9078947368421</v>
      </c>
      <c r="AN39" s="25">
        <v>0</v>
      </c>
      <c r="AO39" s="25">
        <v>0</v>
      </c>
      <c r="AP39" s="23">
        <v>0</v>
      </c>
      <c r="AQ39" s="23" t="e">
        <f t="shared" si="29"/>
        <v>#DIV/0!</v>
      </c>
      <c r="AR39" s="20" t="e">
        <f t="shared" si="30"/>
        <v>#DIV/0!</v>
      </c>
      <c r="AS39" s="25">
        <v>0</v>
      </c>
      <c r="AT39" s="25">
        <v>0</v>
      </c>
      <c r="AU39" s="20"/>
      <c r="AV39" s="20"/>
      <c r="AW39" s="20"/>
      <c r="AX39" s="20"/>
      <c r="AY39" s="20">
        <v>50601.3</v>
      </c>
      <c r="AZ39" s="20">
        <v>25300.7</v>
      </c>
      <c r="BA39" s="20">
        <v>25985.1</v>
      </c>
      <c r="BB39" s="26"/>
      <c r="BC39" s="26"/>
      <c r="BD39" s="26"/>
      <c r="BE39" s="27">
        <v>700.1</v>
      </c>
      <c r="BF39" s="27">
        <v>291.9</v>
      </c>
      <c r="BG39" s="20">
        <v>315</v>
      </c>
      <c r="BH39" s="20"/>
      <c r="BI39" s="20"/>
      <c r="BJ39" s="20"/>
      <c r="BK39" s="20"/>
      <c r="BL39" s="20"/>
      <c r="BM39" s="20"/>
      <c r="BN39" s="23">
        <f t="shared" si="6"/>
        <v>1139.4</v>
      </c>
      <c r="BO39" s="23">
        <f t="shared" si="6"/>
        <v>670</v>
      </c>
      <c r="BP39" s="23">
        <f t="shared" si="7"/>
        <v>476.6981</v>
      </c>
      <c r="BQ39" s="23">
        <f t="shared" si="31"/>
        <v>71.14897014925373</v>
      </c>
      <c r="BR39" s="20">
        <f t="shared" si="32"/>
        <v>41.83764261892224</v>
      </c>
      <c r="BS39" s="24">
        <v>1139.4</v>
      </c>
      <c r="BT39" s="24">
        <v>670</v>
      </c>
      <c r="BU39" s="23">
        <v>476.6981</v>
      </c>
      <c r="BV39" s="20">
        <v>0</v>
      </c>
      <c r="BW39" s="20">
        <v>0</v>
      </c>
      <c r="BX39" s="23">
        <v>0</v>
      </c>
      <c r="BY39" s="20">
        <v>0</v>
      </c>
      <c r="BZ39" s="20">
        <v>0</v>
      </c>
      <c r="CA39" s="20">
        <v>0</v>
      </c>
      <c r="CB39" s="24">
        <v>0</v>
      </c>
      <c r="CC39" s="24">
        <v>0</v>
      </c>
      <c r="CD39" s="20">
        <v>0</v>
      </c>
      <c r="CE39" s="20">
        <v>0</v>
      </c>
      <c r="CF39" s="20">
        <v>0</v>
      </c>
      <c r="CG39" s="20">
        <v>0</v>
      </c>
      <c r="CH39" s="20">
        <v>0</v>
      </c>
      <c r="CI39" s="20">
        <v>0</v>
      </c>
      <c r="CJ39" s="20">
        <v>0</v>
      </c>
      <c r="CK39" s="30">
        <v>2240</v>
      </c>
      <c r="CL39" s="30">
        <v>0</v>
      </c>
      <c r="CM39" s="20">
        <v>205</v>
      </c>
      <c r="CN39" s="24">
        <v>300</v>
      </c>
      <c r="CO39" s="24">
        <v>1570</v>
      </c>
      <c r="CP39" s="20">
        <v>187.675</v>
      </c>
      <c r="CQ39" s="20">
        <v>300</v>
      </c>
      <c r="CR39" s="20">
        <v>150</v>
      </c>
      <c r="CS39" s="20">
        <v>187.675</v>
      </c>
      <c r="CT39" s="24">
        <v>0</v>
      </c>
      <c r="CU39" s="24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3">
        <f t="shared" si="8"/>
        <v>63865.4</v>
      </c>
      <c r="DH39" s="23">
        <f t="shared" si="9"/>
        <v>31389.100000000002</v>
      </c>
      <c r="DI39" s="23">
        <f t="shared" si="10"/>
        <v>29821.259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  <c r="DV39" s="20">
        <v>0</v>
      </c>
      <c r="DW39" s="20">
        <v>0</v>
      </c>
      <c r="DX39" s="20">
        <v>0</v>
      </c>
      <c r="DY39" s="20">
        <v>3507.1</v>
      </c>
      <c r="DZ39" s="20">
        <v>2507.1</v>
      </c>
      <c r="EA39" s="20">
        <v>0</v>
      </c>
      <c r="EB39" s="20">
        <v>0</v>
      </c>
      <c r="EC39" s="23">
        <f t="shared" si="11"/>
        <v>3507.1</v>
      </c>
      <c r="ED39" s="23">
        <f t="shared" si="11"/>
        <v>2507.1</v>
      </c>
      <c r="EE39" s="23">
        <f t="shared" si="12"/>
        <v>0</v>
      </c>
      <c r="EG39" s="29"/>
      <c r="EI39" s="29"/>
    </row>
    <row r="40" spans="1:139" s="32" customFormat="1" ht="20.25" customHeight="1">
      <c r="A40" s="47">
        <v>31</v>
      </c>
      <c r="B40" s="50" t="s">
        <v>87</v>
      </c>
      <c r="C40" s="20">
        <v>5446.4000000000015</v>
      </c>
      <c r="D40" s="30">
        <v>0</v>
      </c>
      <c r="E40" s="22">
        <f t="shared" si="13"/>
        <v>101083.6</v>
      </c>
      <c r="F40" s="22">
        <f t="shared" si="14"/>
        <v>62628.6</v>
      </c>
      <c r="G40" s="23">
        <f t="shared" si="0"/>
        <v>45562.2605</v>
      </c>
      <c r="H40" s="23">
        <f t="shared" si="15"/>
        <v>72.7499265511284</v>
      </c>
      <c r="I40" s="23">
        <f t="shared" si="16"/>
        <v>45.07384036579622</v>
      </c>
      <c r="J40" s="23">
        <f t="shared" si="1"/>
        <v>10599.6</v>
      </c>
      <c r="K40" s="23">
        <f t="shared" si="2"/>
        <v>4553.2</v>
      </c>
      <c r="L40" s="23">
        <f t="shared" si="3"/>
        <v>6891.860500000002</v>
      </c>
      <c r="M40" s="23">
        <f t="shared" si="17"/>
        <v>151.36300843362912</v>
      </c>
      <c r="N40" s="23">
        <f t="shared" si="18"/>
        <v>65.02000547190462</v>
      </c>
      <c r="O40" s="23">
        <f t="shared" si="4"/>
        <v>4755.6</v>
      </c>
      <c r="P40" s="23">
        <f t="shared" si="4"/>
        <v>1647</v>
      </c>
      <c r="Q40" s="23">
        <f t="shared" si="5"/>
        <v>4340.7137</v>
      </c>
      <c r="R40" s="23">
        <f t="shared" si="19"/>
        <v>263.552744383728</v>
      </c>
      <c r="S40" s="20">
        <f t="shared" si="20"/>
        <v>91.27583690806628</v>
      </c>
      <c r="T40" s="24">
        <v>85.6</v>
      </c>
      <c r="U40" s="24">
        <v>0</v>
      </c>
      <c r="V40" s="23">
        <v>0</v>
      </c>
      <c r="W40" s="23" t="e">
        <f t="shared" si="21"/>
        <v>#DIV/0!</v>
      </c>
      <c r="X40" s="20">
        <f t="shared" si="22"/>
        <v>0</v>
      </c>
      <c r="Y40" s="24">
        <v>2186</v>
      </c>
      <c r="Z40" s="24">
        <v>1130.2</v>
      </c>
      <c r="AA40" s="23">
        <v>1255.3068</v>
      </c>
      <c r="AB40" s="23">
        <f t="shared" si="23"/>
        <v>111.06943903733853</v>
      </c>
      <c r="AC40" s="20">
        <f t="shared" si="24"/>
        <v>57.4248307410796</v>
      </c>
      <c r="AD40" s="24">
        <v>4670</v>
      </c>
      <c r="AE40" s="24">
        <v>1647</v>
      </c>
      <c r="AF40" s="23">
        <v>4340.7137</v>
      </c>
      <c r="AG40" s="23">
        <f t="shared" si="25"/>
        <v>263.552744383728</v>
      </c>
      <c r="AH40" s="20">
        <f t="shared" si="26"/>
        <v>92.94890149892933</v>
      </c>
      <c r="AI40" s="24">
        <v>106</v>
      </c>
      <c r="AJ40" s="24">
        <v>0</v>
      </c>
      <c r="AK40" s="23">
        <v>86.1</v>
      </c>
      <c r="AL40" s="23" t="e">
        <f t="shared" si="27"/>
        <v>#DIV/0!</v>
      </c>
      <c r="AM40" s="20">
        <f t="shared" si="28"/>
        <v>81.22641509433961</v>
      </c>
      <c r="AN40" s="25">
        <v>0</v>
      </c>
      <c r="AO40" s="25">
        <v>0</v>
      </c>
      <c r="AP40" s="23">
        <v>0</v>
      </c>
      <c r="AQ40" s="23" t="e">
        <f t="shared" si="29"/>
        <v>#DIV/0!</v>
      </c>
      <c r="AR40" s="20" t="e">
        <f t="shared" si="30"/>
        <v>#DIV/0!</v>
      </c>
      <c r="AS40" s="25">
        <v>0</v>
      </c>
      <c r="AT40" s="25">
        <v>0</v>
      </c>
      <c r="AU40" s="20"/>
      <c r="AV40" s="20"/>
      <c r="AW40" s="20"/>
      <c r="AX40" s="20"/>
      <c r="AY40" s="20">
        <v>64584</v>
      </c>
      <c r="AZ40" s="20">
        <v>32175.399999999998</v>
      </c>
      <c r="BA40" s="20">
        <v>32175.4</v>
      </c>
      <c r="BB40" s="26"/>
      <c r="BC40" s="26"/>
      <c r="BD40" s="26"/>
      <c r="BE40" s="27">
        <v>0</v>
      </c>
      <c r="BF40" s="27">
        <v>0</v>
      </c>
      <c r="BG40" s="20">
        <v>0</v>
      </c>
      <c r="BH40" s="20"/>
      <c r="BI40" s="20"/>
      <c r="BJ40" s="20"/>
      <c r="BK40" s="20"/>
      <c r="BL40" s="20"/>
      <c r="BM40" s="20"/>
      <c r="BN40" s="23">
        <f t="shared" si="6"/>
        <v>572</v>
      </c>
      <c r="BO40" s="23">
        <f t="shared" si="6"/>
        <v>286</v>
      </c>
      <c r="BP40" s="23">
        <f t="shared" si="7"/>
        <v>202.34</v>
      </c>
      <c r="BQ40" s="23">
        <f t="shared" si="31"/>
        <v>70.74825174825175</v>
      </c>
      <c r="BR40" s="20">
        <f t="shared" si="32"/>
        <v>35.37412587412587</v>
      </c>
      <c r="BS40" s="24">
        <v>572</v>
      </c>
      <c r="BT40" s="24">
        <v>286</v>
      </c>
      <c r="BU40" s="23">
        <v>202.34</v>
      </c>
      <c r="BV40" s="20">
        <v>0</v>
      </c>
      <c r="BW40" s="20">
        <v>0</v>
      </c>
      <c r="BX40" s="23">
        <v>0</v>
      </c>
      <c r="BY40" s="20">
        <v>0</v>
      </c>
      <c r="BZ40" s="20">
        <v>0</v>
      </c>
      <c r="CA40" s="20">
        <v>0</v>
      </c>
      <c r="CB40" s="24">
        <v>0</v>
      </c>
      <c r="CC40" s="24">
        <v>0</v>
      </c>
      <c r="CD40" s="20">
        <v>0</v>
      </c>
      <c r="CE40" s="20">
        <v>0</v>
      </c>
      <c r="CF40" s="20">
        <v>0</v>
      </c>
      <c r="CG40" s="20">
        <v>0</v>
      </c>
      <c r="CH40" s="20">
        <v>0</v>
      </c>
      <c r="CI40" s="20">
        <v>0</v>
      </c>
      <c r="CJ40" s="20">
        <v>0</v>
      </c>
      <c r="CK40" s="30">
        <v>1900</v>
      </c>
      <c r="CL40" s="30">
        <v>0</v>
      </c>
      <c r="CM40" s="20">
        <v>511.1</v>
      </c>
      <c r="CN40" s="24">
        <v>1080</v>
      </c>
      <c r="CO40" s="24">
        <v>1490</v>
      </c>
      <c r="CP40" s="20">
        <v>496.3</v>
      </c>
      <c r="CQ40" s="20">
        <v>560</v>
      </c>
      <c r="CR40" s="20">
        <v>280</v>
      </c>
      <c r="CS40" s="20">
        <v>252.6</v>
      </c>
      <c r="CT40" s="24">
        <v>0</v>
      </c>
      <c r="CU40" s="24">
        <v>0</v>
      </c>
      <c r="CV40" s="20">
        <v>0</v>
      </c>
      <c r="CW40" s="20">
        <v>0</v>
      </c>
      <c r="CX40" s="20">
        <v>0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3">
        <f t="shared" si="8"/>
        <v>75183.6</v>
      </c>
      <c r="DH40" s="23">
        <f t="shared" si="9"/>
        <v>36728.6</v>
      </c>
      <c r="DI40" s="23">
        <f t="shared" si="10"/>
        <v>39067.2605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25900</v>
      </c>
      <c r="DT40" s="20">
        <v>25900</v>
      </c>
      <c r="DU40" s="20">
        <v>6495</v>
      </c>
      <c r="DV40" s="20">
        <v>0</v>
      </c>
      <c r="DW40" s="20">
        <v>0</v>
      </c>
      <c r="DX40" s="20">
        <v>0</v>
      </c>
      <c r="DY40" s="20">
        <v>9453.6</v>
      </c>
      <c r="DZ40" s="20">
        <v>5523.6</v>
      </c>
      <c r="EA40" s="20">
        <v>116.6202</v>
      </c>
      <c r="EB40" s="20">
        <v>0</v>
      </c>
      <c r="EC40" s="23">
        <f t="shared" si="11"/>
        <v>35353.6</v>
      </c>
      <c r="ED40" s="23">
        <f t="shared" si="11"/>
        <v>31423.6</v>
      </c>
      <c r="EE40" s="23">
        <f t="shared" si="12"/>
        <v>6611.6202</v>
      </c>
      <c r="EG40" s="29"/>
      <c r="EI40" s="29"/>
    </row>
    <row r="41" spans="1:139" s="32" customFormat="1" ht="20.25" customHeight="1">
      <c r="A41" s="49">
        <v>32</v>
      </c>
      <c r="B41" s="50" t="s">
        <v>88</v>
      </c>
      <c r="C41" s="20">
        <v>10704.7</v>
      </c>
      <c r="D41" s="30">
        <v>0</v>
      </c>
      <c r="E41" s="22">
        <f t="shared" si="13"/>
        <v>46287.399999999994</v>
      </c>
      <c r="F41" s="22">
        <f t="shared" si="14"/>
        <v>22575</v>
      </c>
      <c r="G41" s="23">
        <f t="shared" si="0"/>
        <v>21672.414200000003</v>
      </c>
      <c r="H41" s="23">
        <f t="shared" si="15"/>
        <v>96.00183477297897</v>
      </c>
      <c r="I41" s="23">
        <f t="shared" si="16"/>
        <v>46.82141187450582</v>
      </c>
      <c r="J41" s="23">
        <f t="shared" si="1"/>
        <v>6457.2</v>
      </c>
      <c r="K41" s="23">
        <f t="shared" si="2"/>
        <v>2693.2</v>
      </c>
      <c r="L41" s="23">
        <f t="shared" si="3"/>
        <v>1790.6142</v>
      </c>
      <c r="M41" s="23">
        <f t="shared" si="17"/>
        <v>66.48649190553988</v>
      </c>
      <c r="N41" s="23">
        <f t="shared" si="18"/>
        <v>27.730505482252372</v>
      </c>
      <c r="O41" s="23">
        <f t="shared" si="4"/>
        <v>3473.8</v>
      </c>
      <c r="P41" s="23">
        <f t="shared" si="4"/>
        <v>1416</v>
      </c>
      <c r="Q41" s="23">
        <f t="shared" si="5"/>
        <v>1117.9242</v>
      </c>
      <c r="R41" s="23">
        <f t="shared" si="19"/>
        <v>78.94944915254237</v>
      </c>
      <c r="S41" s="20">
        <f t="shared" si="20"/>
        <v>32.18159364384823</v>
      </c>
      <c r="T41" s="24">
        <v>0</v>
      </c>
      <c r="U41" s="24">
        <v>0</v>
      </c>
      <c r="V41" s="23">
        <v>0.0502</v>
      </c>
      <c r="W41" s="23" t="e">
        <f t="shared" si="21"/>
        <v>#DIV/0!</v>
      </c>
      <c r="X41" s="20" t="e">
        <f t="shared" si="22"/>
        <v>#DIV/0!</v>
      </c>
      <c r="Y41" s="24">
        <v>1890.2</v>
      </c>
      <c r="Z41" s="24">
        <v>651.2</v>
      </c>
      <c r="AA41" s="23">
        <v>506.968</v>
      </c>
      <c r="AB41" s="23">
        <f t="shared" si="23"/>
        <v>77.85135135135135</v>
      </c>
      <c r="AC41" s="20">
        <f t="shared" si="24"/>
        <v>26.82086551687652</v>
      </c>
      <c r="AD41" s="24">
        <v>3473.8</v>
      </c>
      <c r="AE41" s="24">
        <v>1416</v>
      </c>
      <c r="AF41" s="23">
        <v>1117.874</v>
      </c>
      <c r="AG41" s="23">
        <f t="shared" si="25"/>
        <v>78.94590395480226</v>
      </c>
      <c r="AH41" s="20">
        <f t="shared" si="26"/>
        <v>32.1801485405032</v>
      </c>
      <c r="AI41" s="24">
        <v>84</v>
      </c>
      <c r="AJ41" s="24">
        <v>56</v>
      </c>
      <c r="AK41" s="23">
        <v>7.8</v>
      </c>
      <c r="AL41" s="23">
        <f t="shared" si="27"/>
        <v>13.928571428571429</v>
      </c>
      <c r="AM41" s="20">
        <f t="shared" si="28"/>
        <v>9.285714285714286</v>
      </c>
      <c r="AN41" s="25">
        <v>0</v>
      </c>
      <c r="AO41" s="25">
        <v>0</v>
      </c>
      <c r="AP41" s="23">
        <v>0</v>
      </c>
      <c r="AQ41" s="23" t="e">
        <f t="shared" si="29"/>
        <v>#DIV/0!</v>
      </c>
      <c r="AR41" s="20" t="e">
        <f t="shared" si="30"/>
        <v>#DIV/0!</v>
      </c>
      <c r="AS41" s="25">
        <v>0</v>
      </c>
      <c r="AT41" s="25">
        <v>0</v>
      </c>
      <c r="AU41" s="20"/>
      <c r="AV41" s="20"/>
      <c r="AW41" s="20"/>
      <c r="AX41" s="20"/>
      <c r="AY41" s="20">
        <v>39830.2</v>
      </c>
      <c r="AZ41" s="20">
        <v>19881.8</v>
      </c>
      <c r="BA41" s="20">
        <v>19881.8</v>
      </c>
      <c r="BB41" s="26"/>
      <c r="BC41" s="26"/>
      <c r="BD41" s="26"/>
      <c r="BE41" s="27">
        <v>0</v>
      </c>
      <c r="BF41" s="27">
        <v>0</v>
      </c>
      <c r="BG41" s="20">
        <v>0</v>
      </c>
      <c r="BH41" s="20"/>
      <c r="BI41" s="20"/>
      <c r="BJ41" s="20"/>
      <c r="BK41" s="20"/>
      <c r="BL41" s="20"/>
      <c r="BM41" s="20"/>
      <c r="BN41" s="23">
        <f t="shared" si="6"/>
        <v>609.2</v>
      </c>
      <c r="BO41" s="23">
        <f t="shared" si="6"/>
        <v>320</v>
      </c>
      <c r="BP41" s="23">
        <f t="shared" si="7"/>
        <v>70.222</v>
      </c>
      <c r="BQ41" s="23">
        <f t="shared" si="31"/>
        <v>21.944375</v>
      </c>
      <c r="BR41" s="20">
        <f t="shared" si="32"/>
        <v>11.526920551543006</v>
      </c>
      <c r="BS41" s="24">
        <v>609.2</v>
      </c>
      <c r="BT41" s="24">
        <v>320</v>
      </c>
      <c r="BU41" s="23">
        <v>70.222</v>
      </c>
      <c r="BV41" s="20">
        <v>0</v>
      </c>
      <c r="BW41" s="20">
        <v>0</v>
      </c>
      <c r="BX41" s="23">
        <v>0</v>
      </c>
      <c r="BY41" s="20">
        <v>0</v>
      </c>
      <c r="BZ41" s="20">
        <v>0</v>
      </c>
      <c r="CA41" s="20">
        <v>0</v>
      </c>
      <c r="CB41" s="24">
        <v>0</v>
      </c>
      <c r="CC41" s="24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30">
        <v>0</v>
      </c>
      <c r="CL41" s="30">
        <v>0</v>
      </c>
      <c r="CM41" s="20">
        <v>0</v>
      </c>
      <c r="CN41" s="24">
        <v>400</v>
      </c>
      <c r="CO41" s="24">
        <v>250</v>
      </c>
      <c r="CP41" s="20">
        <v>87.7</v>
      </c>
      <c r="CQ41" s="20">
        <v>400</v>
      </c>
      <c r="CR41" s="20">
        <v>200</v>
      </c>
      <c r="CS41" s="20">
        <v>87.7</v>
      </c>
      <c r="CT41" s="24">
        <v>0</v>
      </c>
      <c r="CU41" s="24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3">
        <f t="shared" si="8"/>
        <v>46287.399999999994</v>
      </c>
      <c r="DH41" s="23">
        <f t="shared" si="9"/>
        <v>22575</v>
      </c>
      <c r="DI41" s="23">
        <f t="shared" si="10"/>
        <v>21672.414200000003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  <c r="DV41" s="20">
        <v>0</v>
      </c>
      <c r="DW41" s="20">
        <v>0</v>
      </c>
      <c r="DX41" s="20">
        <v>0</v>
      </c>
      <c r="DY41" s="20">
        <v>9017.4</v>
      </c>
      <c r="DZ41" s="20">
        <v>3617.4</v>
      </c>
      <c r="EA41" s="20">
        <v>0</v>
      </c>
      <c r="EB41" s="20">
        <v>0</v>
      </c>
      <c r="EC41" s="23">
        <f t="shared" si="11"/>
        <v>9017.4</v>
      </c>
      <c r="ED41" s="23">
        <f t="shared" si="11"/>
        <v>3617.4</v>
      </c>
      <c r="EE41" s="23">
        <f t="shared" si="12"/>
        <v>0</v>
      </c>
      <c r="EG41" s="29"/>
      <c r="EI41" s="29"/>
    </row>
    <row r="42" spans="1:139" s="32" customFormat="1" ht="20.25" customHeight="1">
      <c r="A42" s="47">
        <v>33</v>
      </c>
      <c r="B42" s="50" t="s">
        <v>89</v>
      </c>
      <c r="C42" s="20">
        <v>7542.799999999999</v>
      </c>
      <c r="D42" s="30">
        <v>0</v>
      </c>
      <c r="E42" s="22">
        <f t="shared" si="13"/>
        <v>58199.8</v>
      </c>
      <c r="F42" s="22">
        <f t="shared" si="14"/>
        <v>37850.200000000004</v>
      </c>
      <c r="G42" s="23">
        <f aca="true" t="shared" si="33" ref="G42:G65">DI42+EE42-EA42</f>
        <v>17223.468999999997</v>
      </c>
      <c r="H42" s="23">
        <f t="shared" si="15"/>
        <v>45.50430116617613</v>
      </c>
      <c r="I42" s="23">
        <f t="shared" si="16"/>
        <v>29.593691043611827</v>
      </c>
      <c r="J42" s="23">
        <f aca="true" t="shared" si="34" ref="J42:J65">T42+Y42+AD42+AI42+AN42+AS42+BK42+BS42+BV42+BY42+CB42+CE42+CK42+CN42+CT42+CW42+DC42</f>
        <v>8487.6</v>
      </c>
      <c r="K42" s="23">
        <f aca="true" t="shared" si="35" ref="K42:K65">U42+Z42+AE42+AJ42+AO42+AT42+BL42+BT42+BW42+BZ42+CC42+CF42+CL42+CO42+CU42+CX42+DD42</f>
        <v>2994.1</v>
      </c>
      <c r="L42" s="23">
        <f aca="true" t="shared" si="36" ref="L42:L65">V42+AA42+AF42+AK42+AP42+AU42+BM42+BU42+BX42+CA42+CD42+CG42+CM42+CP42+CV42+CY42+DE42</f>
        <v>2263.169</v>
      </c>
      <c r="M42" s="23">
        <f t="shared" si="17"/>
        <v>75.58762232390367</v>
      </c>
      <c r="N42" s="23">
        <f t="shared" si="18"/>
        <v>26.664416324991752</v>
      </c>
      <c r="O42" s="23">
        <f aca="true" t="shared" si="37" ref="O42:P65">T42+AD42</f>
        <v>4571.3</v>
      </c>
      <c r="P42" s="23">
        <f t="shared" si="37"/>
        <v>1463.1</v>
      </c>
      <c r="Q42" s="23">
        <f aca="true" t="shared" si="38" ref="Q42:Q65">V42+AF42</f>
        <v>1100.5</v>
      </c>
      <c r="R42" s="23">
        <f t="shared" si="19"/>
        <v>75.21700498940605</v>
      </c>
      <c r="S42" s="20">
        <f t="shared" si="20"/>
        <v>24.074114584472685</v>
      </c>
      <c r="T42" s="24">
        <v>0</v>
      </c>
      <c r="U42" s="24">
        <v>0</v>
      </c>
      <c r="V42" s="23">
        <v>0</v>
      </c>
      <c r="W42" s="23" t="e">
        <f t="shared" si="21"/>
        <v>#DIV/0!</v>
      </c>
      <c r="X42" s="20" t="e">
        <f t="shared" si="22"/>
        <v>#DIV/0!</v>
      </c>
      <c r="Y42" s="24">
        <v>2035.3</v>
      </c>
      <c r="Z42" s="24">
        <v>750</v>
      </c>
      <c r="AA42" s="23">
        <v>481.819</v>
      </c>
      <c r="AB42" s="23">
        <f t="shared" si="23"/>
        <v>64.24253333333334</v>
      </c>
      <c r="AC42" s="20">
        <f t="shared" si="24"/>
        <v>23.673119441851327</v>
      </c>
      <c r="AD42" s="24">
        <v>4571.3</v>
      </c>
      <c r="AE42" s="24">
        <v>1463.1</v>
      </c>
      <c r="AF42" s="23">
        <v>1100.5</v>
      </c>
      <c r="AG42" s="23">
        <f t="shared" si="25"/>
        <v>75.21700498940605</v>
      </c>
      <c r="AH42" s="20">
        <f t="shared" si="26"/>
        <v>24.074114584472685</v>
      </c>
      <c r="AI42" s="24">
        <v>110</v>
      </c>
      <c r="AJ42" s="24">
        <v>51</v>
      </c>
      <c r="AK42" s="23">
        <v>75.5</v>
      </c>
      <c r="AL42" s="23">
        <f t="shared" si="27"/>
        <v>148.03921568627453</v>
      </c>
      <c r="AM42" s="20">
        <f t="shared" si="28"/>
        <v>68.63636363636364</v>
      </c>
      <c r="AN42" s="25">
        <v>0</v>
      </c>
      <c r="AO42" s="25">
        <v>0</v>
      </c>
      <c r="AP42" s="23">
        <v>0</v>
      </c>
      <c r="AQ42" s="23" t="e">
        <f t="shared" si="29"/>
        <v>#DIV/0!</v>
      </c>
      <c r="AR42" s="20" t="e">
        <f t="shared" si="30"/>
        <v>#DIV/0!</v>
      </c>
      <c r="AS42" s="25">
        <v>0</v>
      </c>
      <c r="AT42" s="25">
        <v>0</v>
      </c>
      <c r="AU42" s="20"/>
      <c r="AV42" s="20"/>
      <c r="AW42" s="20"/>
      <c r="AX42" s="20"/>
      <c r="AY42" s="20">
        <v>29712.2</v>
      </c>
      <c r="AZ42" s="20">
        <v>14856.1</v>
      </c>
      <c r="BA42" s="20">
        <v>14960.3</v>
      </c>
      <c r="BB42" s="26"/>
      <c r="BC42" s="26"/>
      <c r="BD42" s="26"/>
      <c r="BE42" s="27">
        <v>0</v>
      </c>
      <c r="BF42" s="27">
        <v>0</v>
      </c>
      <c r="BG42" s="20">
        <v>0</v>
      </c>
      <c r="BH42" s="20"/>
      <c r="BI42" s="20"/>
      <c r="BJ42" s="20"/>
      <c r="BK42" s="20"/>
      <c r="BL42" s="20"/>
      <c r="BM42" s="20"/>
      <c r="BN42" s="23">
        <f aca="true" t="shared" si="39" ref="BN42:BO65">BS42+BV42+BY42+CB42</f>
        <v>811</v>
      </c>
      <c r="BO42" s="23">
        <f t="shared" si="39"/>
        <v>250</v>
      </c>
      <c r="BP42" s="23">
        <f aca="true" t="shared" si="40" ref="BP42:BP65">BU42+BX42+CA42+CD42</f>
        <v>292.25</v>
      </c>
      <c r="BQ42" s="23">
        <f t="shared" si="31"/>
        <v>116.9</v>
      </c>
      <c r="BR42" s="20">
        <f t="shared" si="32"/>
        <v>36.035758323057955</v>
      </c>
      <c r="BS42" s="24">
        <v>811</v>
      </c>
      <c r="BT42" s="24">
        <v>250</v>
      </c>
      <c r="BU42" s="23">
        <v>292.25</v>
      </c>
      <c r="BV42" s="20">
        <v>0</v>
      </c>
      <c r="BW42" s="20">
        <v>0</v>
      </c>
      <c r="BX42" s="23">
        <v>0</v>
      </c>
      <c r="BY42" s="20">
        <v>0</v>
      </c>
      <c r="BZ42" s="20">
        <v>0</v>
      </c>
      <c r="CA42" s="20">
        <v>0</v>
      </c>
      <c r="CB42" s="24">
        <v>0</v>
      </c>
      <c r="CC42" s="24">
        <v>0</v>
      </c>
      <c r="CD42" s="20">
        <v>0</v>
      </c>
      <c r="CE42" s="20">
        <v>0</v>
      </c>
      <c r="CF42" s="20">
        <v>0</v>
      </c>
      <c r="CG42" s="20">
        <v>0</v>
      </c>
      <c r="CH42" s="20">
        <v>0</v>
      </c>
      <c r="CI42" s="20">
        <v>0</v>
      </c>
      <c r="CJ42" s="20">
        <v>0</v>
      </c>
      <c r="CK42" s="30">
        <v>0</v>
      </c>
      <c r="CL42" s="30">
        <v>0</v>
      </c>
      <c r="CM42" s="20">
        <v>0</v>
      </c>
      <c r="CN42" s="24">
        <v>960</v>
      </c>
      <c r="CO42" s="24">
        <v>480</v>
      </c>
      <c r="CP42" s="20">
        <v>313.1</v>
      </c>
      <c r="CQ42" s="20">
        <v>960</v>
      </c>
      <c r="CR42" s="20">
        <v>480</v>
      </c>
      <c r="CS42" s="20">
        <v>313.1</v>
      </c>
      <c r="CT42" s="24">
        <v>0</v>
      </c>
      <c r="CU42" s="24">
        <v>0</v>
      </c>
      <c r="CV42" s="20">
        <v>0</v>
      </c>
      <c r="CW42" s="20">
        <v>0</v>
      </c>
      <c r="CX42" s="20">
        <v>0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3">
        <f aca="true" t="shared" si="41" ref="DG42:DG65">T42+Y42+AD42+AI42+AN42+AS42+AV42+AY42+BB42+BE42+BH42+BK42+BS42+BV42+BY42+CB42+CE42+CH42+CK42+CN42+CT42+CW42+CZ42+DC42</f>
        <v>38199.8</v>
      </c>
      <c r="DH42" s="23">
        <f aca="true" t="shared" si="42" ref="DH42:DH65">U42+Z42+AE42+AJ42+AO42+AT42+AW42+AZ42+BC42+BF42+BI42+BL42+BT42+BW42+BZ42+CC42+CF42+CI42+CL42+CO42+CU42+CX42+DA42+DD42</f>
        <v>17850.2</v>
      </c>
      <c r="DI42" s="23">
        <f aca="true" t="shared" si="43" ref="DI42:DI66">V42+AA42+AF42+AK42+AP42+AU42+AX42+BA42+BD42+BG42+BJ42+BM42+BU42+BX42+CA42+CD42+CG42+CJ42+CM42+CP42+CV42+CY42+DB42+DE42+DF42</f>
        <v>17223.468999999997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20000</v>
      </c>
      <c r="DT42" s="20">
        <v>20000</v>
      </c>
      <c r="DU42" s="20">
        <v>0</v>
      </c>
      <c r="DV42" s="20">
        <v>0</v>
      </c>
      <c r="DW42" s="20">
        <v>0</v>
      </c>
      <c r="DX42" s="20">
        <v>0</v>
      </c>
      <c r="DY42" s="20">
        <v>4307.2</v>
      </c>
      <c r="DZ42" s="20">
        <v>1957.2</v>
      </c>
      <c r="EA42" s="20">
        <v>0</v>
      </c>
      <c r="EB42" s="20">
        <v>0</v>
      </c>
      <c r="EC42" s="23">
        <f aca="true" t="shared" si="44" ref="EC42:ED65">DJ42+DM42+DP42+DS42+DV42+DY42</f>
        <v>24307.2</v>
      </c>
      <c r="ED42" s="23">
        <f t="shared" si="44"/>
        <v>21957.2</v>
      </c>
      <c r="EE42" s="23">
        <f t="shared" si="12"/>
        <v>0</v>
      </c>
      <c r="EG42" s="29"/>
      <c r="EI42" s="29"/>
    </row>
    <row r="43" spans="1:139" s="32" customFormat="1" ht="20.25" customHeight="1">
      <c r="A43" s="49">
        <v>34</v>
      </c>
      <c r="B43" s="50" t="s">
        <v>90</v>
      </c>
      <c r="C43" s="20">
        <v>1698.2000000000003</v>
      </c>
      <c r="D43" s="30">
        <v>0</v>
      </c>
      <c r="E43" s="22">
        <f t="shared" si="13"/>
        <v>25319.5</v>
      </c>
      <c r="F43" s="22">
        <f t="shared" si="14"/>
        <v>12328.100000000002</v>
      </c>
      <c r="G43" s="23">
        <f t="shared" si="33"/>
        <v>12053.573999999999</v>
      </c>
      <c r="H43" s="23">
        <f t="shared" si="15"/>
        <v>97.77316861479058</v>
      </c>
      <c r="I43" s="23">
        <f t="shared" si="16"/>
        <v>47.60589269140386</v>
      </c>
      <c r="J43" s="23">
        <f t="shared" si="34"/>
        <v>6210.8</v>
      </c>
      <c r="K43" s="23">
        <f t="shared" si="35"/>
        <v>2838.2</v>
      </c>
      <c r="L43" s="23">
        <f t="shared" si="36"/>
        <v>2563.674</v>
      </c>
      <c r="M43" s="23">
        <f t="shared" si="17"/>
        <v>90.32746106687337</v>
      </c>
      <c r="N43" s="23">
        <f t="shared" si="18"/>
        <v>41.277677593868745</v>
      </c>
      <c r="O43" s="23">
        <f t="shared" si="37"/>
        <v>2640</v>
      </c>
      <c r="P43" s="23">
        <f t="shared" si="37"/>
        <v>1208.4</v>
      </c>
      <c r="Q43" s="23">
        <f t="shared" si="38"/>
        <v>1443.341</v>
      </c>
      <c r="R43" s="23">
        <f t="shared" si="19"/>
        <v>119.44232042370075</v>
      </c>
      <c r="S43" s="20">
        <f t="shared" si="20"/>
        <v>54.672007575757576</v>
      </c>
      <c r="T43" s="24">
        <v>0</v>
      </c>
      <c r="U43" s="24">
        <v>0</v>
      </c>
      <c r="V43" s="23">
        <v>0</v>
      </c>
      <c r="W43" s="23" t="e">
        <f t="shared" si="21"/>
        <v>#DIV/0!</v>
      </c>
      <c r="X43" s="20" t="e">
        <f t="shared" si="22"/>
        <v>#DIV/0!</v>
      </c>
      <c r="Y43" s="24">
        <v>2248.8</v>
      </c>
      <c r="Z43" s="24">
        <v>993.8</v>
      </c>
      <c r="AA43" s="23">
        <v>749.103</v>
      </c>
      <c r="AB43" s="23">
        <f t="shared" si="23"/>
        <v>75.37764137653451</v>
      </c>
      <c r="AC43" s="20">
        <f t="shared" si="24"/>
        <v>33.311232657417285</v>
      </c>
      <c r="AD43" s="24">
        <v>2640</v>
      </c>
      <c r="AE43" s="24">
        <v>1208.4</v>
      </c>
      <c r="AF43" s="23">
        <v>1443.341</v>
      </c>
      <c r="AG43" s="23">
        <f t="shared" si="25"/>
        <v>119.44232042370075</v>
      </c>
      <c r="AH43" s="20">
        <f t="shared" si="26"/>
        <v>54.672007575757576</v>
      </c>
      <c r="AI43" s="24">
        <v>72</v>
      </c>
      <c r="AJ43" s="24">
        <v>36</v>
      </c>
      <c r="AK43" s="23">
        <v>0</v>
      </c>
      <c r="AL43" s="23">
        <f t="shared" si="27"/>
        <v>0</v>
      </c>
      <c r="AM43" s="20">
        <f t="shared" si="28"/>
        <v>0</v>
      </c>
      <c r="AN43" s="25">
        <v>0</v>
      </c>
      <c r="AO43" s="25">
        <v>0</v>
      </c>
      <c r="AP43" s="23">
        <v>0</v>
      </c>
      <c r="AQ43" s="23" t="e">
        <f t="shared" si="29"/>
        <v>#DIV/0!</v>
      </c>
      <c r="AR43" s="20" t="e">
        <f t="shared" si="30"/>
        <v>#DIV/0!</v>
      </c>
      <c r="AS43" s="25">
        <v>0</v>
      </c>
      <c r="AT43" s="25">
        <v>0</v>
      </c>
      <c r="AU43" s="20"/>
      <c r="AV43" s="20"/>
      <c r="AW43" s="20"/>
      <c r="AX43" s="20"/>
      <c r="AY43" s="20">
        <v>19108.7</v>
      </c>
      <c r="AZ43" s="20">
        <v>9489.900000000001</v>
      </c>
      <c r="BA43" s="20">
        <v>9489.9</v>
      </c>
      <c r="BB43" s="26"/>
      <c r="BC43" s="26"/>
      <c r="BD43" s="26"/>
      <c r="BE43" s="27">
        <v>0</v>
      </c>
      <c r="BF43" s="27">
        <v>0</v>
      </c>
      <c r="BG43" s="20">
        <v>0</v>
      </c>
      <c r="BH43" s="20"/>
      <c r="BI43" s="20"/>
      <c r="BJ43" s="20"/>
      <c r="BK43" s="20"/>
      <c r="BL43" s="20"/>
      <c r="BM43" s="20"/>
      <c r="BN43" s="23">
        <f t="shared" si="39"/>
        <v>500</v>
      </c>
      <c r="BO43" s="23">
        <f t="shared" si="39"/>
        <v>250</v>
      </c>
      <c r="BP43" s="23">
        <f t="shared" si="40"/>
        <v>189.13</v>
      </c>
      <c r="BQ43" s="23">
        <f t="shared" si="31"/>
        <v>75.652</v>
      </c>
      <c r="BR43" s="20">
        <f t="shared" si="32"/>
        <v>37.826</v>
      </c>
      <c r="BS43" s="24">
        <v>500</v>
      </c>
      <c r="BT43" s="24">
        <v>250</v>
      </c>
      <c r="BU43" s="23">
        <v>189.13</v>
      </c>
      <c r="BV43" s="20">
        <v>0</v>
      </c>
      <c r="BW43" s="20">
        <v>0</v>
      </c>
      <c r="BX43" s="23">
        <v>0</v>
      </c>
      <c r="BY43" s="20">
        <v>0</v>
      </c>
      <c r="BZ43" s="20">
        <v>0</v>
      </c>
      <c r="CA43" s="20">
        <v>0</v>
      </c>
      <c r="CB43" s="24">
        <v>0</v>
      </c>
      <c r="CC43" s="24">
        <v>0</v>
      </c>
      <c r="CD43" s="20">
        <v>0</v>
      </c>
      <c r="CE43" s="20">
        <v>0</v>
      </c>
      <c r="CF43" s="20">
        <v>0</v>
      </c>
      <c r="CG43" s="20">
        <v>0</v>
      </c>
      <c r="CH43" s="20">
        <v>0</v>
      </c>
      <c r="CI43" s="20">
        <v>0</v>
      </c>
      <c r="CJ43" s="20">
        <v>0</v>
      </c>
      <c r="CK43" s="30">
        <v>0</v>
      </c>
      <c r="CL43" s="30">
        <v>0</v>
      </c>
      <c r="CM43" s="20">
        <v>0</v>
      </c>
      <c r="CN43" s="24">
        <v>750</v>
      </c>
      <c r="CO43" s="24">
        <v>350</v>
      </c>
      <c r="CP43" s="20">
        <v>182.1</v>
      </c>
      <c r="CQ43" s="20">
        <v>550</v>
      </c>
      <c r="CR43" s="20">
        <v>250</v>
      </c>
      <c r="CS43" s="20">
        <v>114.2</v>
      </c>
      <c r="CT43" s="24">
        <v>0</v>
      </c>
      <c r="CU43" s="24">
        <v>0</v>
      </c>
      <c r="CV43" s="20">
        <v>0</v>
      </c>
      <c r="CW43" s="20">
        <v>0</v>
      </c>
      <c r="CX43" s="20">
        <v>0</v>
      </c>
      <c r="CY43" s="20">
        <v>0</v>
      </c>
      <c r="CZ43" s="20">
        <v>0</v>
      </c>
      <c r="DA43" s="20">
        <v>0</v>
      </c>
      <c r="DB43" s="20">
        <v>0</v>
      </c>
      <c r="DC43" s="20">
        <v>0</v>
      </c>
      <c r="DD43" s="20">
        <v>0</v>
      </c>
      <c r="DE43" s="20">
        <v>0</v>
      </c>
      <c r="DF43" s="20">
        <v>0</v>
      </c>
      <c r="DG43" s="23">
        <f t="shared" si="41"/>
        <v>25319.5</v>
      </c>
      <c r="DH43" s="23">
        <f t="shared" si="42"/>
        <v>12328.100000000002</v>
      </c>
      <c r="DI43" s="23">
        <f t="shared" si="43"/>
        <v>12053.573999999999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  <c r="DV43" s="20">
        <v>0</v>
      </c>
      <c r="DW43" s="20">
        <v>0</v>
      </c>
      <c r="DX43" s="20">
        <v>0</v>
      </c>
      <c r="DY43" s="20">
        <v>3425.1</v>
      </c>
      <c r="DZ43" s="20">
        <v>725.1</v>
      </c>
      <c r="EA43" s="20">
        <v>0</v>
      </c>
      <c r="EB43" s="20">
        <v>0</v>
      </c>
      <c r="EC43" s="23">
        <f t="shared" si="44"/>
        <v>3425.1</v>
      </c>
      <c r="ED43" s="23">
        <f t="shared" si="44"/>
        <v>725.1</v>
      </c>
      <c r="EE43" s="23">
        <f t="shared" si="12"/>
        <v>0</v>
      </c>
      <c r="EG43" s="29"/>
      <c r="EI43" s="29"/>
    </row>
    <row r="44" spans="1:139" s="32" customFormat="1" ht="20.25" customHeight="1">
      <c r="A44" s="47">
        <v>35</v>
      </c>
      <c r="B44" s="50" t="s">
        <v>91</v>
      </c>
      <c r="C44" s="20">
        <v>2122</v>
      </c>
      <c r="D44" s="30">
        <v>-0.024000000001251465</v>
      </c>
      <c r="E44" s="22">
        <f t="shared" si="13"/>
        <v>17624.324</v>
      </c>
      <c r="F44" s="22">
        <f t="shared" si="14"/>
        <v>8031.624000000002</v>
      </c>
      <c r="G44" s="23">
        <f t="shared" si="33"/>
        <v>8023.646000000001</v>
      </c>
      <c r="H44" s="23">
        <f t="shared" si="15"/>
        <v>99.9006676607371</v>
      </c>
      <c r="I44" s="23">
        <f t="shared" si="16"/>
        <v>45.52597875527027</v>
      </c>
      <c r="J44" s="23">
        <f t="shared" si="34"/>
        <v>4919.824</v>
      </c>
      <c r="K44" s="23">
        <f t="shared" si="35"/>
        <v>1686.274000000002</v>
      </c>
      <c r="L44" s="23">
        <f t="shared" si="36"/>
        <v>1678.1460000000002</v>
      </c>
      <c r="M44" s="23">
        <f t="shared" si="17"/>
        <v>99.51799055195053</v>
      </c>
      <c r="N44" s="23">
        <f t="shared" si="18"/>
        <v>34.109878727369114</v>
      </c>
      <c r="O44" s="23">
        <f t="shared" si="37"/>
        <v>1934.524</v>
      </c>
      <c r="P44" s="23">
        <f t="shared" si="37"/>
        <v>500</v>
      </c>
      <c r="Q44" s="23">
        <f t="shared" si="38"/>
        <v>706.96</v>
      </c>
      <c r="R44" s="23">
        <f t="shared" si="19"/>
        <v>141.392</v>
      </c>
      <c r="S44" s="20">
        <f t="shared" si="20"/>
        <v>36.54439024793697</v>
      </c>
      <c r="T44" s="24">
        <v>0</v>
      </c>
      <c r="U44" s="24">
        <v>0</v>
      </c>
      <c r="V44" s="23">
        <v>0</v>
      </c>
      <c r="W44" s="23" t="e">
        <f t="shared" si="21"/>
        <v>#DIV/0!</v>
      </c>
      <c r="X44" s="20" t="e">
        <f t="shared" si="22"/>
        <v>#DIV/0!</v>
      </c>
      <c r="Y44" s="24">
        <v>1382</v>
      </c>
      <c r="Z44" s="24">
        <v>788.724000000003</v>
      </c>
      <c r="AA44" s="23">
        <v>259.696</v>
      </c>
      <c r="AB44" s="23">
        <f t="shared" si="23"/>
        <v>32.92609328484984</v>
      </c>
      <c r="AC44" s="20">
        <f t="shared" si="24"/>
        <v>18.791316931982635</v>
      </c>
      <c r="AD44" s="24">
        <v>1934.524</v>
      </c>
      <c r="AE44" s="24">
        <v>500</v>
      </c>
      <c r="AF44" s="23">
        <v>706.96</v>
      </c>
      <c r="AG44" s="23">
        <f t="shared" si="25"/>
        <v>141.392</v>
      </c>
      <c r="AH44" s="20">
        <f t="shared" si="26"/>
        <v>36.54439024793697</v>
      </c>
      <c r="AI44" s="24">
        <v>24</v>
      </c>
      <c r="AJ44" s="24">
        <v>12</v>
      </c>
      <c r="AK44" s="23">
        <v>71.52</v>
      </c>
      <c r="AL44" s="23">
        <f t="shared" si="27"/>
        <v>596</v>
      </c>
      <c r="AM44" s="20">
        <f t="shared" si="28"/>
        <v>298</v>
      </c>
      <c r="AN44" s="25">
        <v>0</v>
      </c>
      <c r="AO44" s="25">
        <v>0</v>
      </c>
      <c r="AP44" s="23">
        <v>0</v>
      </c>
      <c r="AQ44" s="23" t="e">
        <f t="shared" si="29"/>
        <v>#DIV/0!</v>
      </c>
      <c r="AR44" s="20" t="e">
        <f t="shared" si="30"/>
        <v>#DIV/0!</v>
      </c>
      <c r="AS44" s="25">
        <v>0</v>
      </c>
      <c r="AT44" s="25">
        <v>0</v>
      </c>
      <c r="AU44" s="20"/>
      <c r="AV44" s="20"/>
      <c r="AW44" s="20"/>
      <c r="AX44" s="20"/>
      <c r="AY44" s="20">
        <v>12704.5</v>
      </c>
      <c r="AZ44" s="20">
        <v>6345.349999999999</v>
      </c>
      <c r="BA44" s="20">
        <v>6345.5</v>
      </c>
      <c r="BB44" s="26"/>
      <c r="BC44" s="26"/>
      <c r="BD44" s="26"/>
      <c r="BE44" s="27">
        <v>0</v>
      </c>
      <c r="BF44" s="27">
        <v>0</v>
      </c>
      <c r="BG44" s="20">
        <v>0</v>
      </c>
      <c r="BH44" s="20"/>
      <c r="BI44" s="20"/>
      <c r="BJ44" s="20"/>
      <c r="BK44" s="20"/>
      <c r="BL44" s="20"/>
      <c r="BM44" s="20"/>
      <c r="BN44" s="23">
        <f t="shared" si="39"/>
        <v>1379.3</v>
      </c>
      <c r="BO44" s="23">
        <f t="shared" si="39"/>
        <v>285.549999999999</v>
      </c>
      <c r="BP44" s="23">
        <f t="shared" si="40"/>
        <v>561.8</v>
      </c>
      <c r="BQ44" s="23">
        <f t="shared" si="31"/>
        <v>196.74312729819715</v>
      </c>
      <c r="BR44" s="20">
        <f t="shared" si="32"/>
        <v>40.7308054810411</v>
      </c>
      <c r="BS44" s="24">
        <v>1379.3</v>
      </c>
      <c r="BT44" s="24">
        <v>285.549999999999</v>
      </c>
      <c r="BU44" s="23">
        <v>561.8</v>
      </c>
      <c r="BV44" s="20">
        <v>0</v>
      </c>
      <c r="BW44" s="20">
        <v>0</v>
      </c>
      <c r="BX44" s="23">
        <v>0</v>
      </c>
      <c r="BY44" s="20">
        <v>0</v>
      </c>
      <c r="BZ44" s="20">
        <v>0</v>
      </c>
      <c r="CA44" s="20">
        <v>0</v>
      </c>
      <c r="CB44" s="24">
        <v>0</v>
      </c>
      <c r="CC44" s="24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30">
        <v>0</v>
      </c>
      <c r="CL44" s="30">
        <v>0</v>
      </c>
      <c r="CM44" s="20">
        <v>0</v>
      </c>
      <c r="CN44" s="24">
        <v>200</v>
      </c>
      <c r="CO44" s="24">
        <v>100</v>
      </c>
      <c r="CP44" s="20">
        <v>78.17</v>
      </c>
      <c r="CQ44" s="20">
        <v>200</v>
      </c>
      <c r="CR44" s="20">
        <v>100</v>
      </c>
      <c r="CS44" s="20">
        <v>78.17</v>
      </c>
      <c r="CT44" s="24">
        <v>0</v>
      </c>
      <c r="CU44" s="24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3">
        <f t="shared" si="41"/>
        <v>17624.324</v>
      </c>
      <c r="DH44" s="23">
        <f t="shared" si="42"/>
        <v>8031.624000000002</v>
      </c>
      <c r="DI44" s="23">
        <f t="shared" si="43"/>
        <v>8023.646000000001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  <c r="DV44" s="20">
        <v>0</v>
      </c>
      <c r="DW44" s="20">
        <v>0</v>
      </c>
      <c r="DX44" s="20">
        <v>0</v>
      </c>
      <c r="DY44" s="20">
        <v>1034.6</v>
      </c>
      <c r="DZ44" s="20">
        <v>1034.6</v>
      </c>
      <c r="EA44" s="20">
        <v>0</v>
      </c>
      <c r="EB44" s="20">
        <v>0</v>
      </c>
      <c r="EC44" s="23">
        <f t="shared" si="44"/>
        <v>1034.6</v>
      </c>
      <c r="ED44" s="23">
        <f t="shared" si="44"/>
        <v>1034.6</v>
      </c>
      <c r="EE44" s="23">
        <f t="shared" si="12"/>
        <v>0</v>
      </c>
      <c r="EG44" s="29"/>
      <c r="EI44" s="29"/>
    </row>
    <row r="45" spans="1:139" s="32" customFormat="1" ht="20.25" customHeight="1">
      <c r="A45" s="49">
        <v>36</v>
      </c>
      <c r="B45" s="50" t="s">
        <v>92</v>
      </c>
      <c r="C45" s="20">
        <v>1317.478</v>
      </c>
      <c r="D45" s="30">
        <v>0</v>
      </c>
      <c r="E45" s="22">
        <f t="shared" si="13"/>
        <v>11946.564999999999</v>
      </c>
      <c r="F45" s="22">
        <f t="shared" si="14"/>
        <v>5866</v>
      </c>
      <c r="G45" s="23">
        <f t="shared" si="33"/>
        <v>6230.055</v>
      </c>
      <c r="H45" s="23">
        <f t="shared" si="15"/>
        <v>106.2061882032049</v>
      </c>
      <c r="I45" s="23">
        <f t="shared" si="16"/>
        <v>52.14934167269002</v>
      </c>
      <c r="J45" s="23">
        <f t="shared" si="34"/>
        <v>2789.665</v>
      </c>
      <c r="K45" s="23">
        <f t="shared" si="35"/>
        <v>1287.55</v>
      </c>
      <c r="L45" s="23">
        <f t="shared" si="36"/>
        <v>1568.5549999999998</v>
      </c>
      <c r="M45" s="23">
        <f t="shared" si="17"/>
        <v>121.82478350355326</v>
      </c>
      <c r="N45" s="23">
        <f t="shared" si="18"/>
        <v>56.22736063290753</v>
      </c>
      <c r="O45" s="23">
        <f t="shared" si="37"/>
        <v>1247.184</v>
      </c>
      <c r="P45" s="23">
        <f t="shared" si="37"/>
        <v>200</v>
      </c>
      <c r="Q45" s="23">
        <f t="shared" si="38"/>
        <v>750.599</v>
      </c>
      <c r="R45" s="23">
        <f t="shared" si="19"/>
        <v>375.2995</v>
      </c>
      <c r="S45" s="20">
        <f t="shared" si="20"/>
        <v>60.183501391935756</v>
      </c>
      <c r="T45" s="24">
        <v>0</v>
      </c>
      <c r="U45" s="24">
        <v>0</v>
      </c>
      <c r="V45" s="23">
        <v>0</v>
      </c>
      <c r="W45" s="23" t="e">
        <f t="shared" si="21"/>
        <v>#DIV/0!</v>
      </c>
      <c r="X45" s="20" t="e">
        <f t="shared" si="22"/>
        <v>#DIV/0!</v>
      </c>
      <c r="Y45" s="24">
        <v>1026.481</v>
      </c>
      <c r="Z45" s="24">
        <v>815.55</v>
      </c>
      <c r="AA45" s="23">
        <v>614.144</v>
      </c>
      <c r="AB45" s="23">
        <f t="shared" si="23"/>
        <v>75.30427318987188</v>
      </c>
      <c r="AC45" s="20">
        <f t="shared" si="24"/>
        <v>59.83004069242392</v>
      </c>
      <c r="AD45" s="24">
        <v>1247.184</v>
      </c>
      <c r="AE45" s="24">
        <v>200</v>
      </c>
      <c r="AF45" s="23">
        <v>750.599</v>
      </c>
      <c r="AG45" s="23">
        <f t="shared" si="25"/>
        <v>375.2995</v>
      </c>
      <c r="AH45" s="20">
        <f t="shared" si="26"/>
        <v>60.183501391935756</v>
      </c>
      <c r="AI45" s="24">
        <v>166</v>
      </c>
      <c r="AJ45" s="24">
        <v>92</v>
      </c>
      <c r="AK45" s="23">
        <v>15</v>
      </c>
      <c r="AL45" s="23">
        <f t="shared" si="27"/>
        <v>16.304347826086957</v>
      </c>
      <c r="AM45" s="20">
        <f t="shared" si="28"/>
        <v>9.036144578313253</v>
      </c>
      <c r="AN45" s="25">
        <v>0</v>
      </c>
      <c r="AO45" s="25">
        <v>0</v>
      </c>
      <c r="AP45" s="23">
        <v>0</v>
      </c>
      <c r="AQ45" s="23" t="e">
        <f t="shared" si="29"/>
        <v>#DIV/0!</v>
      </c>
      <c r="AR45" s="20" t="e">
        <f t="shared" si="30"/>
        <v>#DIV/0!</v>
      </c>
      <c r="AS45" s="25">
        <v>0</v>
      </c>
      <c r="AT45" s="25">
        <v>0</v>
      </c>
      <c r="AU45" s="20"/>
      <c r="AV45" s="20"/>
      <c r="AW45" s="20"/>
      <c r="AX45" s="20"/>
      <c r="AY45" s="20">
        <v>9156.9</v>
      </c>
      <c r="AZ45" s="20">
        <v>4578.45</v>
      </c>
      <c r="BA45" s="20">
        <v>4661.5</v>
      </c>
      <c r="BB45" s="26"/>
      <c r="BC45" s="26"/>
      <c r="BD45" s="26"/>
      <c r="BE45" s="27">
        <v>0</v>
      </c>
      <c r="BF45" s="27">
        <v>0</v>
      </c>
      <c r="BG45" s="20">
        <v>0</v>
      </c>
      <c r="BH45" s="20"/>
      <c r="BI45" s="20"/>
      <c r="BJ45" s="20"/>
      <c r="BK45" s="20"/>
      <c r="BL45" s="20"/>
      <c r="BM45" s="20"/>
      <c r="BN45" s="23">
        <f t="shared" si="39"/>
        <v>140</v>
      </c>
      <c r="BO45" s="23">
        <f t="shared" si="39"/>
        <v>100</v>
      </c>
      <c r="BP45" s="23">
        <f t="shared" si="40"/>
        <v>85</v>
      </c>
      <c r="BQ45" s="23">
        <f t="shared" si="31"/>
        <v>85</v>
      </c>
      <c r="BR45" s="20">
        <f t="shared" si="32"/>
        <v>60.71428571428571</v>
      </c>
      <c r="BS45" s="24">
        <v>140</v>
      </c>
      <c r="BT45" s="24">
        <v>100</v>
      </c>
      <c r="BU45" s="23">
        <v>85</v>
      </c>
      <c r="BV45" s="20">
        <v>0</v>
      </c>
      <c r="BW45" s="20">
        <v>0</v>
      </c>
      <c r="BX45" s="23">
        <v>0</v>
      </c>
      <c r="BY45" s="20">
        <v>0</v>
      </c>
      <c r="BZ45" s="20">
        <v>0</v>
      </c>
      <c r="CA45" s="20">
        <v>0</v>
      </c>
      <c r="CB45" s="24">
        <v>0</v>
      </c>
      <c r="CC45" s="24">
        <v>0</v>
      </c>
      <c r="CD45" s="20">
        <v>0</v>
      </c>
      <c r="CE45" s="20">
        <v>0</v>
      </c>
      <c r="CF45" s="20">
        <v>0</v>
      </c>
      <c r="CG45" s="20">
        <v>0</v>
      </c>
      <c r="CH45" s="20">
        <v>0</v>
      </c>
      <c r="CI45" s="20">
        <v>0</v>
      </c>
      <c r="CJ45" s="20">
        <v>0</v>
      </c>
      <c r="CK45" s="30">
        <v>0</v>
      </c>
      <c r="CL45" s="30">
        <v>0</v>
      </c>
      <c r="CM45" s="20">
        <v>0</v>
      </c>
      <c r="CN45" s="24">
        <v>210</v>
      </c>
      <c r="CO45" s="24">
        <v>80</v>
      </c>
      <c r="CP45" s="20">
        <v>103.812</v>
      </c>
      <c r="CQ45" s="20">
        <v>170</v>
      </c>
      <c r="CR45" s="20">
        <v>80</v>
      </c>
      <c r="CS45" s="20">
        <v>95.812</v>
      </c>
      <c r="CT45" s="24">
        <v>0</v>
      </c>
      <c r="CU45" s="24">
        <v>0</v>
      </c>
      <c r="CV45" s="20">
        <v>0</v>
      </c>
      <c r="CW45" s="20">
        <v>0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3">
        <f t="shared" si="41"/>
        <v>11946.564999999999</v>
      </c>
      <c r="DH45" s="23">
        <f t="shared" si="42"/>
        <v>5866</v>
      </c>
      <c r="DI45" s="23">
        <f t="shared" si="43"/>
        <v>6230.055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  <c r="DV45" s="20">
        <v>0</v>
      </c>
      <c r="DW45" s="20">
        <v>0</v>
      </c>
      <c r="DX45" s="20">
        <v>0</v>
      </c>
      <c r="DY45" s="20">
        <v>32</v>
      </c>
      <c r="DZ45" s="20">
        <v>32</v>
      </c>
      <c r="EA45" s="20">
        <v>0</v>
      </c>
      <c r="EB45" s="20">
        <v>0</v>
      </c>
      <c r="EC45" s="23">
        <f t="shared" si="44"/>
        <v>32</v>
      </c>
      <c r="ED45" s="23">
        <f t="shared" si="44"/>
        <v>32</v>
      </c>
      <c r="EE45" s="23">
        <f t="shared" si="12"/>
        <v>0</v>
      </c>
      <c r="EG45" s="29"/>
      <c r="EI45" s="29"/>
    </row>
    <row r="46" spans="1:139" s="32" customFormat="1" ht="20.25" customHeight="1">
      <c r="A46" s="47">
        <v>37</v>
      </c>
      <c r="B46" s="50" t="s">
        <v>93</v>
      </c>
      <c r="C46" s="20">
        <v>290.9</v>
      </c>
      <c r="D46" s="30">
        <v>0</v>
      </c>
      <c r="E46" s="22">
        <f t="shared" si="13"/>
        <v>7143.700000000001</v>
      </c>
      <c r="F46" s="22">
        <f t="shared" si="14"/>
        <v>3618.1</v>
      </c>
      <c r="G46" s="23">
        <f t="shared" si="33"/>
        <v>3654.439</v>
      </c>
      <c r="H46" s="23">
        <f t="shared" si="15"/>
        <v>101.00436693292059</v>
      </c>
      <c r="I46" s="23">
        <f t="shared" si="16"/>
        <v>51.156109579069664</v>
      </c>
      <c r="J46" s="23">
        <f t="shared" si="34"/>
        <v>2252.7</v>
      </c>
      <c r="K46" s="23">
        <f t="shared" si="35"/>
        <v>988.5</v>
      </c>
      <c r="L46" s="23">
        <f t="shared" si="36"/>
        <v>639.5390000000001</v>
      </c>
      <c r="M46" s="23">
        <f t="shared" si="17"/>
        <v>64.69792615073344</v>
      </c>
      <c r="N46" s="23">
        <f t="shared" si="18"/>
        <v>28.38988769032717</v>
      </c>
      <c r="O46" s="23">
        <f t="shared" si="37"/>
        <v>653.7</v>
      </c>
      <c r="P46" s="23">
        <f t="shared" si="37"/>
        <v>187.39999999999998</v>
      </c>
      <c r="Q46" s="23">
        <f t="shared" si="38"/>
        <v>381.6</v>
      </c>
      <c r="R46" s="23">
        <f t="shared" si="19"/>
        <v>203.6286019210246</v>
      </c>
      <c r="S46" s="20">
        <f t="shared" si="20"/>
        <v>58.375401560348784</v>
      </c>
      <c r="T46" s="24">
        <v>103.7</v>
      </c>
      <c r="U46" s="24">
        <v>44.7</v>
      </c>
      <c r="V46" s="23">
        <v>0</v>
      </c>
      <c r="W46" s="23">
        <f t="shared" si="21"/>
        <v>0</v>
      </c>
      <c r="X46" s="20">
        <f t="shared" si="22"/>
        <v>0</v>
      </c>
      <c r="Y46" s="24">
        <v>1050</v>
      </c>
      <c r="Z46" s="24">
        <v>491.1</v>
      </c>
      <c r="AA46" s="23">
        <v>240.739</v>
      </c>
      <c r="AB46" s="23">
        <f t="shared" si="23"/>
        <v>49.02036245163918</v>
      </c>
      <c r="AC46" s="20">
        <f t="shared" si="24"/>
        <v>22.92752380952381</v>
      </c>
      <c r="AD46" s="24">
        <v>550</v>
      </c>
      <c r="AE46" s="24">
        <v>142.7</v>
      </c>
      <c r="AF46" s="23">
        <v>381.6</v>
      </c>
      <c r="AG46" s="23">
        <f t="shared" si="25"/>
        <v>267.4141555711283</v>
      </c>
      <c r="AH46" s="20">
        <f t="shared" si="26"/>
        <v>69.38181818181819</v>
      </c>
      <c r="AI46" s="24">
        <v>0</v>
      </c>
      <c r="AJ46" s="24">
        <v>0</v>
      </c>
      <c r="AK46" s="23">
        <v>0</v>
      </c>
      <c r="AL46" s="23" t="e">
        <f t="shared" si="27"/>
        <v>#DIV/0!</v>
      </c>
      <c r="AM46" s="20" t="e">
        <f t="shared" si="28"/>
        <v>#DIV/0!</v>
      </c>
      <c r="AN46" s="25">
        <v>0</v>
      </c>
      <c r="AO46" s="25">
        <v>0</v>
      </c>
      <c r="AP46" s="23">
        <v>0</v>
      </c>
      <c r="AQ46" s="23" t="e">
        <f t="shared" si="29"/>
        <v>#DIV/0!</v>
      </c>
      <c r="AR46" s="20" t="e">
        <f t="shared" si="30"/>
        <v>#DIV/0!</v>
      </c>
      <c r="AS46" s="25">
        <v>0</v>
      </c>
      <c r="AT46" s="25">
        <v>0</v>
      </c>
      <c r="AU46" s="20"/>
      <c r="AV46" s="20"/>
      <c r="AW46" s="20"/>
      <c r="AX46" s="20"/>
      <c r="AY46" s="20">
        <v>3922.9</v>
      </c>
      <c r="AZ46" s="20">
        <v>1961.5</v>
      </c>
      <c r="BA46" s="20">
        <v>2046.8</v>
      </c>
      <c r="BB46" s="26"/>
      <c r="BC46" s="26"/>
      <c r="BD46" s="26"/>
      <c r="BE46" s="27">
        <v>968.1</v>
      </c>
      <c r="BF46" s="27">
        <v>668.1</v>
      </c>
      <c r="BG46" s="20">
        <v>968.1</v>
      </c>
      <c r="BH46" s="20"/>
      <c r="BI46" s="20"/>
      <c r="BJ46" s="20"/>
      <c r="BK46" s="20"/>
      <c r="BL46" s="20"/>
      <c r="BM46" s="20"/>
      <c r="BN46" s="23">
        <f t="shared" si="39"/>
        <v>549</v>
      </c>
      <c r="BO46" s="23">
        <f t="shared" si="39"/>
        <v>310</v>
      </c>
      <c r="BP46" s="23">
        <f t="shared" si="40"/>
        <v>17.2</v>
      </c>
      <c r="BQ46" s="23">
        <f t="shared" si="31"/>
        <v>5.548387096774193</v>
      </c>
      <c r="BR46" s="20">
        <f t="shared" si="32"/>
        <v>3.1329690346083785</v>
      </c>
      <c r="BS46" s="24">
        <v>446</v>
      </c>
      <c r="BT46" s="24">
        <v>270</v>
      </c>
      <c r="BU46" s="23">
        <v>17.2</v>
      </c>
      <c r="BV46" s="20">
        <v>0</v>
      </c>
      <c r="BW46" s="20">
        <v>0</v>
      </c>
      <c r="BX46" s="23">
        <v>0</v>
      </c>
      <c r="BY46" s="20">
        <v>0</v>
      </c>
      <c r="BZ46" s="20">
        <v>0</v>
      </c>
      <c r="CA46" s="20">
        <v>0</v>
      </c>
      <c r="CB46" s="24">
        <v>103</v>
      </c>
      <c r="CC46" s="24">
        <v>40</v>
      </c>
      <c r="CD46" s="20">
        <v>0</v>
      </c>
      <c r="CE46" s="20">
        <v>0</v>
      </c>
      <c r="CF46" s="20">
        <v>0</v>
      </c>
      <c r="CG46" s="20">
        <v>0</v>
      </c>
      <c r="CH46" s="20">
        <v>0</v>
      </c>
      <c r="CI46" s="20">
        <v>0</v>
      </c>
      <c r="CJ46" s="20">
        <v>0</v>
      </c>
      <c r="CK46" s="30">
        <v>0</v>
      </c>
      <c r="CL46" s="30">
        <v>0</v>
      </c>
      <c r="CM46" s="20">
        <v>0</v>
      </c>
      <c r="CN46" s="24">
        <v>0</v>
      </c>
      <c r="CO46" s="24">
        <v>0</v>
      </c>
      <c r="CP46" s="20">
        <v>0</v>
      </c>
      <c r="CQ46" s="20">
        <v>0</v>
      </c>
      <c r="CR46" s="20">
        <v>0</v>
      </c>
      <c r="CS46" s="20">
        <v>0</v>
      </c>
      <c r="CT46" s="24">
        <v>0</v>
      </c>
      <c r="CU46" s="24">
        <v>0</v>
      </c>
      <c r="CV46" s="20">
        <v>0</v>
      </c>
      <c r="CW46" s="20">
        <v>0</v>
      </c>
      <c r="CX46" s="20">
        <v>0</v>
      </c>
      <c r="CY46" s="20">
        <v>0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3">
        <f t="shared" si="41"/>
        <v>7143.700000000001</v>
      </c>
      <c r="DH46" s="23">
        <f t="shared" si="42"/>
        <v>3618.1</v>
      </c>
      <c r="DI46" s="23">
        <f t="shared" si="43"/>
        <v>3654.439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  <c r="DV46" s="20">
        <v>0</v>
      </c>
      <c r="DW46" s="20">
        <v>0</v>
      </c>
      <c r="DX46" s="20">
        <v>0</v>
      </c>
      <c r="DY46" s="20">
        <v>0</v>
      </c>
      <c r="DZ46" s="20">
        <v>0</v>
      </c>
      <c r="EA46" s="20">
        <v>0</v>
      </c>
      <c r="EB46" s="20">
        <v>0</v>
      </c>
      <c r="EC46" s="23">
        <f t="shared" si="44"/>
        <v>0</v>
      </c>
      <c r="ED46" s="23">
        <f t="shared" si="44"/>
        <v>0</v>
      </c>
      <c r="EE46" s="23">
        <f t="shared" si="12"/>
        <v>0</v>
      </c>
      <c r="EG46" s="29"/>
      <c r="EI46" s="29"/>
    </row>
    <row r="47" spans="1:139" s="32" customFormat="1" ht="20.25" customHeight="1">
      <c r="A47" s="49">
        <v>38</v>
      </c>
      <c r="B47" s="50" t="s">
        <v>94</v>
      </c>
      <c r="C47" s="20">
        <v>460.423</v>
      </c>
      <c r="D47" s="30">
        <v>0</v>
      </c>
      <c r="E47" s="22">
        <f t="shared" si="13"/>
        <v>13795.3</v>
      </c>
      <c r="F47" s="22">
        <f t="shared" si="14"/>
        <v>7742.577</v>
      </c>
      <c r="G47" s="23">
        <f t="shared" si="33"/>
        <v>8137.589</v>
      </c>
      <c r="H47" s="23">
        <f t="shared" si="15"/>
        <v>105.10181558413949</v>
      </c>
      <c r="I47" s="23">
        <f t="shared" si="16"/>
        <v>58.98812639087225</v>
      </c>
      <c r="J47" s="23">
        <f t="shared" si="34"/>
        <v>3093.3</v>
      </c>
      <c r="K47" s="23">
        <f t="shared" si="35"/>
        <v>1891.577</v>
      </c>
      <c r="L47" s="23">
        <f t="shared" si="36"/>
        <v>3185.4890000000005</v>
      </c>
      <c r="M47" s="23">
        <f t="shared" si="17"/>
        <v>168.40387676525992</v>
      </c>
      <c r="N47" s="23">
        <f t="shared" si="18"/>
        <v>102.98027995991336</v>
      </c>
      <c r="O47" s="23">
        <f t="shared" si="37"/>
        <v>1416.9</v>
      </c>
      <c r="P47" s="23">
        <f t="shared" si="37"/>
        <v>800</v>
      </c>
      <c r="Q47" s="23">
        <f t="shared" si="38"/>
        <v>581.95</v>
      </c>
      <c r="R47" s="23">
        <f t="shared" si="19"/>
        <v>72.74375</v>
      </c>
      <c r="S47" s="20">
        <f t="shared" si="20"/>
        <v>41.072058719740276</v>
      </c>
      <c r="T47" s="24">
        <v>0</v>
      </c>
      <c r="U47" s="24">
        <v>0</v>
      </c>
      <c r="V47" s="23">
        <v>0</v>
      </c>
      <c r="W47" s="23" t="e">
        <f t="shared" si="21"/>
        <v>#DIV/0!</v>
      </c>
      <c r="X47" s="20" t="e">
        <f t="shared" si="22"/>
        <v>#DIV/0!</v>
      </c>
      <c r="Y47" s="24">
        <v>1302.4</v>
      </c>
      <c r="Z47" s="24">
        <v>909.077</v>
      </c>
      <c r="AA47" s="23">
        <v>437.464</v>
      </c>
      <c r="AB47" s="23">
        <f t="shared" si="23"/>
        <v>48.12177626317683</v>
      </c>
      <c r="AC47" s="20">
        <f t="shared" si="24"/>
        <v>33.589066339066335</v>
      </c>
      <c r="AD47" s="24">
        <v>1416.9</v>
      </c>
      <c r="AE47" s="24">
        <v>800</v>
      </c>
      <c r="AF47" s="23">
        <v>581.95</v>
      </c>
      <c r="AG47" s="23">
        <f t="shared" si="25"/>
        <v>72.74375</v>
      </c>
      <c r="AH47" s="20">
        <f t="shared" si="26"/>
        <v>41.072058719740276</v>
      </c>
      <c r="AI47" s="24">
        <v>24</v>
      </c>
      <c r="AJ47" s="24">
        <v>7.5</v>
      </c>
      <c r="AK47" s="23">
        <v>23.9</v>
      </c>
      <c r="AL47" s="23">
        <f t="shared" si="27"/>
        <v>318.66666666666663</v>
      </c>
      <c r="AM47" s="20">
        <f t="shared" si="28"/>
        <v>99.58333333333333</v>
      </c>
      <c r="AN47" s="25">
        <v>0</v>
      </c>
      <c r="AO47" s="25">
        <v>0</v>
      </c>
      <c r="AP47" s="23">
        <v>0</v>
      </c>
      <c r="AQ47" s="23" t="e">
        <f t="shared" si="29"/>
        <v>#DIV/0!</v>
      </c>
      <c r="AR47" s="20" t="e">
        <f t="shared" si="30"/>
        <v>#DIV/0!</v>
      </c>
      <c r="AS47" s="25">
        <v>0</v>
      </c>
      <c r="AT47" s="25">
        <v>0</v>
      </c>
      <c r="AU47" s="20"/>
      <c r="AV47" s="20"/>
      <c r="AW47" s="20"/>
      <c r="AX47" s="20"/>
      <c r="AY47" s="20">
        <v>9702</v>
      </c>
      <c r="AZ47" s="20">
        <v>4851</v>
      </c>
      <c r="BA47" s="20">
        <v>4952.1</v>
      </c>
      <c r="BB47" s="26"/>
      <c r="BC47" s="26"/>
      <c r="BD47" s="26"/>
      <c r="BE47" s="27">
        <v>0</v>
      </c>
      <c r="BF47" s="27">
        <v>0</v>
      </c>
      <c r="BG47" s="20">
        <v>0</v>
      </c>
      <c r="BH47" s="20"/>
      <c r="BI47" s="20"/>
      <c r="BJ47" s="20"/>
      <c r="BK47" s="20"/>
      <c r="BL47" s="20"/>
      <c r="BM47" s="20"/>
      <c r="BN47" s="23">
        <f t="shared" si="39"/>
        <v>200</v>
      </c>
      <c r="BO47" s="23">
        <f t="shared" si="39"/>
        <v>115</v>
      </c>
      <c r="BP47" s="23">
        <f t="shared" si="40"/>
        <v>134.9</v>
      </c>
      <c r="BQ47" s="23">
        <f t="shared" si="31"/>
        <v>117.30434782608697</v>
      </c>
      <c r="BR47" s="20">
        <f t="shared" si="32"/>
        <v>67.45</v>
      </c>
      <c r="BS47" s="24">
        <v>200</v>
      </c>
      <c r="BT47" s="24">
        <v>115</v>
      </c>
      <c r="BU47" s="23">
        <v>134.9</v>
      </c>
      <c r="BV47" s="20">
        <v>0</v>
      </c>
      <c r="BW47" s="20">
        <v>0</v>
      </c>
      <c r="BX47" s="23">
        <v>0</v>
      </c>
      <c r="BY47" s="20">
        <v>0</v>
      </c>
      <c r="BZ47" s="20">
        <v>0</v>
      </c>
      <c r="CA47" s="20">
        <v>0</v>
      </c>
      <c r="CB47" s="24">
        <v>0</v>
      </c>
      <c r="CC47" s="24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30">
        <v>0</v>
      </c>
      <c r="CL47" s="30">
        <v>0</v>
      </c>
      <c r="CM47" s="20">
        <v>0</v>
      </c>
      <c r="CN47" s="24">
        <v>150</v>
      </c>
      <c r="CO47" s="24">
        <v>60</v>
      </c>
      <c r="CP47" s="20">
        <v>1997.275</v>
      </c>
      <c r="CQ47" s="20">
        <v>150</v>
      </c>
      <c r="CR47" s="20">
        <v>75</v>
      </c>
      <c r="CS47" s="20">
        <v>97.565</v>
      </c>
      <c r="CT47" s="24">
        <v>0</v>
      </c>
      <c r="CU47" s="24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10</v>
      </c>
      <c r="DF47" s="20">
        <v>0</v>
      </c>
      <c r="DG47" s="23">
        <f t="shared" si="41"/>
        <v>12795.3</v>
      </c>
      <c r="DH47" s="23">
        <f t="shared" si="42"/>
        <v>6742.577</v>
      </c>
      <c r="DI47" s="23">
        <f t="shared" si="43"/>
        <v>8137.589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1000</v>
      </c>
      <c r="DT47" s="20">
        <v>1000</v>
      </c>
      <c r="DU47" s="20">
        <v>0</v>
      </c>
      <c r="DV47" s="20">
        <v>0</v>
      </c>
      <c r="DW47" s="20">
        <v>0</v>
      </c>
      <c r="DX47" s="20">
        <v>0</v>
      </c>
      <c r="DY47" s="20">
        <v>739.6</v>
      </c>
      <c r="DZ47" s="20">
        <v>1039.577</v>
      </c>
      <c r="EA47" s="20">
        <v>0</v>
      </c>
      <c r="EB47" s="20">
        <v>0</v>
      </c>
      <c r="EC47" s="23">
        <f t="shared" si="44"/>
        <v>1739.6</v>
      </c>
      <c r="ED47" s="23">
        <f t="shared" si="44"/>
        <v>2039.577</v>
      </c>
      <c r="EE47" s="23">
        <f t="shared" si="12"/>
        <v>0</v>
      </c>
      <c r="EG47" s="29"/>
      <c r="EI47" s="29"/>
    </row>
    <row r="48" spans="1:139" s="32" customFormat="1" ht="20.25" customHeight="1">
      <c r="A48" s="47">
        <v>39</v>
      </c>
      <c r="B48" s="50" t="s">
        <v>95</v>
      </c>
      <c r="C48" s="20">
        <v>7138.1</v>
      </c>
      <c r="D48" s="30">
        <v>0</v>
      </c>
      <c r="E48" s="22">
        <f t="shared" si="13"/>
        <v>33350.9</v>
      </c>
      <c r="F48" s="22">
        <f t="shared" si="14"/>
        <v>15866.9</v>
      </c>
      <c r="G48" s="23">
        <f t="shared" si="33"/>
        <v>15762.974800000002</v>
      </c>
      <c r="H48" s="23">
        <f t="shared" si="15"/>
        <v>99.34501887577285</v>
      </c>
      <c r="I48" s="23">
        <f t="shared" si="16"/>
        <v>47.26401626342918</v>
      </c>
      <c r="J48" s="23">
        <f t="shared" si="34"/>
        <v>6350.1</v>
      </c>
      <c r="K48" s="23">
        <f t="shared" si="35"/>
        <v>2366.5</v>
      </c>
      <c r="L48" s="23">
        <f t="shared" si="36"/>
        <v>2179.5748000000003</v>
      </c>
      <c r="M48" s="23">
        <f t="shared" si="17"/>
        <v>92.10119585886332</v>
      </c>
      <c r="N48" s="23">
        <f t="shared" si="18"/>
        <v>34.323472071305964</v>
      </c>
      <c r="O48" s="23">
        <f t="shared" si="37"/>
        <v>2975.4</v>
      </c>
      <c r="P48" s="23">
        <f t="shared" si="37"/>
        <v>999.5</v>
      </c>
      <c r="Q48" s="23">
        <f t="shared" si="38"/>
        <v>1421.3308</v>
      </c>
      <c r="R48" s="23">
        <f t="shared" si="19"/>
        <v>142.20418209104554</v>
      </c>
      <c r="S48" s="20">
        <f t="shared" si="20"/>
        <v>47.76940243328628</v>
      </c>
      <c r="T48" s="24">
        <v>0</v>
      </c>
      <c r="U48" s="24">
        <v>0</v>
      </c>
      <c r="V48" s="23">
        <v>0</v>
      </c>
      <c r="W48" s="23" t="e">
        <f t="shared" si="21"/>
        <v>#DIV/0!</v>
      </c>
      <c r="X48" s="20" t="e">
        <f t="shared" si="22"/>
        <v>#DIV/0!</v>
      </c>
      <c r="Y48" s="24">
        <v>2590.7</v>
      </c>
      <c r="Z48" s="24">
        <v>999</v>
      </c>
      <c r="AA48" s="23">
        <v>503.314</v>
      </c>
      <c r="AB48" s="23">
        <f t="shared" si="23"/>
        <v>50.38178178178179</v>
      </c>
      <c r="AC48" s="20">
        <f t="shared" si="24"/>
        <v>19.427722237233183</v>
      </c>
      <c r="AD48" s="24">
        <v>2975.4</v>
      </c>
      <c r="AE48" s="24">
        <v>999.5</v>
      </c>
      <c r="AF48" s="23">
        <v>1421.3308</v>
      </c>
      <c r="AG48" s="23">
        <f t="shared" si="25"/>
        <v>142.20418209104554</v>
      </c>
      <c r="AH48" s="20">
        <f t="shared" si="26"/>
        <v>47.76940243328628</v>
      </c>
      <c r="AI48" s="24">
        <v>24</v>
      </c>
      <c r="AJ48" s="24">
        <v>18</v>
      </c>
      <c r="AK48" s="23">
        <v>23.7</v>
      </c>
      <c r="AL48" s="23">
        <f t="shared" si="27"/>
        <v>131.66666666666666</v>
      </c>
      <c r="AM48" s="20">
        <f t="shared" si="28"/>
        <v>98.75</v>
      </c>
      <c r="AN48" s="25">
        <v>0</v>
      </c>
      <c r="AO48" s="25">
        <v>0</v>
      </c>
      <c r="AP48" s="23">
        <v>0</v>
      </c>
      <c r="AQ48" s="23" t="e">
        <f t="shared" si="29"/>
        <v>#DIV/0!</v>
      </c>
      <c r="AR48" s="20" t="e">
        <f t="shared" si="30"/>
        <v>#DIV/0!</v>
      </c>
      <c r="AS48" s="25">
        <v>0</v>
      </c>
      <c r="AT48" s="25">
        <v>0</v>
      </c>
      <c r="AU48" s="20"/>
      <c r="AV48" s="20"/>
      <c r="AW48" s="20"/>
      <c r="AX48" s="20"/>
      <c r="AY48" s="20">
        <v>27000.8</v>
      </c>
      <c r="AZ48" s="20">
        <v>13500.4</v>
      </c>
      <c r="BA48" s="20">
        <v>13583.4</v>
      </c>
      <c r="BB48" s="26"/>
      <c r="BC48" s="26"/>
      <c r="BD48" s="26"/>
      <c r="BE48" s="27">
        <v>0</v>
      </c>
      <c r="BF48" s="27">
        <v>0</v>
      </c>
      <c r="BG48" s="20">
        <v>0</v>
      </c>
      <c r="BH48" s="20"/>
      <c r="BI48" s="20"/>
      <c r="BJ48" s="20"/>
      <c r="BK48" s="20"/>
      <c r="BL48" s="20"/>
      <c r="BM48" s="20"/>
      <c r="BN48" s="23">
        <f t="shared" si="39"/>
        <v>460</v>
      </c>
      <c r="BO48" s="23">
        <f t="shared" si="39"/>
        <v>200</v>
      </c>
      <c r="BP48" s="23">
        <f t="shared" si="40"/>
        <v>126.7</v>
      </c>
      <c r="BQ48" s="23">
        <f t="shared" si="31"/>
        <v>63.35000000000001</v>
      </c>
      <c r="BR48" s="20">
        <f t="shared" si="32"/>
        <v>27.543478260869563</v>
      </c>
      <c r="BS48" s="24">
        <v>460</v>
      </c>
      <c r="BT48" s="24">
        <v>200</v>
      </c>
      <c r="BU48" s="23">
        <v>126.7</v>
      </c>
      <c r="BV48" s="20">
        <v>0</v>
      </c>
      <c r="BW48" s="20">
        <v>0</v>
      </c>
      <c r="BX48" s="23">
        <v>0</v>
      </c>
      <c r="BY48" s="20">
        <v>0</v>
      </c>
      <c r="BZ48" s="20">
        <v>0</v>
      </c>
      <c r="CA48" s="20">
        <v>0</v>
      </c>
      <c r="CB48" s="24">
        <v>0</v>
      </c>
      <c r="CC48" s="24">
        <v>0</v>
      </c>
      <c r="CD48" s="20">
        <v>0</v>
      </c>
      <c r="CE48" s="20">
        <v>0</v>
      </c>
      <c r="CF48" s="20">
        <v>0</v>
      </c>
      <c r="CG48" s="20">
        <v>0</v>
      </c>
      <c r="CH48" s="20">
        <v>0</v>
      </c>
      <c r="CI48" s="20">
        <v>0</v>
      </c>
      <c r="CJ48" s="20">
        <v>0</v>
      </c>
      <c r="CK48" s="30">
        <v>0</v>
      </c>
      <c r="CL48" s="30">
        <v>0</v>
      </c>
      <c r="CM48" s="20">
        <v>0</v>
      </c>
      <c r="CN48" s="24">
        <v>300</v>
      </c>
      <c r="CO48" s="24">
        <v>150</v>
      </c>
      <c r="CP48" s="20">
        <v>104.53</v>
      </c>
      <c r="CQ48" s="20">
        <v>300</v>
      </c>
      <c r="CR48" s="20">
        <v>150</v>
      </c>
      <c r="CS48" s="20">
        <v>104.53</v>
      </c>
      <c r="CT48" s="24">
        <v>0</v>
      </c>
      <c r="CU48" s="24">
        <v>0</v>
      </c>
      <c r="CV48" s="20">
        <v>0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3">
        <f t="shared" si="41"/>
        <v>33350.9</v>
      </c>
      <c r="DH48" s="23">
        <f t="shared" si="42"/>
        <v>15866.9</v>
      </c>
      <c r="DI48" s="23">
        <f t="shared" si="43"/>
        <v>15762.974800000002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  <c r="DV48" s="20">
        <v>0</v>
      </c>
      <c r="DW48" s="20">
        <v>0</v>
      </c>
      <c r="DX48" s="20">
        <v>0</v>
      </c>
      <c r="DY48" s="20">
        <v>7961.9</v>
      </c>
      <c r="DZ48" s="20">
        <v>4061.9</v>
      </c>
      <c r="EA48" s="20">
        <v>0</v>
      </c>
      <c r="EB48" s="20">
        <v>0</v>
      </c>
      <c r="EC48" s="23">
        <f t="shared" si="44"/>
        <v>7961.9</v>
      </c>
      <c r="ED48" s="23">
        <f t="shared" si="44"/>
        <v>4061.9</v>
      </c>
      <c r="EE48" s="23">
        <f t="shared" si="12"/>
        <v>0</v>
      </c>
      <c r="EG48" s="29"/>
      <c r="EI48" s="29"/>
    </row>
    <row r="49" spans="1:139" s="32" customFormat="1" ht="20.25" customHeight="1">
      <c r="A49" s="49">
        <v>40</v>
      </c>
      <c r="B49" s="50" t="s">
        <v>96</v>
      </c>
      <c r="C49" s="20">
        <v>13184.1</v>
      </c>
      <c r="D49" s="30">
        <v>0</v>
      </c>
      <c r="E49" s="22">
        <f t="shared" si="13"/>
        <v>43115.3</v>
      </c>
      <c r="F49" s="22">
        <f t="shared" si="14"/>
        <v>21169.6</v>
      </c>
      <c r="G49" s="23">
        <f t="shared" si="33"/>
        <v>21722.209000000003</v>
      </c>
      <c r="H49" s="23">
        <f t="shared" si="15"/>
        <v>102.61038942634724</v>
      </c>
      <c r="I49" s="23">
        <f t="shared" si="16"/>
        <v>50.38167193548462</v>
      </c>
      <c r="J49" s="23">
        <f t="shared" si="34"/>
        <v>4916</v>
      </c>
      <c r="K49" s="23">
        <f t="shared" si="35"/>
        <v>2069.9</v>
      </c>
      <c r="L49" s="23">
        <f t="shared" si="36"/>
        <v>2348.309</v>
      </c>
      <c r="M49" s="23">
        <f t="shared" si="17"/>
        <v>113.45035992076913</v>
      </c>
      <c r="N49" s="23">
        <f t="shared" si="18"/>
        <v>47.76869406021156</v>
      </c>
      <c r="O49" s="23">
        <f t="shared" si="37"/>
        <v>2620</v>
      </c>
      <c r="P49" s="23">
        <f t="shared" si="37"/>
        <v>949.7</v>
      </c>
      <c r="Q49" s="23">
        <f t="shared" si="38"/>
        <v>1171.93</v>
      </c>
      <c r="R49" s="23">
        <f t="shared" si="19"/>
        <v>123.40002105928187</v>
      </c>
      <c r="S49" s="20">
        <f t="shared" si="20"/>
        <v>44.73015267175573</v>
      </c>
      <c r="T49" s="24">
        <v>0</v>
      </c>
      <c r="U49" s="24">
        <v>0</v>
      </c>
      <c r="V49" s="23">
        <v>0</v>
      </c>
      <c r="W49" s="23" t="e">
        <f t="shared" si="21"/>
        <v>#DIV/0!</v>
      </c>
      <c r="X49" s="20" t="e">
        <f t="shared" si="22"/>
        <v>#DIV/0!</v>
      </c>
      <c r="Y49" s="24">
        <v>1216</v>
      </c>
      <c r="Z49" s="24">
        <v>580.2</v>
      </c>
      <c r="AA49" s="23">
        <v>639.169</v>
      </c>
      <c r="AB49" s="23">
        <f t="shared" si="23"/>
        <v>110.16356428817649</v>
      </c>
      <c r="AC49" s="20">
        <f t="shared" si="24"/>
        <v>52.56324013157895</v>
      </c>
      <c r="AD49" s="24">
        <v>2620</v>
      </c>
      <c r="AE49" s="24">
        <v>949.7</v>
      </c>
      <c r="AF49" s="23">
        <v>1171.93</v>
      </c>
      <c r="AG49" s="23">
        <f t="shared" si="25"/>
        <v>123.40002105928187</v>
      </c>
      <c r="AH49" s="20">
        <f t="shared" si="26"/>
        <v>44.73015267175573</v>
      </c>
      <c r="AI49" s="24">
        <v>80</v>
      </c>
      <c r="AJ49" s="24">
        <v>40</v>
      </c>
      <c r="AK49" s="23">
        <v>39.6</v>
      </c>
      <c r="AL49" s="23">
        <f t="shared" si="27"/>
        <v>99</v>
      </c>
      <c r="AM49" s="20">
        <f t="shared" si="28"/>
        <v>49.5</v>
      </c>
      <c r="AN49" s="25">
        <v>0</v>
      </c>
      <c r="AO49" s="25">
        <v>0</v>
      </c>
      <c r="AP49" s="23">
        <v>0</v>
      </c>
      <c r="AQ49" s="23" t="e">
        <f t="shared" si="29"/>
        <v>#DIV/0!</v>
      </c>
      <c r="AR49" s="20" t="e">
        <f t="shared" si="30"/>
        <v>#DIV/0!</v>
      </c>
      <c r="AS49" s="25">
        <v>0</v>
      </c>
      <c r="AT49" s="25">
        <v>0</v>
      </c>
      <c r="AU49" s="20"/>
      <c r="AV49" s="20"/>
      <c r="AW49" s="20"/>
      <c r="AX49" s="20"/>
      <c r="AY49" s="20">
        <v>38199.3</v>
      </c>
      <c r="AZ49" s="20">
        <v>19099.7</v>
      </c>
      <c r="BA49" s="20">
        <v>19373.9</v>
      </c>
      <c r="BB49" s="26"/>
      <c r="BC49" s="26"/>
      <c r="BD49" s="26"/>
      <c r="BE49" s="27">
        <v>0</v>
      </c>
      <c r="BF49" s="27">
        <v>0</v>
      </c>
      <c r="BG49" s="20">
        <v>0</v>
      </c>
      <c r="BH49" s="20"/>
      <c r="BI49" s="20"/>
      <c r="BJ49" s="20"/>
      <c r="BK49" s="20"/>
      <c r="BL49" s="20"/>
      <c r="BM49" s="20"/>
      <c r="BN49" s="23">
        <f t="shared" si="39"/>
        <v>540</v>
      </c>
      <c r="BO49" s="23">
        <f t="shared" si="39"/>
        <v>270</v>
      </c>
      <c r="BP49" s="23">
        <f t="shared" si="40"/>
        <v>330.81</v>
      </c>
      <c r="BQ49" s="23">
        <f t="shared" si="31"/>
        <v>122.52222222222223</v>
      </c>
      <c r="BR49" s="20">
        <f t="shared" si="32"/>
        <v>61.26111111111111</v>
      </c>
      <c r="BS49" s="24">
        <v>540</v>
      </c>
      <c r="BT49" s="24">
        <v>270</v>
      </c>
      <c r="BU49" s="23">
        <v>330.81</v>
      </c>
      <c r="BV49" s="20">
        <v>0</v>
      </c>
      <c r="BW49" s="20">
        <v>0</v>
      </c>
      <c r="BX49" s="23">
        <v>0</v>
      </c>
      <c r="BY49" s="20">
        <v>0</v>
      </c>
      <c r="BZ49" s="20">
        <v>0</v>
      </c>
      <c r="CA49" s="20">
        <v>0</v>
      </c>
      <c r="CB49" s="24">
        <v>0</v>
      </c>
      <c r="CC49" s="24">
        <v>0</v>
      </c>
      <c r="CD49" s="20">
        <v>0</v>
      </c>
      <c r="CE49" s="20">
        <v>0</v>
      </c>
      <c r="CF49" s="20">
        <v>0</v>
      </c>
      <c r="CG49" s="20">
        <v>0</v>
      </c>
      <c r="CH49" s="20">
        <v>0</v>
      </c>
      <c r="CI49" s="20">
        <v>0</v>
      </c>
      <c r="CJ49" s="20">
        <v>0</v>
      </c>
      <c r="CK49" s="30">
        <v>0</v>
      </c>
      <c r="CL49" s="30">
        <v>0</v>
      </c>
      <c r="CM49" s="20">
        <v>0</v>
      </c>
      <c r="CN49" s="24">
        <v>460</v>
      </c>
      <c r="CO49" s="24">
        <v>230</v>
      </c>
      <c r="CP49" s="20">
        <v>166.8</v>
      </c>
      <c r="CQ49" s="20">
        <v>460</v>
      </c>
      <c r="CR49" s="20">
        <v>230</v>
      </c>
      <c r="CS49" s="20">
        <v>166.8</v>
      </c>
      <c r="CT49" s="24">
        <v>0</v>
      </c>
      <c r="CU49" s="24">
        <v>0</v>
      </c>
      <c r="CV49" s="20">
        <v>0</v>
      </c>
      <c r="CW49" s="20">
        <v>0</v>
      </c>
      <c r="CX49" s="20">
        <v>0</v>
      </c>
      <c r="CY49" s="20">
        <v>0</v>
      </c>
      <c r="CZ49" s="20">
        <v>0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3">
        <f t="shared" si="41"/>
        <v>43115.3</v>
      </c>
      <c r="DH49" s="23">
        <f t="shared" si="42"/>
        <v>21169.600000000002</v>
      </c>
      <c r="DI49" s="23">
        <f t="shared" si="43"/>
        <v>21722.209000000003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  <c r="DV49" s="20">
        <v>0</v>
      </c>
      <c r="DW49" s="20">
        <v>0</v>
      </c>
      <c r="DX49" s="20">
        <v>0</v>
      </c>
      <c r="DY49" s="20">
        <v>11165.9</v>
      </c>
      <c r="DZ49" s="20">
        <v>4465.9</v>
      </c>
      <c r="EA49" s="20">
        <v>0</v>
      </c>
      <c r="EB49" s="20">
        <v>0</v>
      </c>
      <c r="EC49" s="23">
        <f t="shared" si="44"/>
        <v>11165.9</v>
      </c>
      <c r="ED49" s="23">
        <f t="shared" si="44"/>
        <v>4465.9</v>
      </c>
      <c r="EE49" s="23">
        <f t="shared" si="12"/>
        <v>0</v>
      </c>
      <c r="EG49" s="29"/>
      <c r="EI49" s="29"/>
    </row>
    <row r="50" spans="1:139" s="32" customFormat="1" ht="20.25" customHeight="1">
      <c r="A50" s="47">
        <v>41</v>
      </c>
      <c r="B50" s="50" t="s">
        <v>97</v>
      </c>
      <c r="C50" s="20">
        <v>137.278</v>
      </c>
      <c r="D50" s="30">
        <v>0</v>
      </c>
      <c r="E50" s="22">
        <f t="shared" si="13"/>
        <v>10153.3</v>
      </c>
      <c r="F50" s="22">
        <f t="shared" si="14"/>
        <v>4615</v>
      </c>
      <c r="G50" s="23">
        <f t="shared" si="33"/>
        <v>4722.104</v>
      </c>
      <c r="H50" s="23">
        <f t="shared" si="15"/>
        <v>102.32078006500542</v>
      </c>
      <c r="I50" s="23">
        <f t="shared" si="16"/>
        <v>46.508071267469695</v>
      </c>
      <c r="J50" s="23">
        <f t="shared" si="34"/>
        <v>2887</v>
      </c>
      <c r="K50" s="23">
        <f t="shared" si="35"/>
        <v>1068.35</v>
      </c>
      <c r="L50" s="23">
        <f t="shared" si="36"/>
        <v>1103.3039999999999</v>
      </c>
      <c r="M50" s="23">
        <f t="shared" si="17"/>
        <v>103.27177423129123</v>
      </c>
      <c r="N50" s="23">
        <f t="shared" si="18"/>
        <v>38.21627987530308</v>
      </c>
      <c r="O50" s="23">
        <f t="shared" si="37"/>
        <v>890.2</v>
      </c>
      <c r="P50" s="23">
        <f t="shared" si="37"/>
        <v>243</v>
      </c>
      <c r="Q50" s="23">
        <f t="shared" si="38"/>
        <v>316.6</v>
      </c>
      <c r="R50" s="23">
        <f t="shared" si="19"/>
        <v>130.2880658436214</v>
      </c>
      <c r="S50" s="20">
        <f t="shared" si="20"/>
        <v>35.56504156369355</v>
      </c>
      <c r="T50" s="24">
        <v>0</v>
      </c>
      <c r="U50" s="24">
        <v>0</v>
      </c>
      <c r="V50" s="23">
        <v>0</v>
      </c>
      <c r="W50" s="23" t="e">
        <f t="shared" si="21"/>
        <v>#DIV/0!</v>
      </c>
      <c r="X50" s="20" t="e">
        <f t="shared" si="22"/>
        <v>#DIV/0!</v>
      </c>
      <c r="Y50" s="24">
        <v>1246.8</v>
      </c>
      <c r="Z50" s="24">
        <v>435.35</v>
      </c>
      <c r="AA50" s="23">
        <v>635.204</v>
      </c>
      <c r="AB50" s="23">
        <f t="shared" si="23"/>
        <v>145.90651200183757</v>
      </c>
      <c r="AC50" s="20">
        <f t="shared" si="24"/>
        <v>50.94674366377927</v>
      </c>
      <c r="AD50" s="24">
        <v>890.2</v>
      </c>
      <c r="AE50" s="24">
        <v>243</v>
      </c>
      <c r="AF50" s="23">
        <v>316.6</v>
      </c>
      <c r="AG50" s="23">
        <f t="shared" si="25"/>
        <v>130.2880658436214</v>
      </c>
      <c r="AH50" s="20">
        <f t="shared" si="26"/>
        <v>35.56504156369355</v>
      </c>
      <c r="AI50" s="24">
        <v>40</v>
      </c>
      <c r="AJ50" s="24">
        <v>30</v>
      </c>
      <c r="AK50" s="23">
        <v>29.9</v>
      </c>
      <c r="AL50" s="23">
        <f t="shared" si="27"/>
        <v>99.66666666666666</v>
      </c>
      <c r="AM50" s="20">
        <f t="shared" si="28"/>
        <v>74.75</v>
      </c>
      <c r="AN50" s="25">
        <v>0</v>
      </c>
      <c r="AO50" s="25">
        <v>0</v>
      </c>
      <c r="AP50" s="23">
        <v>0</v>
      </c>
      <c r="AQ50" s="23" t="e">
        <f t="shared" si="29"/>
        <v>#DIV/0!</v>
      </c>
      <c r="AR50" s="20" t="e">
        <f t="shared" si="30"/>
        <v>#DIV/0!</v>
      </c>
      <c r="AS50" s="25">
        <v>0</v>
      </c>
      <c r="AT50" s="25">
        <v>0</v>
      </c>
      <c r="AU50" s="20"/>
      <c r="AV50" s="20"/>
      <c r="AW50" s="20"/>
      <c r="AX50" s="20"/>
      <c r="AY50" s="20">
        <v>7266.3</v>
      </c>
      <c r="AZ50" s="20">
        <v>3546.65</v>
      </c>
      <c r="BA50" s="20">
        <v>3618.8</v>
      </c>
      <c r="BB50" s="26"/>
      <c r="BC50" s="26"/>
      <c r="BD50" s="26"/>
      <c r="BE50" s="27">
        <v>0</v>
      </c>
      <c r="BF50" s="27">
        <v>0</v>
      </c>
      <c r="BG50" s="20">
        <v>0</v>
      </c>
      <c r="BH50" s="20"/>
      <c r="BI50" s="20"/>
      <c r="BJ50" s="20"/>
      <c r="BK50" s="20"/>
      <c r="BL50" s="20"/>
      <c r="BM50" s="20"/>
      <c r="BN50" s="23">
        <f t="shared" si="39"/>
        <v>650</v>
      </c>
      <c r="BO50" s="23">
        <f t="shared" si="39"/>
        <v>330</v>
      </c>
      <c r="BP50" s="23">
        <f t="shared" si="40"/>
        <v>121.6</v>
      </c>
      <c r="BQ50" s="23">
        <f t="shared" si="31"/>
        <v>36.848484848484844</v>
      </c>
      <c r="BR50" s="20">
        <f t="shared" si="32"/>
        <v>18.707692307692305</v>
      </c>
      <c r="BS50" s="24">
        <v>650</v>
      </c>
      <c r="BT50" s="24">
        <v>330</v>
      </c>
      <c r="BU50" s="23">
        <v>121.6</v>
      </c>
      <c r="BV50" s="20">
        <v>0</v>
      </c>
      <c r="BW50" s="20">
        <v>0</v>
      </c>
      <c r="BX50" s="23">
        <v>0</v>
      </c>
      <c r="BY50" s="20">
        <v>0</v>
      </c>
      <c r="BZ50" s="20">
        <v>0</v>
      </c>
      <c r="CA50" s="20">
        <v>0</v>
      </c>
      <c r="CB50" s="24">
        <v>0</v>
      </c>
      <c r="CC50" s="24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30">
        <v>0</v>
      </c>
      <c r="CL50" s="30">
        <v>0</v>
      </c>
      <c r="CM50" s="20">
        <v>0</v>
      </c>
      <c r="CN50" s="24">
        <v>60</v>
      </c>
      <c r="CO50" s="24">
        <v>30</v>
      </c>
      <c r="CP50" s="20">
        <v>0</v>
      </c>
      <c r="CQ50" s="20">
        <v>0</v>
      </c>
      <c r="CR50" s="20">
        <v>0</v>
      </c>
      <c r="CS50" s="20">
        <v>0</v>
      </c>
      <c r="CT50" s="24">
        <v>0</v>
      </c>
      <c r="CU50" s="24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3">
        <f t="shared" si="41"/>
        <v>10153.3</v>
      </c>
      <c r="DH50" s="23">
        <f t="shared" si="42"/>
        <v>4615</v>
      </c>
      <c r="DI50" s="23">
        <f t="shared" si="43"/>
        <v>4722.104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  <c r="DV50" s="20">
        <v>0</v>
      </c>
      <c r="DW50" s="20">
        <v>0</v>
      </c>
      <c r="DX50" s="20">
        <v>0</v>
      </c>
      <c r="DY50" s="20">
        <v>0</v>
      </c>
      <c r="DZ50" s="20">
        <v>0</v>
      </c>
      <c r="EA50" s="20">
        <v>0</v>
      </c>
      <c r="EB50" s="20">
        <v>0</v>
      </c>
      <c r="EC50" s="23">
        <f t="shared" si="44"/>
        <v>0</v>
      </c>
      <c r="ED50" s="23">
        <f t="shared" si="44"/>
        <v>0</v>
      </c>
      <c r="EE50" s="23">
        <f t="shared" si="12"/>
        <v>0</v>
      </c>
      <c r="EG50" s="29"/>
      <c r="EI50" s="29"/>
    </row>
    <row r="51" spans="1:139" s="32" customFormat="1" ht="20.25" customHeight="1">
      <c r="A51" s="49">
        <v>42</v>
      </c>
      <c r="B51" s="50" t="s">
        <v>98</v>
      </c>
      <c r="C51" s="20">
        <v>48985.2</v>
      </c>
      <c r="D51" s="30">
        <v>0</v>
      </c>
      <c r="E51" s="22">
        <f t="shared" si="13"/>
        <v>100095.6</v>
      </c>
      <c r="F51" s="22">
        <f t="shared" si="14"/>
        <v>49313.5</v>
      </c>
      <c r="G51" s="23">
        <f t="shared" si="33"/>
        <v>48254.2094</v>
      </c>
      <c r="H51" s="23">
        <f t="shared" si="15"/>
        <v>97.85192574041591</v>
      </c>
      <c r="I51" s="23">
        <f t="shared" si="16"/>
        <v>48.20812243495218</v>
      </c>
      <c r="J51" s="23">
        <f t="shared" si="34"/>
        <v>12719.5</v>
      </c>
      <c r="K51" s="23">
        <f t="shared" si="35"/>
        <v>5625.4</v>
      </c>
      <c r="L51" s="23">
        <f t="shared" si="36"/>
        <v>4566.109399999999</v>
      </c>
      <c r="M51" s="23">
        <f t="shared" si="17"/>
        <v>81.16950616845024</v>
      </c>
      <c r="N51" s="23">
        <f t="shared" si="18"/>
        <v>35.89849758245214</v>
      </c>
      <c r="O51" s="23">
        <f t="shared" si="37"/>
        <v>6329</v>
      </c>
      <c r="P51" s="23">
        <f t="shared" si="37"/>
        <v>2731.8</v>
      </c>
      <c r="Q51" s="23">
        <f t="shared" si="38"/>
        <v>2655.1515999999997</v>
      </c>
      <c r="R51" s="23">
        <f t="shared" si="19"/>
        <v>97.19421626766233</v>
      </c>
      <c r="S51" s="20">
        <f t="shared" si="20"/>
        <v>41.95215041870753</v>
      </c>
      <c r="T51" s="24">
        <v>24.7</v>
      </c>
      <c r="U51" s="24">
        <v>11.8</v>
      </c>
      <c r="V51" s="23">
        <v>7.72</v>
      </c>
      <c r="W51" s="23">
        <f t="shared" si="21"/>
        <v>65.42372881355931</v>
      </c>
      <c r="X51" s="20">
        <f t="shared" si="22"/>
        <v>31.255060728744937</v>
      </c>
      <c r="Y51" s="24">
        <v>5650.5</v>
      </c>
      <c r="Z51" s="24">
        <v>2443.6</v>
      </c>
      <c r="AA51" s="23">
        <v>1861.7978</v>
      </c>
      <c r="AB51" s="23">
        <f t="shared" si="23"/>
        <v>76.19077590440334</v>
      </c>
      <c r="AC51" s="20">
        <f t="shared" si="24"/>
        <v>32.949257587824086</v>
      </c>
      <c r="AD51" s="24">
        <v>6304.3</v>
      </c>
      <c r="AE51" s="24">
        <v>2720</v>
      </c>
      <c r="AF51" s="23">
        <v>2647.4316</v>
      </c>
      <c r="AG51" s="23">
        <f t="shared" si="25"/>
        <v>97.33204411764706</v>
      </c>
      <c r="AH51" s="20">
        <f t="shared" si="26"/>
        <v>41.994061196326314</v>
      </c>
      <c r="AI51" s="24">
        <v>330</v>
      </c>
      <c r="AJ51" s="24">
        <v>230</v>
      </c>
      <c r="AK51" s="23">
        <v>42.2</v>
      </c>
      <c r="AL51" s="23">
        <f t="shared" si="27"/>
        <v>18.347826086956523</v>
      </c>
      <c r="AM51" s="20">
        <f t="shared" si="28"/>
        <v>12.787878787878789</v>
      </c>
      <c r="AN51" s="25">
        <v>0</v>
      </c>
      <c r="AO51" s="25">
        <v>0</v>
      </c>
      <c r="AP51" s="23">
        <v>0</v>
      </c>
      <c r="AQ51" s="23" t="e">
        <f t="shared" si="29"/>
        <v>#DIV/0!</v>
      </c>
      <c r="AR51" s="20" t="e">
        <f t="shared" si="30"/>
        <v>#DIV/0!</v>
      </c>
      <c r="AS51" s="25">
        <v>0</v>
      </c>
      <c r="AT51" s="25">
        <v>0</v>
      </c>
      <c r="AU51" s="20"/>
      <c r="AV51" s="20"/>
      <c r="AW51" s="20"/>
      <c r="AX51" s="20"/>
      <c r="AY51" s="20">
        <v>87376.1</v>
      </c>
      <c r="AZ51" s="20">
        <v>43688.1</v>
      </c>
      <c r="BA51" s="20">
        <v>43688.1</v>
      </c>
      <c r="BB51" s="26"/>
      <c r="BC51" s="26"/>
      <c r="BD51" s="26"/>
      <c r="BE51" s="27">
        <v>0</v>
      </c>
      <c r="BF51" s="27">
        <v>0</v>
      </c>
      <c r="BG51" s="20">
        <v>0</v>
      </c>
      <c r="BH51" s="20"/>
      <c r="BI51" s="20"/>
      <c r="BJ51" s="20"/>
      <c r="BK51" s="20"/>
      <c r="BL51" s="20"/>
      <c r="BM51" s="20"/>
      <c r="BN51" s="23">
        <f t="shared" si="39"/>
        <v>230</v>
      </c>
      <c r="BO51" s="23">
        <f t="shared" si="39"/>
        <v>130</v>
      </c>
      <c r="BP51" s="23">
        <f t="shared" si="40"/>
        <v>2</v>
      </c>
      <c r="BQ51" s="23">
        <f t="shared" si="31"/>
        <v>1.5384615384615385</v>
      </c>
      <c r="BR51" s="20">
        <f t="shared" si="32"/>
        <v>0.8695652173913043</v>
      </c>
      <c r="BS51" s="24">
        <v>230</v>
      </c>
      <c r="BT51" s="24">
        <v>130</v>
      </c>
      <c r="BU51" s="23">
        <v>2</v>
      </c>
      <c r="BV51" s="20">
        <v>0</v>
      </c>
      <c r="BW51" s="20">
        <v>0</v>
      </c>
      <c r="BX51" s="23">
        <v>0</v>
      </c>
      <c r="BY51" s="20">
        <v>0</v>
      </c>
      <c r="BZ51" s="20">
        <v>0</v>
      </c>
      <c r="CA51" s="20">
        <v>0</v>
      </c>
      <c r="CB51" s="24">
        <v>0</v>
      </c>
      <c r="CC51" s="24">
        <v>0</v>
      </c>
      <c r="CD51" s="20">
        <v>0</v>
      </c>
      <c r="CE51" s="20">
        <v>0</v>
      </c>
      <c r="CF51" s="20">
        <v>0</v>
      </c>
      <c r="CG51" s="20">
        <v>0</v>
      </c>
      <c r="CH51" s="20">
        <v>0</v>
      </c>
      <c r="CI51" s="20">
        <v>0</v>
      </c>
      <c r="CJ51" s="20">
        <v>0</v>
      </c>
      <c r="CK51" s="30">
        <v>0</v>
      </c>
      <c r="CL51" s="30">
        <v>0</v>
      </c>
      <c r="CM51" s="20">
        <v>0</v>
      </c>
      <c r="CN51" s="24">
        <v>180</v>
      </c>
      <c r="CO51" s="24">
        <v>90</v>
      </c>
      <c r="CP51" s="20">
        <v>4.96</v>
      </c>
      <c r="CQ51" s="20">
        <v>180</v>
      </c>
      <c r="CR51" s="20">
        <v>90</v>
      </c>
      <c r="CS51" s="20">
        <v>4.96</v>
      </c>
      <c r="CT51" s="24">
        <v>0</v>
      </c>
      <c r="CU51" s="24">
        <v>0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3">
        <f t="shared" si="41"/>
        <v>100095.6</v>
      </c>
      <c r="DH51" s="23">
        <f t="shared" si="42"/>
        <v>49313.5</v>
      </c>
      <c r="DI51" s="23">
        <f t="shared" si="43"/>
        <v>48254.2094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  <c r="DV51" s="20">
        <v>0</v>
      </c>
      <c r="DW51" s="20">
        <v>0</v>
      </c>
      <c r="DX51" s="20">
        <v>0</v>
      </c>
      <c r="DY51" s="20">
        <v>23714.8</v>
      </c>
      <c r="DZ51" s="20">
        <v>10114.8</v>
      </c>
      <c r="EA51" s="20">
        <v>0</v>
      </c>
      <c r="EB51" s="20">
        <v>0</v>
      </c>
      <c r="EC51" s="23">
        <f t="shared" si="44"/>
        <v>23714.8</v>
      </c>
      <c r="ED51" s="23">
        <f t="shared" si="44"/>
        <v>10114.8</v>
      </c>
      <c r="EE51" s="23">
        <f t="shared" si="12"/>
        <v>0</v>
      </c>
      <c r="EG51" s="29"/>
      <c r="EI51" s="29"/>
    </row>
    <row r="52" spans="1:139" s="32" customFormat="1" ht="20.25" customHeight="1">
      <c r="A52" s="47">
        <v>43</v>
      </c>
      <c r="B52" s="50" t="s">
        <v>99</v>
      </c>
      <c r="C52" s="20">
        <v>261.549</v>
      </c>
      <c r="D52" s="30">
        <v>0</v>
      </c>
      <c r="E52" s="22">
        <f t="shared" si="13"/>
        <v>15017.37</v>
      </c>
      <c r="F52" s="22">
        <f t="shared" si="14"/>
        <v>7311.6</v>
      </c>
      <c r="G52" s="23">
        <f t="shared" si="33"/>
        <v>7060.3589999999995</v>
      </c>
      <c r="H52" s="23">
        <f t="shared" si="15"/>
        <v>96.56380272443786</v>
      </c>
      <c r="I52" s="23">
        <f t="shared" si="16"/>
        <v>47.014617073428965</v>
      </c>
      <c r="J52" s="23">
        <f t="shared" si="34"/>
        <v>4296.67</v>
      </c>
      <c r="K52" s="23">
        <f t="shared" si="35"/>
        <v>1951.25</v>
      </c>
      <c r="L52" s="23">
        <f t="shared" si="36"/>
        <v>1616.959</v>
      </c>
      <c r="M52" s="23">
        <f t="shared" si="17"/>
        <v>82.8678539397822</v>
      </c>
      <c r="N52" s="23">
        <f t="shared" si="18"/>
        <v>37.63284124682603</v>
      </c>
      <c r="O52" s="23">
        <f t="shared" si="37"/>
        <v>1577.27</v>
      </c>
      <c r="P52" s="23">
        <f t="shared" si="37"/>
        <v>650</v>
      </c>
      <c r="Q52" s="23">
        <f t="shared" si="38"/>
        <v>518.0378</v>
      </c>
      <c r="R52" s="23">
        <f t="shared" si="19"/>
        <v>79.69812307692307</v>
      </c>
      <c r="S52" s="20">
        <f t="shared" si="20"/>
        <v>32.84395189155946</v>
      </c>
      <c r="T52" s="24">
        <v>0</v>
      </c>
      <c r="U52" s="24">
        <v>0</v>
      </c>
      <c r="V52" s="23">
        <v>0</v>
      </c>
      <c r="W52" s="23" t="e">
        <f t="shared" si="21"/>
        <v>#DIV/0!</v>
      </c>
      <c r="X52" s="20" t="e">
        <f t="shared" si="22"/>
        <v>#DIV/0!</v>
      </c>
      <c r="Y52" s="24">
        <v>1305</v>
      </c>
      <c r="Z52" s="24">
        <v>428.25</v>
      </c>
      <c r="AA52" s="23">
        <v>685.755</v>
      </c>
      <c r="AB52" s="23">
        <f t="shared" si="23"/>
        <v>160.12959719789842</v>
      </c>
      <c r="AC52" s="20">
        <f t="shared" si="24"/>
        <v>52.54827586206896</v>
      </c>
      <c r="AD52" s="24">
        <v>1577.27</v>
      </c>
      <c r="AE52" s="24">
        <v>650</v>
      </c>
      <c r="AF52" s="23">
        <v>518.0378</v>
      </c>
      <c r="AG52" s="23">
        <f t="shared" si="25"/>
        <v>79.69812307692307</v>
      </c>
      <c r="AH52" s="20">
        <f t="shared" si="26"/>
        <v>32.84395189155946</v>
      </c>
      <c r="AI52" s="24">
        <v>450</v>
      </c>
      <c r="AJ52" s="24">
        <v>200</v>
      </c>
      <c r="AK52" s="23">
        <v>285.7662</v>
      </c>
      <c r="AL52" s="23">
        <f t="shared" si="27"/>
        <v>142.8831</v>
      </c>
      <c r="AM52" s="20">
        <f t="shared" si="28"/>
        <v>63.503600000000006</v>
      </c>
      <c r="AN52" s="25">
        <v>0</v>
      </c>
      <c r="AO52" s="25">
        <v>0</v>
      </c>
      <c r="AP52" s="23">
        <v>0</v>
      </c>
      <c r="AQ52" s="23" t="e">
        <f t="shared" si="29"/>
        <v>#DIV/0!</v>
      </c>
      <c r="AR52" s="20" t="e">
        <f t="shared" si="30"/>
        <v>#DIV/0!</v>
      </c>
      <c r="AS52" s="25">
        <v>0</v>
      </c>
      <c r="AT52" s="25">
        <v>0</v>
      </c>
      <c r="AU52" s="20"/>
      <c r="AV52" s="20"/>
      <c r="AW52" s="20"/>
      <c r="AX52" s="20"/>
      <c r="AY52" s="20">
        <v>10720.7</v>
      </c>
      <c r="AZ52" s="20">
        <v>5360.35</v>
      </c>
      <c r="BA52" s="20">
        <v>5443.4</v>
      </c>
      <c r="BB52" s="26"/>
      <c r="BC52" s="26"/>
      <c r="BD52" s="26"/>
      <c r="BE52" s="27">
        <v>0</v>
      </c>
      <c r="BF52" s="27">
        <v>0</v>
      </c>
      <c r="BG52" s="20">
        <v>0</v>
      </c>
      <c r="BH52" s="20"/>
      <c r="BI52" s="20"/>
      <c r="BJ52" s="20"/>
      <c r="BK52" s="20"/>
      <c r="BL52" s="20"/>
      <c r="BM52" s="20"/>
      <c r="BN52" s="23">
        <f t="shared" si="39"/>
        <v>709.9</v>
      </c>
      <c r="BO52" s="23">
        <f t="shared" si="39"/>
        <v>573</v>
      </c>
      <c r="BP52" s="23">
        <f t="shared" si="40"/>
        <v>56.9</v>
      </c>
      <c r="BQ52" s="23">
        <f t="shared" si="31"/>
        <v>9.93019197207679</v>
      </c>
      <c r="BR52" s="20">
        <f t="shared" si="32"/>
        <v>8.015213410339484</v>
      </c>
      <c r="BS52" s="24">
        <v>709.9</v>
      </c>
      <c r="BT52" s="24">
        <v>573</v>
      </c>
      <c r="BU52" s="23">
        <v>56.9</v>
      </c>
      <c r="BV52" s="20">
        <v>0</v>
      </c>
      <c r="BW52" s="20">
        <v>0</v>
      </c>
      <c r="BX52" s="23">
        <v>0</v>
      </c>
      <c r="BY52" s="20">
        <v>0</v>
      </c>
      <c r="BZ52" s="20">
        <v>0</v>
      </c>
      <c r="CA52" s="20">
        <v>0</v>
      </c>
      <c r="CB52" s="24">
        <v>0</v>
      </c>
      <c r="CC52" s="24">
        <v>0</v>
      </c>
      <c r="CD52" s="20">
        <v>0</v>
      </c>
      <c r="CE52" s="20">
        <v>0</v>
      </c>
      <c r="CF52" s="20">
        <v>0</v>
      </c>
      <c r="CG52" s="20">
        <v>0</v>
      </c>
      <c r="CH52" s="20">
        <v>0</v>
      </c>
      <c r="CI52" s="20">
        <v>0</v>
      </c>
      <c r="CJ52" s="20">
        <v>0</v>
      </c>
      <c r="CK52" s="30">
        <v>0</v>
      </c>
      <c r="CL52" s="30">
        <v>0</v>
      </c>
      <c r="CM52" s="20">
        <v>0</v>
      </c>
      <c r="CN52" s="24">
        <v>254.5</v>
      </c>
      <c r="CO52" s="24">
        <v>100</v>
      </c>
      <c r="CP52" s="20">
        <v>70.5</v>
      </c>
      <c r="CQ52" s="20">
        <v>254.5</v>
      </c>
      <c r="CR52" s="20">
        <v>100</v>
      </c>
      <c r="CS52" s="20">
        <v>70.5</v>
      </c>
      <c r="CT52" s="24">
        <v>0</v>
      </c>
      <c r="CU52" s="24">
        <v>0</v>
      </c>
      <c r="CV52" s="20">
        <v>0</v>
      </c>
      <c r="CW52" s="20">
        <v>0</v>
      </c>
      <c r="CX52" s="20">
        <v>0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3">
        <f t="shared" si="41"/>
        <v>15017.37</v>
      </c>
      <c r="DH52" s="23">
        <f t="shared" si="42"/>
        <v>7311.6</v>
      </c>
      <c r="DI52" s="23">
        <f t="shared" si="43"/>
        <v>7060.3589999999995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  <c r="DV52" s="20">
        <v>0</v>
      </c>
      <c r="DW52" s="20">
        <v>0</v>
      </c>
      <c r="DX52" s="20">
        <v>0</v>
      </c>
      <c r="DY52" s="20">
        <v>1300</v>
      </c>
      <c r="DZ52" s="20">
        <v>350</v>
      </c>
      <c r="EA52" s="20">
        <v>0</v>
      </c>
      <c r="EB52" s="20">
        <v>0</v>
      </c>
      <c r="EC52" s="23">
        <f t="shared" si="44"/>
        <v>1300</v>
      </c>
      <c r="ED52" s="23">
        <f t="shared" si="44"/>
        <v>350</v>
      </c>
      <c r="EE52" s="23">
        <f t="shared" si="12"/>
        <v>0</v>
      </c>
      <c r="EG52" s="29"/>
      <c r="EI52" s="29"/>
    </row>
    <row r="53" spans="1:139" s="32" customFormat="1" ht="20.25" customHeight="1">
      <c r="A53" s="49">
        <v>44</v>
      </c>
      <c r="B53" s="48" t="s">
        <v>100</v>
      </c>
      <c r="C53" s="20">
        <v>84334.5284</v>
      </c>
      <c r="D53" s="30">
        <v>0</v>
      </c>
      <c r="E53" s="22">
        <f t="shared" si="13"/>
        <v>484452.07000000007</v>
      </c>
      <c r="F53" s="22">
        <f t="shared" si="14"/>
        <v>234867</v>
      </c>
      <c r="G53" s="23">
        <f t="shared" si="33"/>
        <v>217262.4958</v>
      </c>
      <c r="H53" s="23">
        <f t="shared" si="15"/>
        <v>92.50447947136038</v>
      </c>
      <c r="I53" s="23">
        <f t="shared" si="16"/>
        <v>44.847056964789104</v>
      </c>
      <c r="J53" s="23">
        <f t="shared" si="34"/>
        <v>168018</v>
      </c>
      <c r="K53" s="23">
        <f t="shared" si="35"/>
        <v>78801.84</v>
      </c>
      <c r="L53" s="23">
        <f t="shared" si="36"/>
        <v>62167.245800000004</v>
      </c>
      <c r="M53" s="23">
        <f t="shared" si="17"/>
        <v>78.89060179305459</v>
      </c>
      <c r="N53" s="23">
        <f t="shared" si="18"/>
        <v>37.000348653120504</v>
      </c>
      <c r="O53" s="23">
        <f t="shared" si="37"/>
        <v>47434.2</v>
      </c>
      <c r="P53" s="23">
        <f t="shared" si="37"/>
        <v>26396.84</v>
      </c>
      <c r="Q53" s="23">
        <f t="shared" si="38"/>
        <v>24352.898299999997</v>
      </c>
      <c r="R53" s="23">
        <f t="shared" si="19"/>
        <v>92.25686976168357</v>
      </c>
      <c r="S53" s="20">
        <f t="shared" si="20"/>
        <v>51.34037951520211</v>
      </c>
      <c r="T53" s="24">
        <v>983.7</v>
      </c>
      <c r="U53" s="24">
        <v>340</v>
      </c>
      <c r="V53" s="23">
        <v>1112.1543</v>
      </c>
      <c r="W53" s="23">
        <f t="shared" si="21"/>
        <v>327.1042058823529</v>
      </c>
      <c r="X53" s="20">
        <f t="shared" si="22"/>
        <v>113.05827996340348</v>
      </c>
      <c r="Y53" s="24">
        <v>22489</v>
      </c>
      <c r="Z53" s="24">
        <v>9000</v>
      </c>
      <c r="AA53" s="23">
        <v>6824.8585</v>
      </c>
      <c r="AB53" s="23">
        <f t="shared" si="23"/>
        <v>75.83176111111112</v>
      </c>
      <c r="AC53" s="20">
        <f t="shared" si="24"/>
        <v>30.347541020054248</v>
      </c>
      <c r="AD53" s="24">
        <v>46450.5</v>
      </c>
      <c r="AE53" s="24">
        <v>26056.84</v>
      </c>
      <c r="AF53" s="23">
        <v>23240.744</v>
      </c>
      <c r="AG53" s="23">
        <f t="shared" si="25"/>
        <v>89.1924884214663</v>
      </c>
      <c r="AH53" s="20">
        <f t="shared" si="26"/>
        <v>50.033355938041566</v>
      </c>
      <c r="AI53" s="24">
        <v>4394.8</v>
      </c>
      <c r="AJ53" s="24">
        <v>1805</v>
      </c>
      <c r="AK53" s="23">
        <v>2699.0375</v>
      </c>
      <c r="AL53" s="23">
        <f t="shared" si="27"/>
        <v>149.53116343490305</v>
      </c>
      <c r="AM53" s="20">
        <f t="shared" si="28"/>
        <v>61.414341949576766</v>
      </c>
      <c r="AN53" s="25">
        <v>5000</v>
      </c>
      <c r="AO53" s="25">
        <v>2400</v>
      </c>
      <c r="AP53" s="23">
        <v>591.6</v>
      </c>
      <c r="AQ53" s="23">
        <f t="shared" si="29"/>
        <v>24.65</v>
      </c>
      <c r="AR53" s="20">
        <f t="shared" si="30"/>
        <v>11.832</v>
      </c>
      <c r="AS53" s="25">
        <v>0</v>
      </c>
      <c r="AT53" s="25">
        <v>0</v>
      </c>
      <c r="AU53" s="20"/>
      <c r="AV53" s="20"/>
      <c r="AW53" s="20"/>
      <c r="AX53" s="20"/>
      <c r="AY53" s="20">
        <v>309924.9</v>
      </c>
      <c r="AZ53" s="20">
        <v>153034.9</v>
      </c>
      <c r="BA53" s="20">
        <v>153034.9</v>
      </c>
      <c r="BB53" s="26"/>
      <c r="BC53" s="26"/>
      <c r="BD53" s="26"/>
      <c r="BE53" s="27">
        <v>3033.9</v>
      </c>
      <c r="BF53" s="27">
        <v>1365.26</v>
      </c>
      <c r="BG53" s="20">
        <v>1365.3</v>
      </c>
      <c r="BH53" s="20"/>
      <c r="BI53" s="20"/>
      <c r="BJ53" s="20"/>
      <c r="BK53" s="20"/>
      <c r="BL53" s="20"/>
      <c r="BM53" s="20"/>
      <c r="BN53" s="23">
        <f t="shared" si="39"/>
        <v>52600</v>
      </c>
      <c r="BO53" s="23">
        <f t="shared" si="39"/>
        <v>25400</v>
      </c>
      <c r="BP53" s="23">
        <f t="shared" si="40"/>
        <v>19561.054</v>
      </c>
      <c r="BQ53" s="23">
        <f t="shared" si="31"/>
        <v>77.01202362204724</v>
      </c>
      <c r="BR53" s="20">
        <f t="shared" si="32"/>
        <v>37.18831558935361</v>
      </c>
      <c r="BS53" s="24">
        <v>50000</v>
      </c>
      <c r="BT53" s="24">
        <v>25000</v>
      </c>
      <c r="BU53" s="23">
        <v>17055.554</v>
      </c>
      <c r="BV53" s="20">
        <v>0</v>
      </c>
      <c r="BW53" s="20">
        <v>0</v>
      </c>
      <c r="BX53" s="23">
        <v>0</v>
      </c>
      <c r="BY53" s="20">
        <v>0</v>
      </c>
      <c r="BZ53" s="20">
        <v>0</v>
      </c>
      <c r="CA53" s="20">
        <v>0</v>
      </c>
      <c r="CB53" s="24">
        <v>2600</v>
      </c>
      <c r="CC53" s="24">
        <v>400</v>
      </c>
      <c r="CD53" s="20">
        <v>2505.5</v>
      </c>
      <c r="CE53" s="20">
        <v>0</v>
      </c>
      <c r="CF53" s="20">
        <v>0</v>
      </c>
      <c r="CG53" s="20">
        <v>0</v>
      </c>
      <c r="CH53" s="20">
        <v>3475.27</v>
      </c>
      <c r="CI53" s="20">
        <v>1665</v>
      </c>
      <c r="CJ53" s="20">
        <v>695.05</v>
      </c>
      <c r="CK53" s="30">
        <v>0</v>
      </c>
      <c r="CL53" s="30">
        <v>0</v>
      </c>
      <c r="CM53" s="20">
        <v>0</v>
      </c>
      <c r="CN53" s="24">
        <v>35700</v>
      </c>
      <c r="CO53" s="24">
        <v>13600</v>
      </c>
      <c r="CP53" s="20">
        <v>5650.6975</v>
      </c>
      <c r="CQ53" s="20">
        <v>18000</v>
      </c>
      <c r="CR53" s="20">
        <v>7100</v>
      </c>
      <c r="CS53" s="20">
        <v>3643.0975</v>
      </c>
      <c r="CT53" s="24">
        <v>0</v>
      </c>
      <c r="CU53" s="24">
        <v>0</v>
      </c>
      <c r="CV53" s="20">
        <v>0</v>
      </c>
      <c r="CW53" s="20">
        <v>400</v>
      </c>
      <c r="CX53" s="20">
        <v>200</v>
      </c>
      <c r="CY53" s="20">
        <v>460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2027.1</v>
      </c>
      <c r="DF53" s="20">
        <v>0</v>
      </c>
      <c r="DG53" s="23">
        <f t="shared" si="41"/>
        <v>484452.07000000007</v>
      </c>
      <c r="DH53" s="23">
        <f t="shared" si="42"/>
        <v>234867</v>
      </c>
      <c r="DI53" s="23">
        <f t="shared" si="43"/>
        <v>217262.4958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  <c r="DV53" s="20">
        <v>0</v>
      </c>
      <c r="DW53" s="20">
        <v>0</v>
      </c>
      <c r="DX53" s="20">
        <v>0</v>
      </c>
      <c r="DY53" s="20">
        <v>19100</v>
      </c>
      <c r="DZ53" s="20">
        <v>19100</v>
      </c>
      <c r="EA53" s="20">
        <v>0</v>
      </c>
      <c r="EB53" s="20">
        <v>0</v>
      </c>
      <c r="EC53" s="23">
        <f t="shared" si="44"/>
        <v>19100</v>
      </c>
      <c r="ED53" s="23">
        <f t="shared" si="44"/>
        <v>19100</v>
      </c>
      <c r="EE53" s="23">
        <f t="shared" si="12"/>
        <v>0</v>
      </c>
      <c r="EG53" s="29"/>
      <c r="EI53" s="29"/>
    </row>
    <row r="54" spans="1:139" s="32" customFormat="1" ht="20.25" customHeight="1">
      <c r="A54" s="47">
        <v>45</v>
      </c>
      <c r="B54" s="48" t="s">
        <v>101</v>
      </c>
      <c r="C54" s="20">
        <v>50155.131</v>
      </c>
      <c r="D54" s="30">
        <v>-0.031000000017229468</v>
      </c>
      <c r="E54" s="22">
        <f t="shared" si="13"/>
        <v>182686.7</v>
      </c>
      <c r="F54" s="22">
        <f t="shared" si="14"/>
        <v>85940.869</v>
      </c>
      <c r="G54" s="23">
        <f t="shared" si="33"/>
        <v>86810.9556</v>
      </c>
      <c r="H54" s="23">
        <f t="shared" si="15"/>
        <v>101.01242471727856</v>
      </c>
      <c r="I54" s="23">
        <f t="shared" si="16"/>
        <v>47.51903428109435</v>
      </c>
      <c r="J54" s="23">
        <f t="shared" si="34"/>
        <v>38090</v>
      </c>
      <c r="K54" s="23">
        <f t="shared" si="35"/>
        <v>13712.019</v>
      </c>
      <c r="L54" s="23">
        <f t="shared" si="36"/>
        <v>12876.055600000002</v>
      </c>
      <c r="M54" s="23">
        <f t="shared" si="17"/>
        <v>93.90342589227744</v>
      </c>
      <c r="N54" s="23">
        <f t="shared" si="18"/>
        <v>33.80429404043056</v>
      </c>
      <c r="O54" s="23">
        <f t="shared" si="37"/>
        <v>14230</v>
      </c>
      <c r="P54" s="23">
        <f t="shared" si="37"/>
        <v>6000</v>
      </c>
      <c r="Q54" s="23">
        <f t="shared" si="38"/>
        <v>6207.0126</v>
      </c>
      <c r="R54" s="23">
        <f t="shared" si="19"/>
        <v>103.45021000000001</v>
      </c>
      <c r="S54" s="20">
        <f t="shared" si="20"/>
        <v>43.61920309205903</v>
      </c>
      <c r="T54" s="24">
        <v>0</v>
      </c>
      <c r="U54" s="24">
        <v>0</v>
      </c>
      <c r="V54" s="23">
        <v>0.9976</v>
      </c>
      <c r="W54" s="23" t="e">
        <f t="shared" si="21"/>
        <v>#DIV/0!</v>
      </c>
      <c r="X54" s="20" t="e">
        <f t="shared" si="22"/>
        <v>#DIV/0!</v>
      </c>
      <c r="Y54" s="24">
        <v>12300</v>
      </c>
      <c r="Z54" s="24">
        <v>4212.019</v>
      </c>
      <c r="AA54" s="23">
        <v>2537.032</v>
      </c>
      <c r="AB54" s="23">
        <f t="shared" si="23"/>
        <v>60.2331565930733</v>
      </c>
      <c r="AC54" s="20">
        <f t="shared" si="24"/>
        <v>20.626276422764228</v>
      </c>
      <c r="AD54" s="24">
        <v>14230</v>
      </c>
      <c r="AE54" s="24">
        <v>6000</v>
      </c>
      <c r="AF54" s="23">
        <v>6206.015</v>
      </c>
      <c r="AG54" s="23">
        <f t="shared" si="25"/>
        <v>103.43358333333335</v>
      </c>
      <c r="AH54" s="20">
        <f t="shared" si="26"/>
        <v>43.612192550948706</v>
      </c>
      <c r="AI54" s="24">
        <v>1000</v>
      </c>
      <c r="AJ54" s="24">
        <v>500</v>
      </c>
      <c r="AK54" s="23">
        <v>175.2</v>
      </c>
      <c r="AL54" s="23">
        <f t="shared" si="27"/>
        <v>35.04</v>
      </c>
      <c r="AM54" s="20">
        <f t="shared" si="28"/>
        <v>17.52</v>
      </c>
      <c r="AN54" s="25">
        <v>0</v>
      </c>
      <c r="AO54" s="25">
        <v>0</v>
      </c>
      <c r="AP54" s="23">
        <v>0</v>
      </c>
      <c r="AQ54" s="23" t="e">
        <f t="shared" si="29"/>
        <v>#DIV/0!</v>
      </c>
      <c r="AR54" s="20" t="e">
        <f t="shared" si="30"/>
        <v>#DIV/0!</v>
      </c>
      <c r="AS54" s="25">
        <v>0</v>
      </c>
      <c r="AT54" s="25">
        <v>0</v>
      </c>
      <c r="AU54" s="20"/>
      <c r="AV54" s="20"/>
      <c r="AW54" s="20"/>
      <c r="AX54" s="20"/>
      <c r="AY54" s="20">
        <v>144596.7</v>
      </c>
      <c r="AZ54" s="20">
        <v>72228.85</v>
      </c>
      <c r="BA54" s="20">
        <v>73934.9</v>
      </c>
      <c r="BB54" s="26"/>
      <c r="BC54" s="26"/>
      <c r="BD54" s="26"/>
      <c r="BE54" s="27">
        <v>0</v>
      </c>
      <c r="BF54" s="27">
        <v>0</v>
      </c>
      <c r="BG54" s="20">
        <v>0</v>
      </c>
      <c r="BH54" s="20"/>
      <c r="BI54" s="20"/>
      <c r="BJ54" s="20"/>
      <c r="BK54" s="20"/>
      <c r="BL54" s="20"/>
      <c r="BM54" s="20"/>
      <c r="BN54" s="23">
        <f t="shared" si="39"/>
        <v>6000</v>
      </c>
      <c r="BO54" s="23">
        <f t="shared" si="39"/>
        <v>2000</v>
      </c>
      <c r="BP54" s="23">
        <f t="shared" si="40"/>
        <v>3430.041</v>
      </c>
      <c r="BQ54" s="23">
        <f t="shared" si="31"/>
        <v>171.50205</v>
      </c>
      <c r="BR54" s="20">
        <f t="shared" si="32"/>
        <v>57.167350000000006</v>
      </c>
      <c r="BS54" s="24">
        <v>6000</v>
      </c>
      <c r="BT54" s="24">
        <v>2000</v>
      </c>
      <c r="BU54" s="23">
        <v>3430.041</v>
      </c>
      <c r="BV54" s="20">
        <v>0</v>
      </c>
      <c r="BW54" s="20">
        <v>0</v>
      </c>
      <c r="BX54" s="23">
        <v>0</v>
      </c>
      <c r="BY54" s="20">
        <v>0</v>
      </c>
      <c r="BZ54" s="20">
        <v>0</v>
      </c>
      <c r="CA54" s="20">
        <v>0</v>
      </c>
      <c r="CB54" s="24">
        <v>0</v>
      </c>
      <c r="CC54" s="24">
        <v>0</v>
      </c>
      <c r="CD54" s="20">
        <v>0</v>
      </c>
      <c r="CE54" s="20">
        <v>0</v>
      </c>
      <c r="CF54" s="20">
        <v>0</v>
      </c>
      <c r="CG54" s="20">
        <v>0</v>
      </c>
      <c r="CH54" s="20">
        <v>0</v>
      </c>
      <c r="CI54" s="20">
        <v>0</v>
      </c>
      <c r="CJ54" s="20">
        <v>0</v>
      </c>
      <c r="CK54" s="30">
        <v>1560</v>
      </c>
      <c r="CL54" s="30">
        <v>0</v>
      </c>
      <c r="CM54" s="20">
        <v>278.8</v>
      </c>
      <c r="CN54" s="24">
        <v>3000</v>
      </c>
      <c r="CO54" s="24">
        <v>1000</v>
      </c>
      <c r="CP54" s="20">
        <v>247.97</v>
      </c>
      <c r="CQ54" s="20">
        <v>3000</v>
      </c>
      <c r="CR54" s="20">
        <v>800</v>
      </c>
      <c r="CS54" s="20">
        <v>217.97</v>
      </c>
      <c r="CT54" s="24">
        <v>0</v>
      </c>
      <c r="CU54" s="24">
        <v>0</v>
      </c>
      <c r="CV54" s="20">
        <v>0</v>
      </c>
      <c r="CW54" s="20">
        <v>0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3">
        <f t="shared" si="41"/>
        <v>182686.7</v>
      </c>
      <c r="DH54" s="23">
        <f t="shared" si="42"/>
        <v>85940.869</v>
      </c>
      <c r="DI54" s="23">
        <f t="shared" si="43"/>
        <v>86810.9556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  <c r="DV54" s="20">
        <v>0</v>
      </c>
      <c r="DW54" s="20">
        <v>0</v>
      </c>
      <c r="DX54" s="20">
        <v>0</v>
      </c>
      <c r="DY54" s="20">
        <v>38399.9</v>
      </c>
      <c r="DZ54" s="20">
        <v>16144.869</v>
      </c>
      <c r="EA54" s="20">
        <v>0</v>
      </c>
      <c r="EB54" s="20">
        <v>0</v>
      </c>
      <c r="EC54" s="23">
        <f t="shared" si="44"/>
        <v>38399.9</v>
      </c>
      <c r="ED54" s="23">
        <f t="shared" si="44"/>
        <v>16144.869</v>
      </c>
      <c r="EE54" s="23">
        <f t="shared" si="12"/>
        <v>0</v>
      </c>
      <c r="EG54" s="29"/>
      <c r="EI54" s="29"/>
    </row>
    <row r="55" spans="1:139" s="32" customFormat="1" ht="20.25" customHeight="1">
      <c r="A55" s="49">
        <v>46</v>
      </c>
      <c r="B55" s="48" t="s">
        <v>102</v>
      </c>
      <c r="C55" s="20">
        <v>34736.652000000104</v>
      </c>
      <c r="D55" s="30">
        <v>0</v>
      </c>
      <c r="E55" s="22">
        <f t="shared" si="13"/>
        <v>163599.7</v>
      </c>
      <c r="F55" s="22">
        <f t="shared" si="14"/>
        <v>88893.8479999999</v>
      </c>
      <c r="G55" s="23">
        <f t="shared" si="33"/>
        <v>70488.02219999999</v>
      </c>
      <c r="H55" s="23">
        <f t="shared" si="15"/>
        <v>79.29460112920309</v>
      </c>
      <c r="I55" s="23">
        <f t="shared" si="16"/>
        <v>43.08566714975638</v>
      </c>
      <c r="J55" s="23">
        <f t="shared" si="34"/>
        <v>42929.6</v>
      </c>
      <c r="K55" s="23">
        <f t="shared" si="35"/>
        <v>28623.79799999989</v>
      </c>
      <c r="L55" s="23">
        <f t="shared" si="36"/>
        <v>9633.9222</v>
      </c>
      <c r="M55" s="23">
        <f t="shared" si="17"/>
        <v>33.657036707707476</v>
      </c>
      <c r="N55" s="23">
        <f t="shared" si="18"/>
        <v>22.441211192277592</v>
      </c>
      <c r="O55" s="23">
        <f t="shared" si="37"/>
        <v>17364</v>
      </c>
      <c r="P55" s="23">
        <f t="shared" si="37"/>
        <v>14487.7979999999</v>
      </c>
      <c r="Q55" s="23">
        <f t="shared" si="38"/>
        <v>5003.2322</v>
      </c>
      <c r="R55" s="23">
        <f t="shared" si="19"/>
        <v>34.5341107047464</v>
      </c>
      <c r="S55" s="20">
        <f t="shared" si="20"/>
        <v>28.81382285187745</v>
      </c>
      <c r="T55" s="24">
        <v>0</v>
      </c>
      <c r="U55" s="24">
        <v>3</v>
      </c>
      <c r="V55" s="23">
        <v>0.9052</v>
      </c>
      <c r="W55" s="23">
        <f t="shared" si="21"/>
        <v>30.173333333333336</v>
      </c>
      <c r="X55" s="20" t="e">
        <f t="shared" si="22"/>
        <v>#DIV/0!</v>
      </c>
      <c r="Y55" s="24">
        <v>17107.4</v>
      </c>
      <c r="Z55" s="24">
        <v>10000</v>
      </c>
      <c r="AA55" s="23">
        <v>2063.574</v>
      </c>
      <c r="AB55" s="23">
        <f t="shared" si="23"/>
        <v>20.63574</v>
      </c>
      <c r="AC55" s="20">
        <f t="shared" si="24"/>
        <v>12.06246419678034</v>
      </c>
      <c r="AD55" s="24">
        <v>17364</v>
      </c>
      <c r="AE55" s="24">
        <v>14484.7979999999</v>
      </c>
      <c r="AF55" s="23">
        <v>5002.327</v>
      </c>
      <c r="AG55" s="23">
        <f t="shared" si="25"/>
        <v>34.5350138814503</v>
      </c>
      <c r="AH55" s="20">
        <f t="shared" si="26"/>
        <v>28.808609767334715</v>
      </c>
      <c r="AI55" s="24">
        <v>570</v>
      </c>
      <c r="AJ55" s="24">
        <v>556</v>
      </c>
      <c r="AK55" s="23">
        <v>280</v>
      </c>
      <c r="AL55" s="23">
        <f t="shared" si="27"/>
        <v>50.35971223021583</v>
      </c>
      <c r="AM55" s="20">
        <f t="shared" si="28"/>
        <v>49.122807017543856</v>
      </c>
      <c r="AN55" s="25">
        <v>0</v>
      </c>
      <c r="AO55" s="25">
        <v>0</v>
      </c>
      <c r="AP55" s="23">
        <v>0</v>
      </c>
      <c r="AQ55" s="23" t="e">
        <f t="shared" si="29"/>
        <v>#DIV/0!</v>
      </c>
      <c r="AR55" s="20" t="e">
        <f t="shared" si="30"/>
        <v>#DIV/0!</v>
      </c>
      <c r="AS55" s="25">
        <v>0</v>
      </c>
      <c r="AT55" s="25">
        <v>0</v>
      </c>
      <c r="AU55" s="20"/>
      <c r="AV55" s="20"/>
      <c r="AW55" s="20"/>
      <c r="AX55" s="20"/>
      <c r="AY55" s="20">
        <v>120670.1</v>
      </c>
      <c r="AZ55" s="20">
        <v>60270.05</v>
      </c>
      <c r="BA55" s="20">
        <v>60854.1</v>
      </c>
      <c r="BB55" s="26"/>
      <c r="BC55" s="26"/>
      <c r="BD55" s="26"/>
      <c r="BE55" s="27">
        <v>0</v>
      </c>
      <c r="BF55" s="27">
        <v>0</v>
      </c>
      <c r="BG55" s="20">
        <v>0</v>
      </c>
      <c r="BH55" s="20"/>
      <c r="BI55" s="20"/>
      <c r="BJ55" s="20"/>
      <c r="BK55" s="20"/>
      <c r="BL55" s="20"/>
      <c r="BM55" s="20"/>
      <c r="BN55" s="23">
        <f t="shared" si="39"/>
        <v>4738.2</v>
      </c>
      <c r="BO55" s="23">
        <f t="shared" si="39"/>
        <v>1180</v>
      </c>
      <c r="BP55" s="23">
        <f t="shared" si="40"/>
        <v>1485.25</v>
      </c>
      <c r="BQ55" s="23">
        <f t="shared" si="31"/>
        <v>125.86864406779661</v>
      </c>
      <c r="BR55" s="20">
        <f t="shared" si="32"/>
        <v>31.34629184078342</v>
      </c>
      <c r="BS55" s="24">
        <v>4378.2</v>
      </c>
      <c r="BT55" s="24">
        <v>1000</v>
      </c>
      <c r="BU55" s="23">
        <v>1275.25</v>
      </c>
      <c r="BV55" s="20">
        <v>0</v>
      </c>
      <c r="BW55" s="20">
        <v>0</v>
      </c>
      <c r="BX55" s="23">
        <v>0</v>
      </c>
      <c r="BY55" s="20">
        <v>0</v>
      </c>
      <c r="BZ55" s="20">
        <v>0</v>
      </c>
      <c r="CA55" s="20">
        <v>0</v>
      </c>
      <c r="CB55" s="24">
        <v>360</v>
      </c>
      <c r="CC55" s="24">
        <v>180</v>
      </c>
      <c r="CD55" s="20">
        <v>210</v>
      </c>
      <c r="CE55" s="20">
        <v>0</v>
      </c>
      <c r="CF55" s="20">
        <v>0</v>
      </c>
      <c r="CG55" s="20">
        <v>0</v>
      </c>
      <c r="CH55" s="20">
        <v>0</v>
      </c>
      <c r="CI55" s="20">
        <v>0</v>
      </c>
      <c r="CJ55" s="20">
        <v>0</v>
      </c>
      <c r="CK55" s="30">
        <v>0</v>
      </c>
      <c r="CL55" s="30">
        <v>0</v>
      </c>
      <c r="CM55" s="20">
        <v>0</v>
      </c>
      <c r="CN55" s="24">
        <v>3150</v>
      </c>
      <c r="CO55" s="24">
        <v>2399.99999999999</v>
      </c>
      <c r="CP55" s="20">
        <v>801.866</v>
      </c>
      <c r="CQ55" s="20">
        <v>2370</v>
      </c>
      <c r="CR55" s="20">
        <v>1185</v>
      </c>
      <c r="CS55" s="20">
        <v>788.866</v>
      </c>
      <c r="CT55" s="24">
        <v>0</v>
      </c>
      <c r="CU55" s="24">
        <v>0</v>
      </c>
      <c r="CV55" s="20">
        <v>0</v>
      </c>
      <c r="CW55" s="20">
        <v>0</v>
      </c>
      <c r="CX55" s="20">
        <v>0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3">
        <f t="shared" si="41"/>
        <v>163599.7</v>
      </c>
      <c r="DH55" s="23">
        <f t="shared" si="42"/>
        <v>88893.8479999999</v>
      </c>
      <c r="DI55" s="23">
        <f t="shared" si="43"/>
        <v>70488.02219999999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  <c r="DV55" s="20">
        <v>0</v>
      </c>
      <c r="DW55" s="20">
        <v>0</v>
      </c>
      <c r="DX55" s="20">
        <v>0</v>
      </c>
      <c r="DY55" s="33">
        <v>15663.3</v>
      </c>
      <c r="DZ55" s="33">
        <v>22163.3479999999</v>
      </c>
      <c r="EA55" s="20">
        <v>0</v>
      </c>
      <c r="EB55" s="20">
        <v>0</v>
      </c>
      <c r="EC55" s="23">
        <f t="shared" si="44"/>
        <v>15663.3</v>
      </c>
      <c r="ED55" s="23">
        <f t="shared" si="44"/>
        <v>22163.3479999999</v>
      </c>
      <c r="EE55" s="23">
        <f t="shared" si="12"/>
        <v>0</v>
      </c>
      <c r="EG55" s="29"/>
      <c r="EI55" s="29"/>
    </row>
    <row r="56" spans="1:139" s="32" customFormat="1" ht="20.25" customHeight="1">
      <c r="A56" s="47">
        <v>47</v>
      </c>
      <c r="B56" s="48" t="s">
        <v>103</v>
      </c>
      <c r="C56" s="20">
        <v>18000.1</v>
      </c>
      <c r="D56" s="30">
        <v>0</v>
      </c>
      <c r="E56" s="22">
        <f t="shared" si="13"/>
        <v>705808.9</v>
      </c>
      <c r="F56" s="22">
        <f t="shared" si="14"/>
        <v>346853.82</v>
      </c>
      <c r="G56" s="23">
        <f t="shared" si="33"/>
        <v>320829.68759999995</v>
      </c>
      <c r="H56" s="23">
        <f t="shared" si="15"/>
        <v>92.49708929254403</v>
      </c>
      <c r="I56" s="23">
        <f t="shared" si="16"/>
        <v>45.455602444231005</v>
      </c>
      <c r="J56" s="23">
        <f t="shared" si="34"/>
        <v>157811.3</v>
      </c>
      <c r="K56" s="23">
        <f t="shared" si="35"/>
        <v>78234.42</v>
      </c>
      <c r="L56" s="23">
        <f t="shared" si="36"/>
        <v>52478.85759999999</v>
      </c>
      <c r="M56" s="23">
        <f t="shared" si="17"/>
        <v>67.07898850659338</v>
      </c>
      <c r="N56" s="23">
        <f t="shared" si="18"/>
        <v>33.254182431803045</v>
      </c>
      <c r="O56" s="23">
        <f t="shared" si="37"/>
        <v>47197.399999999994</v>
      </c>
      <c r="P56" s="23">
        <f t="shared" si="37"/>
        <v>22824.82</v>
      </c>
      <c r="Q56" s="23">
        <f t="shared" si="38"/>
        <v>17717.027000000002</v>
      </c>
      <c r="R56" s="23">
        <f t="shared" si="19"/>
        <v>77.62175999635485</v>
      </c>
      <c r="S56" s="20">
        <f t="shared" si="20"/>
        <v>37.53814193154709</v>
      </c>
      <c r="T56" s="24">
        <v>10147.7</v>
      </c>
      <c r="U56" s="24">
        <v>4824.8</v>
      </c>
      <c r="V56" s="23">
        <v>4197.079</v>
      </c>
      <c r="W56" s="23">
        <f t="shared" si="21"/>
        <v>86.98969905488309</v>
      </c>
      <c r="X56" s="20">
        <f t="shared" si="22"/>
        <v>41.35990421474817</v>
      </c>
      <c r="Y56" s="24">
        <v>9869.3</v>
      </c>
      <c r="Z56" s="24">
        <v>4048</v>
      </c>
      <c r="AA56" s="34">
        <v>1896.3426</v>
      </c>
      <c r="AB56" s="23">
        <f t="shared" si="23"/>
        <v>46.846408102766794</v>
      </c>
      <c r="AC56" s="20">
        <f t="shared" si="24"/>
        <v>19.21456030316233</v>
      </c>
      <c r="AD56" s="24">
        <v>37049.7</v>
      </c>
      <c r="AE56" s="24">
        <v>18000.02</v>
      </c>
      <c r="AF56" s="23">
        <v>13519.948</v>
      </c>
      <c r="AG56" s="23">
        <f t="shared" si="25"/>
        <v>75.11073876584582</v>
      </c>
      <c r="AH56" s="20">
        <f t="shared" si="26"/>
        <v>36.491383196085266</v>
      </c>
      <c r="AI56" s="24">
        <v>13804.1</v>
      </c>
      <c r="AJ56" s="24">
        <v>8499.1</v>
      </c>
      <c r="AK56" s="23">
        <v>7888.85</v>
      </c>
      <c r="AL56" s="23">
        <f t="shared" si="27"/>
        <v>92.8198279817863</v>
      </c>
      <c r="AM56" s="20">
        <f t="shared" si="28"/>
        <v>57.14860077802971</v>
      </c>
      <c r="AN56" s="25">
        <v>8000</v>
      </c>
      <c r="AO56" s="25">
        <v>3550</v>
      </c>
      <c r="AP56" s="23">
        <v>2590.5</v>
      </c>
      <c r="AQ56" s="23">
        <f t="shared" si="29"/>
        <v>72.9718309859155</v>
      </c>
      <c r="AR56" s="20">
        <f t="shared" si="30"/>
        <v>32.38125</v>
      </c>
      <c r="AS56" s="25">
        <v>0</v>
      </c>
      <c r="AT56" s="25">
        <v>0</v>
      </c>
      <c r="AU56" s="20"/>
      <c r="AV56" s="20"/>
      <c r="AW56" s="20"/>
      <c r="AX56" s="20"/>
      <c r="AY56" s="20">
        <v>537389.2</v>
      </c>
      <c r="AZ56" s="20">
        <v>263589</v>
      </c>
      <c r="BA56" s="20">
        <v>263589.1</v>
      </c>
      <c r="BB56" s="26"/>
      <c r="BC56" s="26"/>
      <c r="BD56" s="26"/>
      <c r="BE56" s="27">
        <v>5134.1</v>
      </c>
      <c r="BF56" s="27">
        <v>2567</v>
      </c>
      <c r="BG56" s="20">
        <v>2310.3</v>
      </c>
      <c r="BH56" s="20"/>
      <c r="BI56" s="20"/>
      <c r="BJ56" s="20"/>
      <c r="BK56" s="20"/>
      <c r="BL56" s="20"/>
      <c r="BM56" s="20"/>
      <c r="BN56" s="23">
        <f t="shared" si="39"/>
        <v>8100</v>
      </c>
      <c r="BO56" s="23">
        <f t="shared" si="39"/>
        <v>3500</v>
      </c>
      <c r="BP56" s="23">
        <f t="shared" si="40"/>
        <v>3798.094</v>
      </c>
      <c r="BQ56" s="23">
        <f t="shared" si="31"/>
        <v>108.51697142857144</v>
      </c>
      <c r="BR56" s="20">
        <f t="shared" si="32"/>
        <v>46.89004938271605</v>
      </c>
      <c r="BS56" s="24">
        <v>4250</v>
      </c>
      <c r="BT56" s="24">
        <v>1900</v>
      </c>
      <c r="BU56" s="23">
        <v>2275.494</v>
      </c>
      <c r="BV56" s="20">
        <v>0</v>
      </c>
      <c r="BW56" s="20">
        <v>0</v>
      </c>
      <c r="BX56" s="23">
        <v>0</v>
      </c>
      <c r="BY56" s="20">
        <v>0</v>
      </c>
      <c r="BZ56" s="20">
        <v>0</v>
      </c>
      <c r="CA56" s="20">
        <v>0</v>
      </c>
      <c r="CB56" s="24">
        <v>3850</v>
      </c>
      <c r="CC56" s="24">
        <v>1600</v>
      </c>
      <c r="CD56" s="20">
        <v>1522.6</v>
      </c>
      <c r="CE56" s="20">
        <v>0</v>
      </c>
      <c r="CF56" s="20">
        <v>0</v>
      </c>
      <c r="CG56" s="20">
        <v>0</v>
      </c>
      <c r="CH56" s="20">
        <v>5474.3</v>
      </c>
      <c r="CI56" s="20">
        <v>2463.4</v>
      </c>
      <c r="CJ56" s="20">
        <v>2463.43</v>
      </c>
      <c r="CK56" s="30">
        <v>0</v>
      </c>
      <c r="CL56" s="30">
        <v>0</v>
      </c>
      <c r="CM56" s="33">
        <v>0</v>
      </c>
      <c r="CN56" s="24">
        <v>66040.5</v>
      </c>
      <c r="CO56" s="24">
        <v>33632.5</v>
      </c>
      <c r="CP56" s="33">
        <v>15845.158</v>
      </c>
      <c r="CQ56" s="20">
        <v>18600</v>
      </c>
      <c r="CR56" s="20">
        <v>9500</v>
      </c>
      <c r="CS56" s="20">
        <v>6537.8</v>
      </c>
      <c r="CT56" s="24">
        <v>2000</v>
      </c>
      <c r="CU56" s="24">
        <v>1000</v>
      </c>
      <c r="CV56" s="20">
        <v>1835.036</v>
      </c>
      <c r="CW56" s="20">
        <v>200</v>
      </c>
      <c r="CX56" s="20">
        <v>80</v>
      </c>
      <c r="CY56" s="20">
        <v>30</v>
      </c>
      <c r="CZ56" s="20">
        <v>0</v>
      </c>
      <c r="DA56" s="20">
        <v>0</v>
      </c>
      <c r="DB56" s="20">
        <v>0</v>
      </c>
      <c r="DC56" s="20">
        <v>2600</v>
      </c>
      <c r="DD56" s="20">
        <v>1100</v>
      </c>
      <c r="DE56" s="20">
        <v>877.85</v>
      </c>
      <c r="DF56" s="20">
        <v>-12</v>
      </c>
      <c r="DG56" s="23">
        <f t="shared" si="41"/>
        <v>705808.9</v>
      </c>
      <c r="DH56" s="23">
        <f t="shared" si="42"/>
        <v>346853.82</v>
      </c>
      <c r="DI56" s="23">
        <f t="shared" si="43"/>
        <v>320829.68759999995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  <c r="DV56" s="20">
        <v>0</v>
      </c>
      <c r="DW56" s="20">
        <v>0</v>
      </c>
      <c r="DX56" s="20">
        <v>0</v>
      </c>
      <c r="DY56" s="20">
        <v>26500</v>
      </c>
      <c r="DZ56" s="20">
        <v>2280</v>
      </c>
      <c r="EA56" s="20">
        <v>0</v>
      </c>
      <c r="EB56" s="20">
        <v>0</v>
      </c>
      <c r="EC56" s="23">
        <f t="shared" si="44"/>
        <v>26500</v>
      </c>
      <c r="ED56" s="23">
        <f t="shared" si="44"/>
        <v>2280</v>
      </c>
      <c r="EE56" s="23">
        <f t="shared" si="12"/>
        <v>0</v>
      </c>
      <c r="EG56" s="29"/>
      <c r="EI56" s="29"/>
    </row>
    <row r="57" spans="1:139" s="32" customFormat="1" ht="20.25" customHeight="1">
      <c r="A57" s="49">
        <v>48</v>
      </c>
      <c r="B57" s="48" t="s">
        <v>104</v>
      </c>
      <c r="C57" s="20">
        <v>148568.0346</v>
      </c>
      <c r="D57" s="30">
        <v>0</v>
      </c>
      <c r="E57" s="22">
        <f t="shared" si="13"/>
        <v>325395.5</v>
      </c>
      <c r="F57" s="22">
        <f t="shared" si="14"/>
        <v>163703.935</v>
      </c>
      <c r="G57" s="23">
        <f t="shared" si="33"/>
        <v>149627.6334</v>
      </c>
      <c r="H57" s="23">
        <f t="shared" si="15"/>
        <v>91.40136637521877</v>
      </c>
      <c r="I57" s="23">
        <f t="shared" si="16"/>
        <v>45.983313659838565</v>
      </c>
      <c r="J57" s="23">
        <f t="shared" si="34"/>
        <v>140110.1</v>
      </c>
      <c r="K57" s="23">
        <f t="shared" si="35"/>
        <v>64172.235</v>
      </c>
      <c r="L57" s="23">
        <f t="shared" si="36"/>
        <v>57815.8334</v>
      </c>
      <c r="M57" s="23">
        <f t="shared" si="17"/>
        <v>90.09477915176245</v>
      </c>
      <c r="N57" s="23">
        <f t="shared" si="18"/>
        <v>41.2645722185624</v>
      </c>
      <c r="O57" s="23">
        <f t="shared" si="37"/>
        <v>22954.3</v>
      </c>
      <c r="P57" s="23">
        <f t="shared" si="37"/>
        <v>4685.9</v>
      </c>
      <c r="Q57" s="23">
        <f t="shared" si="38"/>
        <v>7306.7464</v>
      </c>
      <c r="R57" s="23">
        <f t="shared" si="19"/>
        <v>155.9304808041145</v>
      </c>
      <c r="S57" s="20">
        <f t="shared" si="20"/>
        <v>31.831710834135652</v>
      </c>
      <c r="T57" s="24">
        <v>1288.5</v>
      </c>
      <c r="U57" s="24">
        <v>635</v>
      </c>
      <c r="V57" s="23">
        <v>269.7944</v>
      </c>
      <c r="W57" s="23">
        <f t="shared" si="21"/>
        <v>42.48730708661417</v>
      </c>
      <c r="X57" s="20">
        <f t="shared" si="22"/>
        <v>20.938641831587116</v>
      </c>
      <c r="Y57" s="24">
        <v>12190</v>
      </c>
      <c r="Z57" s="24">
        <v>5900.065</v>
      </c>
      <c r="AA57" s="34">
        <v>3050.332</v>
      </c>
      <c r="AB57" s="23">
        <f t="shared" si="23"/>
        <v>51.69997279690987</v>
      </c>
      <c r="AC57" s="20">
        <f t="shared" si="24"/>
        <v>25.023232157506154</v>
      </c>
      <c r="AD57" s="24">
        <v>21665.8</v>
      </c>
      <c r="AE57" s="24">
        <v>4050.9</v>
      </c>
      <c r="AF57" s="23">
        <v>7036.952</v>
      </c>
      <c r="AG57" s="23">
        <f t="shared" si="25"/>
        <v>173.7132982793947</v>
      </c>
      <c r="AH57" s="20">
        <f t="shared" si="26"/>
        <v>32.47953918156726</v>
      </c>
      <c r="AI57" s="24">
        <v>1564.4</v>
      </c>
      <c r="AJ57" s="24">
        <v>897.2</v>
      </c>
      <c r="AK57" s="23">
        <v>737.36</v>
      </c>
      <c r="AL57" s="23">
        <f t="shared" si="27"/>
        <v>82.1845742309407</v>
      </c>
      <c r="AM57" s="20">
        <f t="shared" si="28"/>
        <v>47.13372538992584</v>
      </c>
      <c r="AN57" s="25">
        <v>0</v>
      </c>
      <c r="AO57" s="25">
        <v>0</v>
      </c>
      <c r="AP57" s="23">
        <v>0</v>
      </c>
      <c r="AQ57" s="23" t="e">
        <f t="shared" si="29"/>
        <v>#DIV/0!</v>
      </c>
      <c r="AR57" s="20" t="e">
        <f t="shared" si="30"/>
        <v>#DIV/0!</v>
      </c>
      <c r="AS57" s="25">
        <v>0</v>
      </c>
      <c r="AT57" s="25">
        <v>0</v>
      </c>
      <c r="AU57" s="20"/>
      <c r="AV57" s="20"/>
      <c r="AW57" s="20"/>
      <c r="AX57" s="20"/>
      <c r="AY57" s="20">
        <v>169985.4</v>
      </c>
      <c r="AZ57" s="20">
        <v>84231.7</v>
      </c>
      <c r="BA57" s="20">
        <v>84231.8</v>
      </c>
      <c r="BB57" s="26"/>
      <c r="BC57" s="26"/>
      <c r="BD57" s="26"/>
      <c r="BE57" s="27">
        <v>1500</v>
      </c>
      <c r="BF57" s="27">
        <v>1500</v>
      </c>
      <c r="BG57" s="20">
        <v>680</v>
      </c>
      <c r="BH57" s="20"/>
      <c r="BI57" s="20"/>
      <c r="BJ57" s="20"/>
      <c r="BK57" s="20"/>
      <c r="BL57" s="20"/>
      <c r="BM57" s="20"/>
      <c r="BN57" s="23">
        <f t="shared" si="39"/>
        <v>19537.9</v>
      </c>
      <c r="BO57" s="23">
        <f t="shared" si="39"/>
        <v>4451</v>
      </c>
      <c r="BP57" s="23">
        <f t="shared" si="40"/>
        <v>8375.214</v>
      </c>
      <c r="BQ57" s="23">
        <f t="shared" si="31"/>
        <v>188.164771961357</v>
      </c>
      <c r="BR57" s="20">
        <f t="shared" si="32"/>
        <v>42.86650049391183</v>
      </c>
      <c r="BS57" s="24">
        <v>13460</v>
      </c>
      <c r="BT57" s="24">
        <v>2795</v>
      </c>
      <c r="BU57" s="23">
        <v>5567.314</v>
      </c>
      <c r="BV57" s="20">
        <v>0</v>
      </c>
      <c r="BW57" s="20">
        <v>456</v>
      </c>
      <c r="BX57" s="23">
        <v>147</v>
      </c>
      <c r="BY57" s="20">
        <v>0</v>
      </c>
      <c r="BZ57" s="20">
        <v>0</v>
      </c>
      <c r="CA57" s="20">
        <v>0</v>
      </c>
      <c r="CB57" s="24">
        <v>6077.9</v>
      </c>
      <c r="CC57" s="24">
        <v>1200</v>
      </c>
      <c r="CD57" s="20">
        <v>2660.9</v>
      </c>
      <c r="CE57" s="20">
        <v>0</v>
      </c>
      <c r="CF57" s="20">
        <v>0</v>
      </c>
      <c r="CG57" s="20">
        <v>0</v>
      </c>
      <c r="CH57" s="20">
        <v>0</v>
      </c>
      <c r="CI57" s="20">
        <v>0</v>
      </c>
      <c r="CJ57" s="20">
        <v>0</v>
      </c>
      <c r="CK57" s="30">
        <v>0</v>
      </c>
      <c r="CL57" s="30">
        <v>0</v>
      </c>
      <c r="CM57" s="20">
        <v>0</v>
      </c>
      <c r="CN57" s="24">
        <v>23513.5</v>
      </c>
      <c r="CO57" s="24">
        <v>4925.5</v>
      </c>
      <c r="CP57" s="20">
        <v>7203.731</v>
      </c>
      <c r="CQ57" s="20">
        <v>3840</v>
      </c>
      <c r="CR57" s="20">
        <v>1920</v>
      </c>
      <c r="CS57" s="20">
        <v>1635.09</v>
      </c>
      <c r="CT57" s="24">
        <v>300</v>
      </c>
      <c r="CU57" s="24">
        <v>100</v>
      </c>
      <c r="CV57" s="20">
        <v>142.45</v>
      </c>
      <c r="CW57" s="20">
        <v>50</v>
      </c>
      <c r="CX57" s="20">
        <v>20</v>
      </c>
      <c r="CY57" s="20">
        <v>0</v>
      </c>
      <c r="CZ57" s="20">
        <v>0</v>
      </c>
      <c r="DA57" s="20">
        <v>0</v>
      </c>
      <c r="DB57" s="20">
        <v>0</v>
      </c>
      <c r="DC57" s="20">
        <v>60000</v>
      </c>
      <c r="DD57" s="20">
        <v>43192.57</v>
      </c>
      <c r="DE57" s="20">
        <v>31000</v>
      </c>
      <c r="DF57" s="20">
        <v>0</v>
      </c>
      <c r="DG57" s="23">
        <f t="shared" si="41"/>
        <v>311595.5</v>
      </c>
      <c r="DH57" s="23">
        <f t="shared" si="42"/>
        <v>149903.935</v>
      </c>
      <c r="DI57" s="23">
        <f t="shared" si="43"/>
        <v>142727.6334</v>
      </c>
      <c r="DJ57" s="20">
        <v>0</v>
      </c>
      <c r="DK57" s="20">
        <v>0</v>
      </c>
      <c r="DL57" s="20">
        <v>0</v>
      </c>
      <c r="DM57" s="20">
        <v>13800</v>
      </c>
      <c r="DN57" s="20">
        <v>13800</v>
      </c>
      <c r="DO57" s="20">
        <v>6900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  <c r="DV57" s="20">
        <v>0</v>
      </c>
      <c r="DW57" s="20">
        <v>0</v>
      </c>
      <c r="DX57" s="20">
        <v>0</v>
      </c>
      <c r="DY57" s="20">
        <v>59082.2</v>
      </c>
      <c r="DZ57" s="20">
        <v>14217.635</v>
      </c>
      <c r="EA57" s="20">
        <v>0</v>
      </c>
      <c r="EB57" s="20">
        <v>0</v>
      </c>
      <c r="EC57" s="23">
        <f t="shared" si="44"/>
        <v>72882.2</v>
      </c>
      <c r="ED57" s="23">
        <f t="shared" si="44"/>
        <v>28017.635000000002</v>
      </c>
      <c r="EE57" s="23">
        <f t="shared" si="12"/>
        <v>6900</v>
      </c>
      <c r="EG57" s="29"/>
      <c r="EI57" s="29"/>
    </row>
    <row r="58" spans="1:139" s="32" customFormat="1" ht="20.25" customHeight="1">
      <c r="A58" s="47">
        <v>49</v>
      </c>
      <c r="B58" s="48" t="s">
        <v>105</v>
      </c>
      <c r="C58" s="20">
        <v>20487.0765</v>
      </c>
      <c r="D58" s="30">
        <v>-0.0004999999946448952</v>
      </c>
      <c r="E58" s="22">
        <f t="shared" si="13"/>
        <v>154583.5</v>
      </c>
      <c r="F58" s="22">
        <f t="shared" si="14"/>
        <v>80348.924</v>
      </c>
      <c r="G58" s="23">
        <f t="shared" si="33"/>
        <v>68691.1354</v>
      </c>
      <c r="H58" s="23">
        <f t="shared" si="15"/>
        <v>85.49104577928136</v>
      </c>
      <c r="I58" s="23">
        <f t="shared" si="16"/>
        <v>44.43626609566998</v>
      </c>
      <c r="J58" s="23">
        <f t="shared" si="34"/>
        <v>36963.200000000004</v>
      </c>
      <c r="K58" s="23">
        <f t="shared" si="35"/>
        <v>21787.824</v>
      </c>
      <c r="L58" s="23">
        <f t="shared" si="36"/>
        <v>10130.035399999999</v>
      </c>
      <c r="M58" s="23">
        <f t="shared" si="17"/>
        <v>46.494020697064556</v>
      </c>
      <c r="N58" s="23">
        <f t="shared" si="18"/>
        <v>27.405731646610676</v>
      </c>
      <c r="O58" s="23">
        <f t="shared" si="37"/>
        <v>15423.9</v>
      </c>
      <c r="P58" s="23">
        <f t="shared" si="37"/>
        <v>9891.924</v>
      </c>
      <c r="Q58" s="23">
        <f t="shared" si="38"/>
        <v>3915.6603999999998</v>
      </c>
      <c r="R58" s="23">
        <f t="shared" si="19"/>
        <v>39.584416540199854</v>
      </c>
      <c r="S58" s="20">
        <f t="shared" si="20"/>
        <v>25.38696697981704</v>
      </c>
      <c r="T58" s="24">
        <v>523.1</v>
      </c>
      <c r="U58" s="24">
        <v>185</v>
      </c>
      <c r="V58" s="23">
        <v>213.2234</v>
      </c>
      <c r="W58" s="23">
        <f t="shared" si="21"/>
        <v>115.25589189189189</v>
      </c>
      <c r="X58" s="20">
        <f t="shared" si="22"/>
        <v>40.76149875740776</v>
      </c>
      <c r="Y58" s="24">
        <v>10268</v>
      </c>
      <c r="Z58" s="24">
        <v>6142.5</v>
      </c>
      <c r="AA58" s="23">
        <v>2150.77</v>
      </c>
      <c r="AB58" s="23">
        <f t="shared" si="23"/>
        <v>35.014570614570616</v>
      </c>
      <c r="AC58" s="20">
        <f t="shared" si="24"/>
        <v>20.94633813790417</v>
      </c>
      <c r="AD58" s="24">
        <v>14900.8</v>
      </c>
      <c r="AE58" s="24">
        <v>9706.924</v>
      </c>
      <c r="AF58" s="23">
        <v>3702.437</v>
      </c>
      <c r="AG58" s="23">
        <f t="shared" si="25"/>
        <v>38.142227136011364</v>
      </c>
      <c r="AH58" s="20">
        <f t="shared" si="26"/>
        <v>24.84723638999248</v>
      </c>
      <c r="AI58" s="24">
        <v>856.8</v>
      </c>
      <c r="AJ58" s="24">
        <v>428.4</v>
      </c>
      <c r="AK58" s="23">
        <v>357.7</v>
      </c>
      <c r="AL58" s="23">
        <f t="shared" si="27"/>
        <v>83.49673202614379</v>
      </c>
      <c r="AM58" s="20">
        <f t="shared" si="28"/>
        <v>41.748366013071895</v>
      </c>
      <c r="AN58" s="25">
        <v>0</v>
      </c>
      <c r="AO58" s="25">
        <v>0</v>
      </c>
      <c r="AP58" s="23">
        <v>0</v>
      </c>
      <c r="AQ58" s="23" t="e">
        <f t="shared" si="29"/>
        <v>#DIV/0!</v>
      </c>
      <c r="AR58" s="20" t="e">
        <f t="shared" si="30"/>
        <v>#DIV/0!</v>
      </c>
      <c r="AS58" s="25">
        <v>0</v>
      </c>
      <c r="AT58" s="25">
        <v>0</v>
      </c>
      <c r="AU58" s="20"/>
      <c r="AV58" s="20"/>
      <c r="AW58" s="20"/>
      <c r="AX58" s="20"/>
      <c r="AY58" s="20">
        <v>117620.3</v>
      </c>
      <c r="AZ58" s="20">
        <v>58561.1</v>
      </c>
      <c r="BA58" s="20">
        <v>58561.1</v>
      </c>
      <c r="BB58" s="26"/>
      <c r="BC58" s="26"/>
      <c r="BD58" s="26"/>
      <c r="BE58" s="27">
        <v>0</v>
      </c>
      <c r="BF58" s="27">
        <v>0</v>
      </c>
      <c r="BG58" s="20">
        <v>0</v>
      </c>
      <c r="BH58" s="20"/>
      <c r="BI58" s="20"/>
      <c r="BJ58" s="20"/>
      <c r="BK58" s="20"/>
      <c r="BL58" s="20"/>
      <c r="BM58" s="20"/>
      <c r="BN58" s="23">
        <f t="shared" si="39"/>
        <v>2583.9</v>
      </c>
      <c r="BO58" s="23">
        <f t="shared" si="39"/>
        <v>1625</v>
      </c>
      <c r="BP58" s="23">
        <f t="shared" si="40"/>
        <v>960.35</v>
      </c>
      <c r="BQ58" s="23">
        <f t="shared" si="31"/>
        <v>59.09846153846154</v>
      </c>
      <c r="BR58" s="20">
        <f t="shared" si="32"/>
        <v>37.16668601726073</v>
      </c>
      <c r="BS58" s="24">
        <v>2547.9</v>
      </c>
      <c r="BT58" s="24">
        <v>1610</v>
      </c>
      <c r="BU58" s="23">
        <v>960.35</v>
      </c>
      <c r="BV58" s="20">
        <v>0</v>
      </c>
      <c r="BW58" s="20">
        <v>0</v>
      </c>
      <c r="BX58" s="23">
        <v>0</v>
      </c>
      <c r="BY58" s="20">
        <v>0</v>
      </c>
      <c r="BZ58" s="20">
        <v>0</v>
      </c>
      <c r="CA58" s="20">
        <v>0</v>
      </c>
      <c r="CB58" s="24">
        <v>36</v>
      </c>
      <c r="CC58" s="24">
        <v>15</v>
      </c>
      <c r="CD58" s="20">
        <v>0</v>
      </c>
      <c r="CE58" s="20">
        <v>0</v>
      </c>
      <c r="CF58" s="20">
        <v>0</v>
      </c>
      <c r="CG58" s="20">
        <v>0</v>
      </c>
      <c r="CH58" s="20">
        <v>0</v>
      </c>
      <c r="CI58" s="20">
        <v>0</v>
      </c>
      <c r="CJ58" s="20">
        <v>0</v>
      </c>
      <c r="CK58" s="30">
        <v>0</v>
      </c>
      <c r="CL58" s="30">
        <v>0</v>
      </c>
      <c r="CM58" s="20">
        <v>0</v>
      </c>
      <c r="CN58" s="24">
        <v>6630.6</v>
      </c>
      <c r="CO58" s="24">
        <v>3350</v>
      </c>
      <c r="CP58" s="20">
        <v>2299.2</v>
      </c>
      <c r="CQ58" s="20">
        <v>3850.6</v>
      </c>
      <c r="CR58" s="20">
        <v>1925.3</v>
      </c>
      <c r="CS58" s="20">
        <v>1284.1</v>
      </c>
      <c r="CT58" s="24">
        <v>100</v>
      </c>
      <c r="CU58" s="24">
        <v>50</v>
      </c>
      <c r="CV58" s="20">
        <v>8.715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1100</v>
      </c>
      <c r="DD58" s="20">
        <v>300</v>
      </c>
      <c r="DE58" s="20">
        <v>437.64</v>
      </c>
      <c r="DF58" s="20">
        <v>0</v>
      </c>
      <c r="DG58" s="23">
        <f t="shared" si="41"/>
        <v>154583.5</v>
      </c>
      <c r="DH58" s="23">
        <f t="shared" si="42"/>
        <v>80348.924</v>
      </c>
      <c r="DI58" s="23">
        <f t="shared" si="43"/>
        <v>68691.1354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  <c r="DV58" s="20">
        <v>0</v>
      </c>
      <c r="DW58" s="20">
        <v>0</v>
      </c>
      <c r="DX58" s="20">
        <v>0</v>
      </c>
      <c r="DY58" s="33">
        <v>7554.924</v>
      </c>
      <c r="DZ58" s="33">
        <v>7554.9235</v>
      </c>
      <c r="EA58" s="20">
        <v>0</v>
      </c>
      <c r="EB58" s="20">
        <v>0</v>
      </c>
      <c r="EC58" s="23">
        <f t="shared" si="44"/>
        <v>7554.924</v>
      </c>
      <c r="ED58" s="23">
        <f t="shared" si="44"/>
        <v>7554.9235</v>
      </c>
      <c r="EE58" s="23">
        <f t="shared" si="12"/>
        <v>0</v>
      </c>
      <c r="EG58" s="29"/>
      <c r="EI58" s="29"/>
    </row>
    <row r="59" spans="1:139" s="32" customFormat="1" ht="20.25" customHeight="1">
      <c r="A59" s="49">
        <v>50</v>
      </c>
      <c r="B59" s="50" t="s">
        <v>106</v>
      </c>
      <c r="C59" s="20">
        <v>17743.693</v>
      </c>
      <c r="D59" s="30">
        <v>0</v>
      </c>
      <c r="E59" s="22">
        <f t="shared" si="13"/>
        <v>58504.6</v>
      </c>
      <c r="F59" s="22">
        <f t="shared" si="14"/>
        <v>30942.799999999992</v>
      </c>
      <c r="G59" s="23">
        <f t="shared" si="33"/>
        <v>27458.303</v>
      </c>
      <c r="H59" s="23">
        <f t="shared" si="15"/>
        <v>88.73890856677484</v>
      </c>
      <c r="I59" s="23">
        <f t="shared" si="16"/>
        <v>46.93357958177648</v>
      </c>
      <c r="J59" s="23">
        <f t="shared" si="34"/>
        <v>17570.1</v>
      </c>
      <c r="K59" s="23">
        <f t="shared" si="35"/>
        <v>10536.1</v>
      </c>
      <c r="L59" s="23">
        <f t="shared" si="36"/>
        <v>7051.503</v>
      </c>
      <c r="M59" s="23">
        <f t="shared" si="17"/>
        <v>66.92706978863147</v>
      </c>
      <c r="N59" s="23">
        <f t="shared" si="18"/>
        <v>40.133539365171515</v>
      </c>
      <c r="O59" s="23">
        <f t="shared" si="37"/>
        <v>7272.2</v>
      </c>
      <c r="P59" s="23">
        <f t="shared" si="37"/>
        <v>4986</v>
      </c>
      <c r="Q59" s="23">
        <f t="shared" si="38"/>
        <v>2637.6510000000003</v>
      </c>
      <c r="R59" s="23">
        <f t="shared" si="19"/>
        <v>52.9011432009627</v>
      </c>
      <c r="S59" s="20">
        <f t="shared" si="20"/>
        <v>36.27033084898655</v>
      </c>
      <c r="T59" s="24">
        <v>209.5</v>
      </c>
      <c r="U59" s="24">
        <v>60</v>
      </c>
      <c r="V59" s="23">
        <v>158.251</v>
      </c>
      <c r="W59" s="23">
        <f t="shared" si="21"/>
        <v>263.7516666666667</v>
      </c>
      <c r="X59" s="20">
        <f t="shared" si="22"/>
        <v>75.53747016706444</v>
      </c>
      <c r="Y59" s="24">
        <v>7942.5</v>
      </c>
      <c r="Z59" s="24">
        <v>4800</v>
      </c>
      <c r="AA59" s="23">
        <v>3030.84</v>
      </c>
      <c r="AB59" s="23">
        <f t="shared" si="23"/>
        <v>63.1425</v>
      </c>
      <c r="AC59" s="20">
        <f t="shared" si="24"/>
        <v>38.15977337110482</v>
      </c>
      <c r="AD59" s="24">
        <v>7062.7</v>
      </c>
      <c r="AE59" s="24">
        <v>4926</v>
      </c>
      <c r="AF59" s="23">
        <v>2479.4</v>
      </c>
      <c r="AG59" s="23">
        <f t="shared" si="25"/>
        <v>50.33292732440113</v>
      </c>
      <c r="AH59" s="20">
        <f t="shared" si="26"/>
        <v>35.10555453296898</v>
      </c>
      <c r="AI59" s="24">
        <v>249.4</v>
      </c>
      <c r="AJ59" s="24">
        <v>100.1</v>
      </c>
      <c r="AK59" s="23">
        <v>109</v>
      </c>
      <c r="AL59" s="23">
        <f t="shared" si="27"/>
        <v>108.89110889110889</v>
      </c>
      <c r="AM59" s="20">
        <f t="shared" si="28"/>
        <v>43.70489174017642</v>
      </c>
      <c r="AN59" s="25">
        <v>0</v>
      </c>
      <c r="AO59" s="25">
        <v>0</v>
      </c>
      <c r="AP59" s="23">
        <v>0</v>
      </c>
      <c r="AQ59" s="23" t="e">
        <f t="shared" si="29"/>
        <v>#DIV/0!</v>
      </c>
      <c r="AR59" s="20" t="e">
        <f t="shared" si="30"/>
        <v>#DIV/0!</v>
      </c>
      <c r="AS59" s="25">
        <v>0</v>
      </c>
      <c r="AT59" s="25">
        <v>0</v>
      </c>
      <c r="AU59" s="20"/>
      <c r="AV59" s="20"/>
      <c r="AW59" s="20"/>
      <c r="AX59" s="20"/>
      <c r="AY59" s="20">
        <v>40934.5</v>
      </c>
      <c r="AZ59" s="20">
        <v>20406.699999999997</v>
      </c>
      <c r="BA59" s="20">
        <v>20406.8</v>
      </c>
      <c r="BB59" s="26"/>
      <c r="BC59" s="26"/>
      <c r="BD59" s="26"/>
      <c r="BE59" s="27">
        <v>0</v>
      </c>
      <c r="BF59" s="27">
        <v>0</v>
      </c>
      <c r="BG59" s="20">
        <v>0</v>
      </c>
      <c r="BH59" s="20"/>
      <c r="BI59" s="20"/>
      <c r="BJ59" s="20"/>
      <c r="BK59" s="20"/>
      <c r="BL59" s="20"/>
      <c r="BM59" s="20"/>
      <c r="BN59" s="23">
        <f t="shared" si="39"/>
        <v>1436</v>
      </c>
      <c r="BO59" s="23">
        <f t="shared" si="39"/>
        <v>400</v>
      </c>
      <c r="BP59" s="23">
        <f t="shared" si="40"/>
        <v>911.7</v>
      </c>
      <c r="BQ59" s="23">
        <f t="shared" si="31"/>
        <v>227.925</v>
      </c>
      <c r="BR59" s="20">
        <f t="shared" si="32"/>
        <v>63.48885793871867</v>
      </c>
      <c r="BS59" s="24">
        <v>1400</v>
      </c>
      <c r="BT59" s="24">
        <v>400</v>
      </c>
      <c r="BU59" s="34">
        <v>861.7</v>
      </c>
      <c r="BV59" s="20">
        <v>0</v>
      </c>
      <c r="BW59" s="20">
        <v>0</v>
      </c>
      <c r="BX59" s="23">
        <v>0</v>
      </c>
      <c r="BY59" s="20">
        <v>0</v>
      </c>
      <c r="BZ59" s="20">
        <v>0</v>
      </c>
      <c r="CA59" s="33">
        <v>0</v>
      </c>
      <c r="CB59" s="24">
        <v>36</v>
      </c>
      <c r="CC59" s="24">
        <v>0</v>
      </c>
      <c r="CD59" s="20">
        <v>50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36">
        <v>0</v>
      </c>
      <c r="CL59" s="36">
        <v>0</v>
      </c>
      <c r="CM59" s="20">
        <v>0</v>
      </c>
      <c r="CN59" s="24">
        <v>670</v>
      </c>
      <c r="CO59" s="24">
        <v>250</v>
      </c>
      <c r="CP59" s="20">
        <v>362.312</v>
      </c>
      <c r="CQ59" s="20">
        <v>620</v>
      </c>
      <c r="CR59" s="20">
        <v>250</v>
      </c>
      <c r="CS59" s="20">
        <v>286.312</v>
      </c>
      <c r="CT59" s="24">
        <v>0</v>
      </c>
      <c r="CU59" s="24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3">
        <f t="shared" si="41"/>
        <v>58504.6</v>
      </c>
      <c r="DH59" s="23">
        <f t="shared" si="42"/>
        <v>30942.799999999996</v>
      </c>
      <c r="DI59" s="23">
        <f t="shared" si="43"/>
        <v>27458.303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  <c r="DV59" s="20">
        <v>0</v>
      </c>
      <c r="DW59" s="20">
        <v>0</v>
      </c>
      <c r="DX59" s="20">
        <v>0</v>
      </c>
      <c r="DY59" s="20">
        <v>5250.7</v>
      </c>
      <c r="DZ59" s="20">
        <v>5250.7</v>
      </c>
      <c r="EA59" s="20">
        <v>0</v>
      </c>
      <c r="EB59" s="20">
        <v>0</v>
      </c>
      <c r="EC59" s="23">
        <f t="shared" si="44"/>
        <v>5250.7</v>
      </c>
      <c r="ED59" s="23">
        <f t="shared" si="44"/>
        <v>5250.7</v>
      </c>
      <c r="EE59" s="23">
        <f t="shared" si="12"/>
        <v>0</v>
      </c>
      <c r="EG59" s="29"/>
      <c r="EI59" s="29"/>
    </row>
    <row r="60" spans="1:139" s="32" customFormat="1" ht="20.25" customHeight="1">
      <c r="A60" s="47">
        <v>51</v>
      </c>
      <c r="B60" s="48" t="s">
        <v>107</v>
      </c>
      <c r="C60" s="20">
        <v>21633.622000000003</v>
      </c>
      <c r="D60" s="30">
        <v>0</v>
      </c>
      <c r="E60" s="22">
        <f t="shared" si="13"/>
        <v>370976.79999999993</v>
      </c>
      <c r="F60" s="22">
        <f t="shared" si="14"/>
        <v>179959.178</v>
      </c>
      <c r="G60" s="23">
        <f t="shared" si="33"/>
        <v>154271.4113</v>
      </c>
      <c r="H60" s="23">
        <f t="shared" si="15"/>
        <v>85.72578126579351</v>
      </c>
      <c r="I60" s="23">
        <f t="shared" si="16"/>
        <v>41.58519112246373</v>
      </c>
      <c r="J60" s="23">
        <f t="shared" si="34"/>
        <v>103982.7</v>
      </c>
      <c r="K60" s="23">
        <f t="shared" si="35"/>
        <v>53220.461</v>
      </c>
      <c r="L60" s="23">
        <f t="shared" si="36"/>
        <v>33479.3693</v>
      </c>
      <c r="M60" s="23">
        <f t="shared" si="17"/>
        <v>62.906950956324856</v>
      </c>
      <c r="N60" s="23">
        <f t="shared" si="18"/>
        <v>32.19705710661485</v>
      </c>
      <c r="O60" s="23">
        <f t="shared" si="37"/>
        <v>20766.4</v>
      </c>
      <c r="P60" s="23">
        <f t="shared" si="37"/>
        <v>8827</v>
      </c>
      <c r="Q60" s="23">
        <f t="shared" si="38"/>
        <v>10108.524300000001</v>
      </c>
      <c r="R60" s="23">
        <f t="shared" si="19"/>
        <v>114.51823156225218</v>
      </c>
      <c r="S60" s="20">
        <f t="shared" si="20"/>
        <v>48.6773070922259</v>
      </c>
      <c r="T60" s="24">
        <v>2525.7</v>
      </c>
      <c r="U60" s="24">
        <v>1200</v>
      </c>
      <c r="V60" s="23">
        <v>682.6733</v>
      </c>
      <c r="W60" s="23">
        <f t="shared" si="21"/>
        <v>56.88944166666667</v>
      </c>
      <c r="X60" s="20">
        <f t="shared" si="22"/>
        <v>27.02907312824168</v>
      </c>
      <c r="Y60" s="24">
        <v>10762.3</v>
      </c>
      <c r="Z60" s="24">
        <v>5070.861</v>
      </c>
      <c r="AA60" s="23">
        <v>4111.66</v>
      </c>
      <c r="AB60" s="23">
        <f t="shared" si="23"/>
        <v>81.08406047809238</v>
      </c>
      <c r="AC60" s="20">
        <f t="shared" si="24"/>
        <v>38.20428718768294</v>
      </c>
      <c r="AD60" s="24">
        <v>18240.7</v>
      </c>
      <c r="AE60" s="24">
        <v>7627</v>
      </c>
      <c r="AF60" s="23">
        <v>9425.851</v>
      </c>
      <c r="AG60" s="23">
        <f t="shared" si="25"/>
        <v>123.58530221581225</v>
      </c>
      <c r="AH60" s="20">
        <f t="shared" si="26"/>
        <v>51.674831557999426</v>
      </c>
      <c r="AI60" s="24">
        <v>726</v>
      </c>
      <c r="AJ60" s="24">
        <v>458</v>
      </c>
      <c r="AK60" s="23">
        <v>528.8</v>
      </c>
      <c r="AL60" s="23">
        <f t="shared" si="27"/>
        <v>115.45851528384279</v>
      </c>
      <c r="AM60" s="20">
        <f t="shared" si="28"/>
        <v>72.8374655647383</v>
      </c>
      <c r="AN60" s="25">
        <v>0</v>
      </c>
      <c r="AO60" s="25">
        <v>0</v>
      </c>
      <c r="AP60" s="23">
        <v>0</v>
      </c>
      <c r="AQ60" s="23" t="e">
        <f t="shared" si="29"/>
        <v>#DIV/0!</v>
      </c>
      <c r="AR60" s="20" t="e">
        <f t="shared" si="30"/>
        <v>#DIV/0!</v>
      </c>
      <c r="AS60" s="25">
        <v>0</v>
      </c>
      <c r="AT60" s="25">
        <v>0</v>
      </c>
      <c r="AU60" s="20"/>
      <c r="AV60" s="20"/>
      <c r="AW60" s="20"/>
      <c r="AX60" s="20"/>
      <c r="AY60" s="20">
        <v>95127.1</v>
      </c>
      <c r="AZ60" s="20">
        <v>46893.8</v>
      </c>
      <c r="BA60" s="20">
        <v>46893.8</v>
      </c>
      <c r="BB60" s="35"/>
      <c r="BC60" s="35"/>
      <c r="BD60" s="35"/>
      <c r="BE60" s="27">
        <v>1867</v>
      </c>
      <c r="BF60" s="27">
        <v>778.539</v>
      </c>
      <c r="BG60" s="33">
        <v>840.2</v>
      </c>
      <c r="BH60" s="20"/>
      <c r="BI60" s="20"/>
      <c r="BJ60" s="20"/>
      <c r="BK60" s="20"/>
      <c r="BL60" s="20"/>
      <c r="BM60" s="20"/>
      <c r="BN60" s="23">
        <f t="shared" si="39"/>
        <v>47318</v>
      </c>
      <c r="BO60" s="23">
        <f t="shared" si="39"/>
        <v>21000</v>
      </c>
      <c r="BP60" s="23">
        <f t="shared" si="40"/>
        <v>17086.597999999998</v>
      </c>
      <c r="BQ60" s="23">
        <f t="shared" si="31"/>
        <v>81.36475238095238</v>
      </c>
      <c r="BR60" s="20">
        <f t="shared" si="32"/>
        <v>36.11014413119742</v>
      </c>
      <c r="BS60" s="24">
        <v>44318</v>
      </c>
      <c r="BT60" s="24">
        <v>21000</v>
      </c>
      <c r="BU60" s="23">
        <v>16227.598</v>
      </c>
      <c r="BV60" s="20">
        <v>0</v>
      </c>
      <c r="BW60" s="20">
        <v>0</v>
      </c>
      <c r="BX60" s="23">
        <v>0</v>
      </c>
      <c r="BY60" s="20">
        <v>0</v>
      </c>
      <c r="BZ60" s="20">
        <v>0</v>
      </c>
      <c r="CA60" s="20">
        <v>0</v>
      </c>
      <c r="CB60" s="24">
        <v>3000</v>
      </c>
      <c r="CC60" s="24">
        <v>0</v>
      </c>
      <c r="CD60" s="20">
        <v>859</v>
      </c>
      <c r="CE60" s="20">
        <v>0</v>
      </c>
      <c r="CF60" s="20">
        <v>0</v>
      </c>
      <c r="CG60" s="20">
        <v>0</v>
      </c>
      <c r="CH60" s="20">
        <v>0</v>
      </c>
      <c r="CI60" s="20">
        <v>0</v>
      </c>
      <c r="CJ60" s="20">
        <v>0</v>
      </c>
      <c r="CK60" s="30">
        <v>0</v>
      </c>
      <c r="CL60" s="30">
        <v>1500</v>
      </c>
      <c r="CM60" s="33">
        <v>0</v>
      </c>
      <c r="CN60" s="24">
        <v>4360</v>
      </c>
      <c r="CO60" s="24">
        <v>2180</v>
      </c>
      <c r="CP60" s="33">
        <v>1064.024</v>
      </c>
      <c r="CQ60" s="20">
        <v>1710</v>
      </c>
      <c r="CR60" s="20">
        <v>855</v>
      </c>
      <c r="CS60" s="20">
        <v>488.974</v>
      </c>
      <c r="CT60" s="24">
        <v>50</v>
      </c>
      <c r="CU60" s="24">
        <v>20</v>
      </c>
      <c r="CV60" s="20">
        <v>400.763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-0.056</v>
      </c>
      <c r="DC60" s="20">
        <v>20000</v>
      </c>
      <c r="DD60" s="20">
        <v>14164.6</v>
      </c>
      <c r="DE60" s="20">
        <v>179</v>
      </c>
      <c r="DF60" s="20">
        <v>0</v>
      </c>
      <c r="DG60" s="23">
        <f t="shared" si="41"/>
        <v>200976.8</v>
      </c>
      <c r="DH60" s="23">
        <f t="shared" si="42"/>
        <v>100892.80000000002</v>
      </c>
      <c r="DI60" s="23">
        <f t="shared" si="43"/>
        <v>81213.31330000001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170000</v>
      </c>
      <c r="DT60" s="20">
        <v>0</v>
      </c>
      <c r="DU60" s="33">
        <v>73058.098</v>
      </c>
      <c r="DV60" s="33">
        <v>0</v>
      </c>
      <c r="DW60" s="33">
        <v>79066.378</v>
      </c>
      <c r="DX60" s="33">
        <v>0</v>
      </c>
      <c r="DY60" s="20">
        <v>20093.4</v>
      </c>
      <c r="DZ60" s="20">
        <v>4777</v>
      </c>
      <c r="EA60" s="20">
        <v>6830.65</v>
      </c>
      <c r="EB60" s="20">
        <v>0</v>
      </c>
      <c r="EC60" s="23">
        <f t="shared" si="44"/>
        <v>190093.4</v>
      </c>
      <c r="ED60" s="23">
        <f t="shared" si="44"/>
        <v>83843.378</v>
      </c>
      <c r="EE60" s="23">
        <f t="shared" si="12"/>
        <v>79888.74799999999</v>
      </c>
      <c r="EG60" s="29"/>
      <c r="EI60" s="29"/>
    </row>
    <row r="61" spans="1:139" s="32" customFormat="1" ht="20.25" customHeight="1">
      <c r="A61" s="49">
        <v>52</v>
      </c>
      <c r="B61" s="50" t="s">
        <v>108</v>
      </c>
      <c r="C61" s="20">
        <v>0.3000000000001819</v>
      </c>
      <c r="D61" s="30">
        <v>0</v>
      </c>
      <c r="E61" s="22">
        <f t="shared" si="13"/>
        <v>15040.7</v>
      </c>
      <c r="F61" s="22">
        <f t="shared" si="14"/>
        <v>9842.25</v>
      </c>
      <c r="G61" s="23">
        <f t="shared" si="33"/>
        <v>3772.0337</v>
      </c>
      <c r="H61" s="23">
        <f t="shared" si="15"/>
        <v>38.32491249460235</v>
      </c>
      <c r="I61" s="23">
        <f t="shared" si="16"/>
        <v>25.078844069757388</v>
      </c>
      <c r="J61" s="23">
        <f t="shared" si="34"/>
        <v>4635.9</v>
      </c>
      <c r="K61" s="23">
        <f t="shared" si="35"/>
        <v>1557.65</v>
      </c>
      <c r="L61" s="23">
        <f t="shared" si="36"/>
        <v>962.4337</v>
      </c>
      <c r="M61" s="23">
        <f t="shared" si="17"/>
        <v>61.78754534073765</v>
      </c>
      <c r="N61" s="23">
        <f t="shared" si="18"/>
        <v>20.760449966565286</v>
      </c>
      <c r="O61" s="23">
        <f t="shared" si="37"/>
        <v>321</v>
      </c>
      <c r="P61" s="23">
        <f t="shared" si="37"/>
        <v>205.8</v>
      </c>
      <c r="Q61" s="23">
        <f t="shared" si="38"/>
        <v>244.62269999999998</v>
      </c>
      <c r="R61" s="23">
        <f t="shared" si="19"/>
        <v>118.86428571428569</v>
      </c>
      <c r="S61" s="20">
        <f t="shared" si="20"/>
        <v>76.20644859813083</v>
      </c>
      <c r="T61" s="24">
        <v>5.8</v>
      </c>
      <c r="U61" s="24">
        <v>5.8</v>
      </c>
      <c r="V61" s="23">
        <v>3.0227</v>
      </c>
      <c r="W61" s="23">
        <f t="shared" si="21"/>
        <v>52.11551724137931</v>
      </c>
      <c r="X61" s="20">
        <f t="shared" si="22"/>
        <v>52.11551724137931</v>
      </c>
      <c r="Y61" s="24">
        <v>1042.9</v>
      </c>
      <c r="Z61" s="24">
        <v>222.725</v>
      </c>
      <c r="AA61" s="23">
        <v>617.811</v>
      </c>
      <c r="AB61" s="23">
        <f t="shared" si="23"/>
        <v>277.3873610955214</v>
      </c>
      <c r="AC61" s="20">
        <f t="shared" si="24"/>
        <v>59.239716176047565</v>
      </c>
      <c r="AD61" s="24">
        <v>315.2</v>
      </c>
      <c r="AE61" s="24">
        <v>200</v>
      </c>
      <c r="AF61" s="23">
        <v>241.6</v>
      </c>
      <c r="AG61" s="23">
        <f t="shared" si="25"/>
        <v>120.8</v>
      </c>
      <c r="AH61" s="20">
        <f t="shared" si="26"/>
        <v>76.6497461928934</v>
      </c>
      <c r="AI61" s="24">
        <v>12</v>
      </c>
      <c r="AJ61" s="24">
        <v>0</v>
      </c>
      <c r="AK61" s="23">
        <v>0</v>
      </c>
      <c r="AL61" s="23" t="e">
        <f t="shared" si="27"/>
        <v>#DIV/0!</v>
      </c>
      <c r="AM61" s="20">
        <f t="shared" si="28"/>
        <v>0</v>
      </c>
      <c r="AN61" s="25">
        <v>0</v>
      </c>
      <c r="AO61" s="25">
        <v>0</v>
      </c>
      <c r="AP61" s="23">
        <v>0</v>
      </c>
      <c r="AQ61" s="23" t="e">
        <f t="shared" si="29"/>
        <v>#DIV/0!</v>
      </c>
      <c r="AR61" s="20" t="e">
        <f t="shared" si="30"/>
        <v>#DIV/0!</v>
      </c>
      <c r="AS61" s="25">
        <v>0</v>
      </c>
      <c r="AT61" s="25">
        <v>0</v>
      </c>
      <c r="AU61" s="20"/>
      <c r="AV61" s="20"/>
      <c r="AW61" s="20"/>
      <c r="AX61" s="20"/>
      <c r="AY61" s="20">
        <v>3630.8</v>
      </c>
      <c r="AZ61" s="20">
        <v>1815.4</v>
      </c>
      <c r="BA61" s="20">
        <v>2054.6</v>
      </c>
      <c r="BB61" s="26"/>
      <c r="BC61" s="26"/>
      <c r="BD61" s="26"/>
      <c r="BE61" s="27">
        <v>2074</v>
      </c>
      <c r="BF61" s="27">
        <v>1739.2</v>
      </c>
      <c r="BG61" s="20">
        <v>755</v>
      </c>
      <c r="BH61" s="20"/>
      <c r="BI61" s="20"/>
      <c r="BJ61" s="20"/>
      <c r="BK61" s="20"/>
      <c r="BL61" s="20"/>
      <c r="BM61" s="20"/>
      <c r="BN61" s="23">
        <f t="shared" si="39"/>
        <v>260</v>
      </c>
      <c r="BO61" s="23">
        <f t="shared" si="39"/>
        <v>129.125</v>
      </c>
      <c r="BP61" s="23">
        <f t="shared" si="40"/>
        <v>100</v>
      </c>
      <c r="BQ61" s="23">
        <f t="shared" si="31"/>
        <v>77.44433688286544</v>
      </c>
      <c r="BR61" s="20">
        <f t="shared" si="32"/>
        <v>38.46153846153847</v>
      </c>
      <c r="BS61" s="24">
        <v>260</v>
      </c>
      <c r="BT61" s="24">
        <v>129.125</v>
      </c>
      <c r="BU61" s="23">
        <v>100</v>
      </c>
      <c r="BV61" s="20">
        <v>0</v>
      </c>
      <c r="BW61" s="20">
        <v>0</v>
      </c>
      <c r="BX61" s="23">
        <v>0</v>
      </c>
      <c r="BY61" s="20">
        <v>0</v>
      </c>
      <c r="BZ61" s="20">
        <v>0</v>
      </c>
      <c r="CA61" s="20">
        <v>0</v>
      </c>
      <c r="CB61" s="24">
        <v>0</v>
      </c>
      <c r="CC61" s="24">
        <v>0</v>
      </c>
      <c r="CD61" s="20">
        <v>0</v>
      </c>
      <c r="CE61" s="20">
        <v>0</v>
      </c>
      <c r="CF61" s="20">
        <v>0</v>
      </c>
      <c r="CG61" s="20">
        <v>0</v>
      </c>
      <c r="CH61" s="20">
        <v>0</v>
      </c>
      <c r="CI61" s="20">
        <v>0</v>
      </c>
      <c r="CJ61" s="20">
        <v>0</v>
      </c>
      <c r="CK61" s="30">
        <v>0</v>
      </c>
      <c r="CL61" s="30">
        <v>0</v>
      </c>
      <c r="CM61" s="20">
        <v>0</v>
      </c>
      <c r="CN61" s="24">
        <v>0</v>
      </c>
      <c r="CO61" s="24">
        <v>0</v>
      </c>
      <c r="CP61" s="20">
        <v>0</v>
      </c>
      <c r="CQ61" s="20">
        <v>0</v>
      </c>
      <c r="CR61" s="20">
        <v>0</v>
      </c>
      <c r="CS61" s="20">
        <v>0</v>
      </c>
      <c r="CT61" s="24">
        <v>0</v>
      </c>
      <c r="CU61" s="24">
        <v>0</v>
      </c>
      <c r="CV61" s="20">
        <v>0</v>
      </c>
      <c r="CW61" s="20">
        <v>0</v>
      </c>
      <c r="CX61" s="20">
        <v>0</v>
      </c>
      <c r="CY61" s="20">
        <v>0</v>
      </c>
      <c r="CZ61" s="20">
        <v>0</v>
      </c>
      <c r="DA61" s="20">
        <v>0</v>
      </c>
      <c r="DB61" s="20">
        <v>0</v>
      </c>
      <c r="DC61" s="20">
        <v>3000</v>
      </c>
      <c r="DD61" s="20">
        <v>1000</v>
      </c>
      <c r="DE61" s="20">
        <v>0</v>
      </c>
      <c r="DF61" s="20">
        <v>0</v>
      </c>
      <c r="DG61" s="23">
        <f t="shared" si="41"/>
        <v>10340.7</v>
      </c>
      <c r="DH61" s="23">
        <f t="shared" si="42"/>
        <v>5112.25</v>
      </c>
      <c r="DI61" s="23">
        <f t="shared" si="43"/>
        <v>3772.0337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4700</v>
      </c>
      <c r="DT61" s="20">
        <v>4730</v>
      </c>
      <c r="DU61" s="20">
        <v>0</v>
      </c>
      <c r="DV61" s="20">
        <v>0</v>
      </c>
      <c r="DW61" s="20">
        <v>0</v>
      </c>
      <c r="DX61" s="20">
        <v>0</v>
      </c>
      <c r="DY61" s="20">
        <v>3320</v>
      </c>
      <c r="DZ61" s="20">
        <v>720</v>
      </c>
      <c r="EA61" s="20">
        <v>1129.7</v>
      </c>
      <c r="EB61" s="20">
        <v>0</v>
      </c>
      <c r="EC61" s="23">
        <f t="shared" si="44"/>
        <v>8020</v>
      </c>
      <c r="ED61" s="23">
        <f t="shared" si="44"/>
        <v>5450</v>
      </c>
      <c r="EE61" s="23">
        <f t="shared" si="12"/>
        <v>1129.7</v>
      </c>
      <c r="EG61" s="29"/>
      <c r="EI61" s="29"/>
    </row>
    <row r="62" spans="1:139" s="32" customFormat="1" ht="20.25" customHeight="1">
      <c r="A62" s="47">
        <v>53</v>
      </c>
      <c r="B62" s="48" t="s">
        <v>109</v>
      </c>
      <c r="C62" s="20">
        <v>12646.268000000004</v>
      </c>
      <c r="D62" s="30">
        <v>0</v>
      </c>
      <c r="E62" s="22">
        <f t="shared" si="13"/>
        <v>301666.8</v>
      </c>
      <c r="F62" s="22">
        <f t="shared" si="14"/>
        <v>173364.35</v>
      </c>
      <c r="G62" s="23">
        <f t="shared" si="33"/>
        <v>119064.3789</v>
      </c>
      <c r="H62" s="23">
        <f t="shared" si="15"/>
        <v>68.67869830215957</v>
      </c>
      <c r="I62" s="23">
        <f t="shared" si="16"/>
        <v>39.46883743918787</v>
      </c>
      <c r="J62" s="23">
        <f t="shared" si="34"/>
        <v>78269.7</v>
      </c>
      <c r="K62" s="23">
        <f t="shared" si="35"/>
        <v>34165.8</v>
      </c>
      <c r="L62" s="23">
        <f t="shared" si="36"/>
        <v>23713.178900000003</v>
      </c>
      <c r="M62" s="23">
        <f t="shared" si="17"/>
        <v>69.40618659595268</v>
      </c>
      <c r="N62" s="23">
        <f t="shared" si="18"/>
        <v>30.29675455508326</v>
      </c>
      <c r="O62" s="23">
        <f t="shared" si="37"/>
        <v>22502.4</v>
      </c>
      <c r="P62" s="23">
        <f t="shared" si="37"/>
        <v>12486.968</v>
      </c>
      <c r="Q62" s="23">
        <f t="shared" si="38"/>
        <v>9322.6144</v>
      </c>
      <c r="R62" s="23">
        <f t="shared" si="19"/>
        <v>74.65875142788866</v>
      </c>
      <c r="S62" s="20">
        <f t="shared" si="20"/>
        <v>41.42942263936291</v>
      </c>
      <c r="T62" s="24">
        <v>0</v>
      </c>
      <c r="U62" s="24">
        <v>200</v>
      </c>
      <c r="V62" s="23">
        <v>13.9094</v>
      </c>
      <c r="W62" s="23">
        <f t="shared" si="21"/>
        <v>6.9547</v>
      </c>
      <c r="X62" s="20" t="e">
        <f t="shared" si="22"/>
        <v>#DIV/0!</v>
      </c>
      <c r="Y62" s="24">
        <v>32147.3</v>
      </c>
      <c r="Z62" s="24">
        <v>16608.832</v>
      </c>
      <c r="AA62" s="23">
        <v>7055.235</v>
      </c>
      <c r="AB62" s="23">
        <f t="shared" si="23"/>
        <v>42.47881488595947</v>
      </c>
      <c r="AC62" s="20">
        <f t="shared" si="24"/>
        <v>21.946586494044602</v>
      </c>
      <c r="AD62" s="24">
        <v>22502.4</v>
      </c>
      <c r="AE62" s="24">
        <v>12286.968</v>
      </c>
      <c r="AF62" s="23">
        <v>9308.705</v>
      </c>
      <c r="AG62" s="23">
        <f t="shared" si="25"/>
        <v>75.76079794461904</v>
      </c>
      <c r="AH62" s="20">
        <f t="shared" si="26"/>
        <v>41.36760967718999</v>
      </c>
      <c r="AI62" s="24">
        <v>1120</v>
      </c>
      <c r="AJ62" s="24">
        <v>610</v>
      </c>
      <c r="AK62" s="23">
        <v>438</v>
      </c>
      <c r="AL62" s="23">
        <f t="shared" si="27"/>
        <v>71.80327868852459</v>
      </c>
      <c r="AM62" s="20">
        <f t="shared" si="28"/>
        <v>39.107142857142854</v>
      </c>
      <c r="AN62" s="25">
        <v>0</v>
      </c>
      <c r="AO62" s="25">
        <v>0</v>
      </c>
      <c r="AP62" s="23">
        <v>0</v>
      </c>
      <c r="AQ62" s="23" t="e">
        <f t="shared" si="29"/>
        <v>#DIV/0!</v>
      </c>
      <c r="AR62" s="20" t="e">
        <f t="shared" si="30"/>
        <v>#DIV/0!</v>
      </c>
      <c r="AS62" s="25">
        <v>0</v>
      </c>
      <c r="AT62" s="25">
        <v>0</v>
      </c>
      <c r="AU62" s="20"/>
      <c r="AV62" s="20"/>
      <c r="AW62" s="20"/>
      <c r="AX62" s="20"/>
      <c r="AY62" s="20">
        <v>168397.1</v>
      </c>
      <c r="AZ62" s="20">
        <v>84198.55</v>
      </c>
      <c r="BA62" s="20">
        <v>87896.1</v>
      </c>
      <c r="BB62" s="26"/>
      <c r="BC62" s="26"/>
      <c r="BD62" s="26"/>
      <c r="BE62" s="27">
        <v>0</v>
      </c>
      <c r="BF62" s="27">
        <v>0</v>
      </c>
      <c r="BG62" s="20">
        <v>735.1</v>
      </c>
      <c r="BH62" s="20"/>
      <c r="BI62" s="20"/>
      <c r="BJ62" s="20"/>
      <c r="BK62" s="20"/>
      <c r="BL62" s="20"/>
      <c r="BM62" s="20"/>
      <c r="BN62" s="23">
        <f t="shared" si="39"/>
        <v>17500</v>
      </c>
      <c r="BO62" s="23">
        <f t="shared" si="39"/>
        <v>3000</v>
      </c>
      <c r="BP62" s="23">
        <f t="shared" si="40"/>
        <v>5107.597</v>
      </c>
      <c r="BQ62" s="23">
        <f t="shared" si="31"/>
        <v>170.25323333333333</v>
      </c>
      <c r="BR62" s="20">
        <f t="shared" si="32"/>
        <v>29.18626857142857</v>
      </c>
      <c r="BS62" s="24">
        <v>8500</v>
      </c>
      <c r="BT62" s="24">
        <v>3000</v>
      </c>
      <c r="BU62" s="23">
        <v>1838.597</v>
      </c>
      <c r="BV62" s="20">
        <v>0</v>
      </c>
      <c r="BW62" s="20">
        <v>0</v>
      </c>
      <c r="BX62" s="23">
        <v>0</v>
      </c>
      <c r="BY62" s="20">
        <v>0</v>
      </c>
      <c r="BZ62" s="20">
        <v>0</v>
      </c>
      <c r="CA62" s="20">
        <v>0</v>
      </c>
      <c r="CB62" s="24">
        <v>9000</v>
      </c>
      <c r="CC62" s="24">
        <v>0</v>
      </c>
      <c r="CD62" s="20">
        <v>3269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33">
        <v>0</v>
      </c>
      <c r="CK62" s="36">
        <v>0</v>
      </c>
      <c r="CL62" s="36">
        <v>100</v>
      </c>
      <c r="CM62" s="33">
        <v>0</v>
      </c>
      <c r="CN62" s="24">
        <v>4700</v>
      </c>
      <c r="CO62" s="24">
        <v>1200</v>
      </c>
      <c r="CP62" s="33">
        <v>1497.37</v>
      </c>
      <c r="CQ62" s="20">
        <v>4500</v>
      </c>
      <c r="CR62" s="20">
        <v>1200</v>
      </c>
      <c r="CS62" s="20">
        <v>1354.37</v>
      </c>
      <c r="CT62" s="24">
        <v>0</v>
      </c>
      <c r="CU62" s="24">
        <v>0</v>
      </c>
      <c r="CV62" s="33">
        <v>120.4</v>
      </c>
      <c r="CW62" s="33">
        <v>0</v>
      </c>
      <c r="CX62" s="33">
        <v>0</v>
      </c>
      <c r="CY62" s="33">
        <v>0</v>
      </c>
      <c r="CZ62" s="20">
        <v>0</v>
      </c>
      <c r="DA62" s="20">
        <v>0</v>
      </c>
      <c r="DB62" s="20">
        <v>0</v>
      </c>
      <c r="DC62" s="20">
        <v>300</v>
      </c>
      <c r="DD62" s="20">
        <v>160</v>
      </c>
      <c r="DE62" s="20">
        <v>171.9625</v>
      </c>
      <c r="DF62" s="20">
        <v>0</v>
      </c>
      <c r="DG62" s="23">
        <f t="shared" si="41"/>
        <v>246666.8</v>
      </c>
      <c r="DH62" s="23">
        <f t="shared" si="42"/>
        <v>118364.35</v>
      </c>
      <c r="DI62" s="23">
        <f t="shared" si="43"/>
        <v>112344.3789</v>
      </c>
      <c r="DJ62" s="20">
        <v>0</v>
      </c>
      <c r="DK62" s="20">
        <v>0</v>
      </c>
      <c r="DL62" s="20">
        <v>0</v>
      </c>
      <c r="DM62" s="20">
        <v>55000</v>
      </c>
      <c r="DN62" s="20">
        <v>0</v>
      </c>
      <c r="DO62" s="20">
        <v>6720</v>
      </c>
      <c r="DP62" s="20">
        <v>0</v>
      </c>
      <c r="DQ62" s="20">
        <v>0</v>
      </c>
      <c r="DR62" s="20">
        <v>0</v>
      </c>
      <c r="DS62" s="20">
        <v>0</v>
      </c>
      <c r="DT62" s="20">
        <v>55000</v>
      </c>
      <c r="DU62" s="20">
        <v>0</v>
      </c>
      <c r="DV62" s="20">
        <v>0</v>
      </c>
      <c r="DW62" s="20">
        <v>0</v>
      </c>
      <c r="DX62" s="20">
        <v>0</v>
      </c>
      <c r="DY62" s="20">
        <v>6108.832</v>
      </c>
      <c r="DZ62" s="20">
        <v>6108.832</v>
      </c>
      <c r="EA62" s="20">
        <v>2000</v>
      </c>
      <c r="EB62" s="20">
        <v>0</v>
      </c>
      <c r="EC62" s="23">
        <f t="shared" si="44"/>
        <v>61108.832</v>
      </c>
      <c r="ED62" s="23">
        <f t="shared" si="44"/>
        <v>61108.832</v>
      </c>
      <c r="EE62" s="23">
        <f t="shared" si="12"/>
        <v>8720</v>
      </c>
      <c r="EG62" s="29"/>
      <c r="EI62" s="29"/>
    </row>
    <row r="63" spans="1:139" s="32" customFormat="1" ht="20.25" customHeight="1">
      <c r="A63" s="49">
        <v>54</v>
      </c>
      <c r="B63" s="48" t="s">
        <v>110</v>
      </c>
      <c r="C63" s="20">
        <v>71876.4791</v>
      </c>
      <c r="D63" s="30">
        <v>4327.880800000043</v>
      </c>
      <c r="E63" s="22">
        <f t="shared" si="13"/>
        <v>571282.8668</v>
      </c>
      <c r="F63" s="22">
        <f t="shared" si="14"/>
        <v>275368.8968</v>
      </c>
      <c r="G63" s="23">
        <f t="shared" si="33"/>
        <v>231821.50559999997</v>
      </c>
      <c r="H63" s="23">
        <f t="shared" si="15"/>
        <v>84.18579886615575</v>
      </c>
      <c r="I63" s="23">
        <f t="shared" si="16"/>
        <v>40.579110467382215</v>
      </c>
      <c r="J63" s="23">
        <f t="shared" si="34"/>
        <v>136799.59999999998</v>
      </c>
      <c r="K63" s="23">
        <f t="shared" si="35"/>
        <v>51606.225</v>
      </c>
      <c r="L63" s="23">
        <f t="shared" si="36"/>
        <v>46934.9988</v>
      </c>
      <c r="M63" s="23">
        <f t="shared" si="17"/>
        <v>90.94832803600728</v>
      </c>
      <c r="N63" s="23">
        <f t="shared" si="18"/>
        <v>34.30930996874261</v>
      </c>
      <c r="O63" s="23">
        <f t="shared" si="37"/>
        <v>55335.600000000006</v>
      </c>
      <c r="P63" s="23">
        <f t="shared" si="37"/>
        <v>15300.175</v>
      </c>
      <c r="Q63" s="23">
        <f t="shared" si="38"/>
        <v>13469.0817</v>
      </c>
      <c r="R63" s="23">
        <f t="shared" si="19"/>
        <v>88.03220682116381</v>
      </c>
      <c r="S63" s="20">
        <f t="shared" si="20"/>
        <v>24.340716826057726</v>
      </c>
      <c r="T63" s="24">
        <v>6461.8</v>
      </c>
      <c r="U63" s="24">
        <v>3200</v>
      </c>
      <c r="V63" s="23">
        <v>2144.3667</v>
      </c>
      <c r="W63" s="23">
        <f t="shared" si="21"/>
        <v>67.011459375</v>
      </c>
      <c r="X63" s="20">
        <f t="shared" si="22"/>
        <v>33.18528428611223</v>
      </c>
      <c r="Y63" s="24">
        <v>16334.3</v>
      </c>
      <c r="Z63" s="24">
        <v>5490</v>
      </c>
      <c r="AA63" s="23">
        <v>4666.3852</v>
      </c>
      <c r="AB63" s="23">
        <f t="shared" si="23"/>
        <v>84.99790892531875</v>
      </c>
      <c r="AC63" s="20">
        <f t="shared" si="24"/>
        <v>28.568014546077887</v>
      </c>
      <c r="AD63" s="24">
        <v>48873.8</v>
      </c>
      <c r="AE63" s="24">
        <v>12100.175</v>
      </c>
      <c r="AF63" s="23">
        <v>11324.715</v>
      </c>
      <c r="AG63" s="23">
        <f t="shared" si="25"/>
        <v>93.59133235676344</v>
      </c>
      <c r="AH63" s="20">
        <f t="shared" si="26"/>
        <v>23.171341291243976</v>
      </c>
      <c r="AI63" s="24">
        <v>6852.2</v>
      </c>
      <c r="AJ63" s="24">
        <v>3270.55</v>
      </c>
      <c r="AK63" s="23">
        <v>3141.834</v>
      </c>
      <c r="AL63" s="23">
        <f t="shared" si="27"/>
        <v>96.0643928391249</v>
      </c>
      <c r="AM63" s="20">
        <f t="shared" si="28"/>
        <v>45.85146376346283</v>
      </c>
      <c r="AN63" s="25">
        <v>6200</v>
      </c>
      <c r="AO63" s="25">
        <v>2700</v>
      </c>
      <c r="AP63" s="23">
        <v>2870.3</v>
      </c>
      <c r="AQ63" s="23">
        <f t="shared" si="29"/>
        <v>106.30740740740741</v>
      </c>
      <c r="AR63" s="20">
        <f t="shared" si="30"/>
        <v>46.29516129032258</v>
      </c>
      <c r="AS63" s="25">
        <v>0</v>
      </c>
      <c r="AT63" s="25">
        <v>0</v>
      </c>
      <c r="AU63" s="20"/>
      <c r="AV63" s="20"/>
      <c r="AW63" s="20"/>
      <c r="AX63" s="20"/>
      <c r="AY63" s="20">
        <v>359286</v>
      </c>
      <c r="AZ63" s="20">
        <v>178263.95</v>
      </c>
      <c r="BA63" s="20">
        <v>178264</v>
      </c>
      <c r="BB63" s="26"/>
      <c r="BC63" s="26"/>
      <c r="BD63" s="26"/>
      <c r="BE63" s="27">
        <v>10268.5</v>
      </c>
      <c r="BF63" s="27">
        <v>4620.825</v>
      </c>
      <c r="BG63" s="20">
        <v>4620.8</v>
      </c>
      <c r="BH63" s="20"/>
      <c r="BI63" s="20"/>
      <c r="BJ63" s="20"/>
      <c r="BK63" s="20"/>
      <c r="BL63" s="20"/>
      <c r="BM63" s="20"/>
      <c r="BN63" s="23">
        <f t="shared" si="39"/>
        <v>11879</v>
      </c>
      <c r="BO63" s="23">
        <f t="shared" si="39"/>
        <v>5939.5</v>
      </c>
      <c r="BP63" s="23">
        <f t="shared" si="40"/>
        <v>4252.551</v>
      </c>
      <c r="BQ63" s="23">
        <f t="shared" si="31"/>
        <v>71.59779442714034</v>
      </c>
      <c r="BR63" s="20">
        <f t="shared" si="32"/>
        <v>35.79889721357017</v>
      </c>
      <c r="BS63" s="24">
        <v>7063.6</v>
      </c>
      <c r="BT63" s="24">
        <v>3531.8</v>
      </c>
      <c r="BU63" s="23">
        <v>2186.859</v>
      </c>
      <c r="BV63" s="20">
        <v>0</v>
      </c>
      <c r="BW63" s="20">
        <v>0</v>
      </c>
      <c r="BX63" s="23">
        <v>0</v>
      </c>
      <c r="BY63" s="20">
        <v>1480</v>
      </c>
      <c r="BZ63" s="20">
        <v>740</v>
      </c>
      <c r="CA63" s="20">
        <v>543.472</v>
      </c>
      <c r="CB63" s="24">
        <v>3335.4</v>
      </c>
      <c r="CC63" s="24">
        <v>1667.7</v>
      </c>
      <c r="CD63" s="20">
        <v>1522.22</v>
      </c>
      <c r="CE63" s="20">
        <v>0</v>
      </c>
      <c r="CF63" s="20">
        <v>0</v>
      </c>
      <c r="CG63" s="20">
        <v>0</v>
      </c>
      <c r="CH63" s="20">
        <v>5468.7668</v>
      </c>
      <c r="CI63" s="20">
        <v>2457.8968</v>
      </c>
      <c r="CJ63" s="20">
        <v>2001.7068</v>
      </c>
      <c r="CK63" s="30">
        <v>865</v>
      </c>
      <c r="CL63" s="30">
        <v>415</v>
      </c>
      <c r="CM63" s="20">
        <v>466.1</v>
      </c>
      <c r="CN63" s="24">
        <v>38234.5</v>
      </c>
      <c r="CO63" s="24">
        <v>18072</v>
      </c>
      <c r="CP63" s="20">
        <v>17938.4849</v>
      </c>
      <c r="CQ63" s="20">
        <v>26000</v>
      </c>
      <c r="CR63" s="20">
        <v>12500</v>
      </c>
      <c r="CS63" s="20">
        <v>11435.5919</v>
      </c>
      <c r="CT63" s="24">
        <v>1000</v>
      </c>
      <c r="CU63" s="24">
        <v>360</v>
      </c>
      <c r="CV63" s="20">
        <v>81.262</v>
      </c>
      <c r="CW63" s="20">
        <v>50</v>
      </c>
      <c r="CX63" s="20">
        <v>10</v>
      </c>
      <c r="CY63" s="20">
        <v>0</v>
      </c>
      <c r="CZ63" s="20">
        <v>0</v>
      </c>
      <c r="DA63" s="20">
        <v>0</v>
      </c>
      <c r="DB63" s="20">
        <v>0</v>
      </c>
      <c r="DC63" s="20">
        <v>49</v>
      </c>
      <c r="DD63" s="20">
        <v>49</v>
      </c>
      <c r="DE63" s="20">
        <v>49</v>
      </c>
      <c r="DF63" s="20">
        <v>0</v>
      </c>
      <c r="DG63" s="23">
        <f t="shared" si="41"/>
        <v>511822.86679999996</v>
      </c>
      <c r="DH63" s="23">
        <f t="shared" si="42"/>
        <v>236948.89680000002</v>
      </c>
      <c r="DI63" s="23">
        <f t="shared" si="43"/>
        <v>231821.50559999997</v>
      </c>
      <c r="DJ63" s="20">
        <v>56460</v>
      </c>
      <c r="DK63" s="20">
        <v>35420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3000</v>
      </c>
      <c r="DT63" s="20">
        <v>3000</v>
      </c>
      <c r="DU63" s="20">
        <v>0</v>
      </c>
      <c r="DV63" s="20">
        <v>0</v>
      </c>
      <c r="DW63" s="20">
        <v>0</v>
      </c>
      <c r="DX63" s="20">
        <v>0</v>
      </c>
      <c r="DY63" s="20">
        <v>0</v>
      </c>
      <c r="DZ63" s="20">
        <v>0</v>
      </c>
      <c r="EA63" s="20">
        <v>0</v>
      </c>
      <c r="EB63" s="20">
        <v>0</v>
      </c>
      <c r="EC63" s="23">
        <f t="shared" si="44"/>
        <v>59460</v>
      </c>
      <c r="ED63" s="23">
        <f t="shared" si="44"/>
        <v>38420</v>
      </c>
      <c r="EE63" s="23">
        <f t="shared" si="12"/>
        <v>0</v>
      </c>
      <c r="EG63" s="29"/>
      <c r="EI63" s="29"/>
    </row>
    <row r="64" spans="1:139" s="32" customFormat="1" ht="20.25" customHeight="1">
      <c r="A64" s="47">
        <v>55</v>
      </c>
      <c r="B64" s="48" t="s">
        <v>111</v>
      </c>
      <c r="C64" s="20">
        <v>36631.0675</v>
      </c>
      <c r="D64" s="30">
        <v>1343.0539999999455</v>
      </c>
      <c r="E64" s="22">
        <f t="shared" si="13"/>
        <v>278177.742</v>
      </c>
      <c r="F64" s="22">
        <f t="shared" si="14"/>
        <v>129705.133</v>
      </c>
      <c r="G64" s="23">
        <f t="shared" si="33"/>
        <v>118220.9106</v>
      </c>
      <c r="H64" s="23">
        <f t="shared" si="15"/>
        <v>91.14589983111925</v>
      </c>
      <c r="I64" s="23">
        <f t="shared" si="16"/>
        <v>42.49833568639722</v>
      </c>
      <c r="J64" s="23">
        <f t="shared" si="34"/>
        <v>88024.34199999999</v>
      </c>
      <c r="K64" s="23">
        <f t="shared" si="35"/>
        <v>34837.133</v>
      </c>
      <c r="L64" s="23">
        <f t="shared" si="36"/>
        <v>23715.9106</v>
      </c>
      <c r="M64" s="23">
        <f t="shared" si="17"/>
        <v>68.0765279967212</v>
      </c>
      <c r="N64" s="23">
        <f t="shared" si="18"/>
        <v>26.942445761196375</v>
      </c>
      <c r="O64" s="23">
        <f t="shared" si="37"/>
        <v>30249.43</v>
      </c>
      <c r="P64" s="23">
        <f t="shared" si="37"/>
        <v>8150</v>
      </c>
      <c r="Q64" s="23">
        <f t="shared" si="38"/>
        <v>6808.6526</v>
      </c>
      <c r="R64" s="23">
        <f t="shared" si="19"/>
        <v>83.54174969325155</v>
      </c>
      <c r="S64" s="20">
        <f t="shared" si="20"/>
        <v>22.508366603932703</v>
      </c>
      <c r="T64" s="24">
        <v>478.2</v>
      </c>
      <c r="U64" s="24">
        <v>150</v>
      </c>
      <c r="V64" s="23">
        <v>133.9296</v>
      </c>
      <c r="W64" s="23">
        <f t="shared" si="21"/>
        <v>89.2864</v>
      </c>
      <c r="X64" s="20">
        <f t="shared" si="22"/>
        <v>28.00702634880803</v>
      </c>
      <c r="Y64" s="24">
        <v>32883.212</v>
      </c>
      <c r="Z64" s="24">
        <v>15948.733</v>
      </c>
      <c r="AA64" s="23">
        <v>9504.114</v>
      </c>
      <c r="AB64" s="23">
        <f t="shared" si="23"/>
        <v>59.59165533713555</v>
      </c>
      <c r="AC64" s="20">
        <f t="shared" si="24"/>
        <v>28.902632747676837</v>
      </c>
      <c r="AD64" s="24">
        <v>29771.23</v>
      </c>
      <c r="AE64" s="24">
        <v>8000</v>
      </c>
      <c r="AF64" s="23">
        <v>6674.723</v>
      </c>
      <c r="AG64" s="23">
        <f t="shared" si="25"/>
        <v>83.4340375</v>
      </c>
      <c r="AH64" s="20">
        <f t="shared" si="26"/>
        <v>22.420044452311846</v>
      </c>
      <c r="AI64" s="24">
        <v>2015.3</v>
      </c>
      <c r="AJ64" s="24">
        <v>1468.4</v>
      </c>
      <c r="AK64" s="34">
        <v>1277.75</v>
      </c>
      <c r="AL64" s="23">
        <f t="shared" si="27"/>
        <v>87.01648052301825</v>
      </c>
      <c r="AM64" s="20">
        <f t="shared" si="28"/>
        <v>63.40247109611472</v>
      </c>
      <c r="AN64" s="25">
        <v>0</v>
      </c>
      <c r="AO64" s="25">
        <v>0</v>
      </c>
      <c r="AP64" s="23">
        <v>0</v>
      </c>
      <c r="AQ64" s="23" t="e">
        <f t="shared" si="29"/>
        <v>#DIV/0!</v>
      </c>
      <c r="AR64" s="20" t="e">
        <f t="shared" si="30"/>
        <v>#DIV/0!</v>
      </c>
      <c r="AS64" s="25">
        <v>0</v>
      </c>
      <c r="AT64" s="25">
        <v>0</v>
      </c>
      <c r="AU64" s="20"/>
      <c r="AV64" s="20"/>
      <c r="AW64" s="20"/>
      <c r="AX64" s="20"/>
      <c r="AY64" s="20">
        <v>188653.4</v>
      </c>
      <c r="AZ64" s="20">
        <v>93768</v>
      </c>
      <c r="BA64" s="20">
        <v>93768</v>
      </c>
      <c r="BB64" s="26"/>
      <c r="BC64" s="26"/>
      <c r="BD64" s="26"/>
      <c r="BE64" s="27">
        <v>1500</v>
      </c>
      <c r="BF64" s="27">
        <v>1100</v>
      </c>
      <c r="BG64" s="20">
        <v>737</v>
      </c>
      <c r="BH64" s="20"/>
      <c r="BI64" s="20"/>
      <c r="BJ64" s="20"/>
      <c r="BK64" s="20"/>
      <c r="BL64" s="20"/>
      <c r="BM64" s="20"/>
      <c r="BN64" s="23">
        <f t="shared" si="39"/>
        <v>7851.4</v>
      </c>
      <c r="BO64" s="23">
        <f t="shared" si="39"/>
        <v>4070</v>
      </c>
      <c r="BP64" s="23">
        <f t="shared" si="40"/>
        <v>2181.73</v>
      </c>
      <c r="BQ64" s="23">
        <f t="shared" si="31"/>
        <v>53.60515970515971</v>
      </c>
      <c r="BR64" s="20">
        <f t="shared" si="32"/>
        <v>27.787783070535195</v>
      </c>
      <c r="BS64" s="24">
        <v>7713.4</v>
      </c>
      <c r="BT64" s="24">
        <v>4000</v>
      </c>
      <c r="BU64" s="34">
        <v>2169.23</v>
      </c>
      <c r="BV64" s="33">
        <v>68</v>
      </c>
      <c r="BW64" s="33">
        <v>30</v>
      </c>
      <c r="BX64" s="23">
        <v>0</v>
      </c>
      <c r="BY64" s="20">
        <v>0</v>
      </c>
      <c r="BZ64" s="20">
        <v>0</v>
      </c>
      <c r="CA64" s="20">
        <v>0</v>
      </c>
      <c r="CB64" s="24">
        <v>70</v>
      </c>
      <c r="CC64" s="24">
        <v>40</v>
      </c>
      <c r="CD64" s="20">
        <v>12.5</v>
      </c>
      <c r="CE64" s="20">
        <v>0</v>
      </c>
      <c r="CF64" s="20">
        <v>0</v>
      </c>
      <c r="CG64" s="20">
        <v>0</v>
      </c>
      <c r="CH64" s="20">
        <v>0</v>
      </c>
      <c r="CI64" s="20">
        <v>0</v>
      </c>
      <c r="CJ64" s="20">
        <v>0</v>
      </c>
      <c r="CK64" s="30">
        <v>4000</v>
      </c>
      <c r="CL64" s="30">
        <v>2000</v>
      </c>
      <c r="CM64" s="20">
        <v>1374.5</v>
      </c>
      <c r="CN64" s="24">
        <v>8815</v>
      </c>
      <c r="CO64" s="24">
        <v>2500</v>
      </c>
      <c r="CP64" s="20">
        <v>2195.844</v>
      </c>
      <c r="CQ64" s="20">
        <v>4229.1</v>
      </c>
      <c r="CR64" s="20">
        <v>2114.55</v>
      </c>
      <c r="CS64" s="20">
        <v>1230.584</v>
      </c>
      <c r="CT64" s="24">
        <v>1000</v>
      </c>
      <c r="CU64" s="24">
        <v>700</v>
      </c>
      <c r="CV64" s="20">
        <v>223.32</v>
      </c>
      <c r="CW64" s="20">
        <v>0</v>
      </c>
      <c r="CX64" s="20">
        <v>0</v>
      </c>
      <c r="CY64" s="20">
        <v>0</v>
      </c>
      <c r="CZ64" s="20">
        <v>0</v>
      </c>
      <c r="DA64" s="20">
        <v>0</v>
      </c>
      <c r="DB64" s="20">
        <v>0</v>
      </c>
      <c r="DC64" s="20">
        <v>1210</v>
      </c>
      <c r="DD64" s="20">
        <v>0</v>
      </c>
      <c r="DE64" s="20">
        <v>150</v>
      </c>
      <c r="DF64" s="20">
        <v>0</v>
      </c>
      <c r="DG64" s="23">
        <f t="shared" si="41"/>
        <v>278177.742</v>
      </c>
      <c r="DH64" s="23">
        <f t="shared" si="42"/>
        <v>129705.133</v>
      </c>
      <c r="DI64" s="23">
        <f t="shared" si="43"/>
        <v>118220.9106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  <c r="DV64" s="20">
        <v>0</v>
      </c>
      <c r="DW64" s="20">
        <v>0</v>
      </c>
      <c r="DX64" s="20">
        <v>0</v>
      </c>
      <c r="DY64" s="20">
        <v>4018.9325</v>
      </c>
      <c r="DZ64" s="20">
        <v>4018.9325</v>
      </c>
      <c r="EA64" s="20">
        <v>0</v>
      </c>
      <c r="EB64" s="20">
        <v>0</v>
      </c>
      <c r="EC64" s="23">
        <f t="shared" si="44"/>
        <v>4018.9325</v>
      </c>
      <c r="ED64" s="23">
        <f t="shared" si="44"/>
        <v>4018.9325</v>
      </c>
      <c r="EE64" s="23">
        <f t="shared" si="12"/>
        <v>0</v>
      </c>
      <c r="EG64" s="29"/>
      <c r="EI64" s="29"/>
    </row>
    <row r="65" spans="1:139" s="32" customFormat="1" ht="20.25" customHeight="1">
      <c r="A65" s="49">
        <v>56</v>
      </c>
      <c r="B65" s="48" t="s">
        <v>112</v>
      </c>
      <c r="C65" s="20">
        <v>47463.818</v>
      </c>
      <c r="D65" s="30">
        <v>0</v>
      </c>
      <c r="E65" s="22">
        <f t="shared" si="13"/>
        <v>182512.8</v>
      </c>
      <c r="F65" s="22">
        <f t="shared" si="14"/>
        <v>75267.554</v>
      </c>
      <c r="G65" s="23">
        <f t="shared" si="33"/>
        <v>80059.37839999999</v>
      </c>
      <c r="H65" s="23">
        <f t="shared" si="15"/>
        <v>106.36638783292996</v>
      </c>
      <c r="I65" s="23">
        <f t="shared" si="16"/>
        <v>43.86507598371182</v>
      </c>
      <c r="J65" s="23">
        <f t="shared" si="34"/>
        <v>73090.2</v>
      </c>
      <c r="K65" s="23">
        <f t="shared" si="35"/>
        <v>20058.354</v>
      </c>
      <c r="L65" s="23">
        <f t="shared" si="36"/>
        <v>25575.1784</v>
      </c>
      <c r="M65" s="23">
        <f t="shared" si="17"/>
        <v>127.50387394698488</v>
      </c>
      <c r="N65" s="23">
        <f t="shared" si="18"/>
        <v>34.99125518879412</v>
      </c>
      <c r="O65" s="23">
        <f t="shared" si="37"/>
        <v>15954</v>
      </c>
      <c r="P65" s="23">
        <f t="shared" si="37"/>
        <v>5300</v>
      </c>
      <c r="Q65" s="23">
        <f t="shared" si="38"/>
        <v>5809.0974</v>
      </c>
      <c r="R65" s="23">
        <f t="shared" si="19"/>
        <v>109.6056113207547</v>
      </c>
      <c r="S65" s="20">
        <f t="shared" si="20"/>
        <v>36.41154193305754</v>
      </c>
      <c r="T65" s="24">
        <v>0</v>
      </c>
      <c r="U65" s="24">
        <v>0</v>
      </c>
      <c r="V65" s="23">
        <v>117.8124</v>
      </c>
      <c r="W65" s="23" t="e">
        <f t="shared" si="21"/>
        <v>#DIV/0!</v>
      </c>
      <c r="X65" s="20" t="e">
        <f t="shared" si="22"/>
        <v>#DIV/0!</v>
      </c>
      <c r="Y65" s="24">
        <v>32236.2</v>
      </c>
      <c r="Z65" s="24">
        <v>7569.354</v>
      </c>
      <c r="AA65" s="23">
        <v>8579.056</v>
      </c>
      <c r="AB65" s="23">
        <f t="shared" si="23"/>
        <v>113.3393417720984</v>
      </c>
      <c r="AC65" s="20">
        <f t="shared" si="24"/>
        <v>26.61311196729143</v>
      </c>
      <c r="AD65" s="24">
        <v>15954</v>
      </c>
      <c r="AE65" s="24">
        <v>5300</v>
      </c>
      <c r="AF65" s="23">
        <v>5691.285</v>
      </c>
      <c r="AG65" s="23">
        <f t="shared" si="25"/>
        <v>107.3827358490566</v>
      </c>
      <c r="AH65" s="20">
        <f t="shared" si="26"/>
        <v>35.67309138773975</v>
      </c>
      <c r="AI65" s="24">
        <v>310</v>
      </c>
      <c r="AJ65" s="24">
        <v>213</v>
      </c>
      <c r="AK65" s="34">
        <v>290</v>
      </c>
      <c r="AL65" s="23">
        <f t="shared" si="27"/>
        <v>136.15023474178406</v>
      </c>
      <c r="AM65" s="20">
        <f t="shared" si="28"/>
        <v>93.54838709677419</v>
      </c>
      <c r="AN65" s="25">
        <v>0</v>
      </c>
      <c r="AO65" s="25">
        <v>0</v>
      </c>
      <c r="AP65" s="23">
        <v>0</v>
      </c>
      <c r="AQ65" s="23" t="e">
        <f t="shared" si="29"/>
        <v>#DIV/0!</v>
      </c>
      <c r="AR65" s="20" t="e">
        <f t="shared" si="30"/>
        <v>#DIV/0!</v>
      </c>
      <c r="AS65" s="25">
        <v>0</v>
      </c>
      <c r="AT65" s="25">
        <v>0</v>
      </c>
      <c r="AU65" s="20"/>
      <c r="AV65" s="20"/>
      <c r="AW65" s="20"/>
      <c r="AX65" s="20"/>
      <c r="AY65" s="20">
        <v>107922.6</v>
      </c>
      <c r="AZ65" s="20">
        <v>53709.2</v>
      </c>
      <c r="BA65" s="20">
        <v>53709.2</v>
      </c>
      <c r="BB65" s="26"/>
      <c r="BC65" s="26"/>
      <c r="BD65" s="26"/>
      <c r="BE65" s="27">
        <v>1500</v>
      </c>
      <c r="BF65" s="27">
        <v>1500</v>
      </c>
      <c r="BG65" s="20">
        <v>775</v>
      </c>
      <c r="BH65" s="20"/>
      <c r="BI65" s="20"/>
      <c r="BJ65" s="20"/>
      <c r="BK65" s="20"/>
      <c r="BL65" s="20"/>
      <c r="BM65" s="20"/>
      <c r="BN65" s="23">
        <f t="shared" si="39"/>
        <v>9840</v>
      </c>
      <c r="BO65" s="23">
        <f t="shared" si="39"/>
        <v>5320</v>
      </c>
      <c r="BP65" s="23">
        <f t="shared" si="40"/>
        <v>4680.825</v>
      </c>
      <c r="BQ65" s="23">
        <f t="shared" si="31"/>
        <v>87.98543233082707</v>
      </c>
      <c r="BR65" s="20">
        <f t="shared" si="32"/>
        <v>47.569359756097555</v>
      </c>
      <c r="BS65" s="24">
        <v>9000</v>
      </c>
      <c r="BT65" s="24">
        <v>4900</v>
      </c>
      <c r="BU65" s="34">
        <v>4260.825</v>
      </c>
      <c r="BV65" s="33">
        <v>0</v>
      </c>
      <c r="BW65" s="33">
        <v>0</v>
      </c>
      <c r="BX65" s="23">
        <v>0</v>
      </c>
      <c r="BY65" s="20">
        <v>0</v>
      </c>
      <c r="BZ65" s="20">
        <v>0</v>
      </c>
      <c r="CA65" s="33">
        <v>0</v>
      </c>
      <c r="CB65" s="24">
        <v>840</v>
      </c>
      <c r="CC65" s="24">
        <v>420</v>
      </c>
      <c r="CD65" s="33">
        <v>420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30">
        <v>0</v>
      </c>
      <c r="CL65" s="30">
        <v>0</v>
      </c>
      <c r="CM65" s="20">
        <v>0</v>
      </c>
      <c r="CN65" s="24">
        <v>2750</v>
      </c>
      <c r="CO65" s="24">
        <v>950</v>
      </c>
      <c r="CP65" s="20">
        <v>1181.2</v>
      </c>
      <c r="CQ65" s="20">
        <v>2190</v>
      </c>
      <c r="CR65" s="20">
        <v>800</v>
      </c>
      <c r="CS65" s="20">
        <v>1125.2</v>
      </c>
      <c r="CT65" s="24">
        <v>0</v>
      </c>
      <c r="CU65" s="24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12000</v>
      </c>
      <c r="DD65" s="20">
        <v>706</v>
      </c>
      <c r="DE65" s="20">
        <v>5035</v>
      </c>
      <c r="DF65" s="20">
        <v>0</v>
      </c>
      <c r="DG65" s="23">
        <f t="shared" si="41"/>
        <v>182512.8</v>
      </c>
      <c r="DH65" s="23">
        <f t="shared" si="42"/>
        <v>75267.554</v>
      </c>
      <c r="DI65" s="23">
        <f t="shared" si="43"/>
        <v>80059.37839999999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  <c r="DV65" s="20">
        <v>0</v>
      </c>
      <c r="DW65" s="20">
        <v>0</v>
      </c>
      <c r="DX65" s="20">
        <v>0</v>
      </c>
      <c r="DY65" s="20">
        <v>31521.554</v>
      </c>
      <c r="DZ65" s="20">
        <v>4105.554</v>
      </c>
      <c r="EA65" s="20">
        <v>0</v>
      </c>
      <c r="EB65" s="20">
        <v>0</v>
      </c>
      <c r="EC65" s="23">
        <f t="shared" si="44"/>
        <v>31521.554</v>
      </c>
      <c r="ED65" s="23">
        <f t="shared" si="44"/>
        <v>4105.554</v>
      </c>
      <c r="EE65" s="23">
        <f t="shared" si="12"/>
        <v>0</v>
      </c>
      <c r="EG65" s="29"/>
      <c r="EI65" s="29"/>
    </row>
    <row r="66" spans="1:135" s="40" customFormat="1" ht="18.75" customHeight="1">
      <c r="A66" s="19"/>
      <c r="B66" s="37" t="s">
        <v>44</v>
      </c>
      <c r="C66" s="38">
        <f>SUM(C10:C65)</f>
        <v>1165839.9238999998</v>
      </c>
      <c r="D66" s="38">
        <f>SUM(D10:D65)</f>
        <v>37061.47769999999</v>
      </c>
      <c r="E66" s="22">
        <f>DG66+EC66-DY66</f>
        <v>9749805.476800002</v>
      </c>
      <c r="F66" s="22">
        <f>DH66+ED66-DZ66</f>
        <v>5252987.205200001</v>
      </c>
      <c r="G66" s="38">
        <f>SUM(G10:G65)</f>
        <v>3952176.9760999996</v>
      </c>
      <c r="H66" s="23">
        <f>G66/F66*100</f>
        <v>75.23675237944018</v>
      </c>
      <c r="I66" s="23">
        <f>G66/E66*100</f>
        <v>40.535957209652445</v>
      </c>
      <c r="J66" s="38">
        <f>SUM(J10:J65)</f>
        <v>2592837.0530000012</v>
      </c>
      <c r="K66" s="38">
        <f>SUM(K10:K65)</f>
        <v>1205680.7563999996</v>
      </c>
      <c r="L66" s="38">
        <f>SUM(L10:L65)</f>
        <v>902246.4663000002</v>
      </c>
      <c r="M66" s="23">
        <f>L66/K66*100</f>
        <v>74.83294906306597</v>
      </c>
      <c r="N66" s="23">
        <f>L66/J66*100</f>
        <v>34.797653992797976</v>
      </c>
      <c r="O66" s="39">
        <f>SUM(O10:O65)</f>
        <v>996206.8400000001</v>
      </c>
      <c r="P66" s="39">
        <f>SUM(P10:P65)</f>
        <v>459120.4679999999</v>
      </c>
      <c r="Q66" s="39">
        <f>SUM(Q10:Q65)</f>
        <v>350051.344</v>
      </c>
      <c r="R66" s="23">
        <f>Q66/P66*100</f>
        <v>76.24389858393333</v>
      </c>
      <c r="S66" s="20">
        <f>Q66/O66*100</f>
        <v>35.13842004939456</v>
      </c>
      <c r="T66" s="39">
        <f>SUM(T10:T65)</f>
        <v>141109.8</v>
      </c>
      <c r="U66" s="39">
        <f>SUM(U10:U65)</f>
        <v>69571.608</v>
      </c>
      <c r="V66" s="39">
        <f>SUM(V10:V65)</f>
        <v>39630.1289</v>
      </c>
      <c r="W66" s="23">
        <f>V66/U66*100</f>
        <v>56.963077380646446</v>
      </c>
      <c r="X66" s="20">
        <f>V66/T66*100</f>
        <v>28.08460425852776</v>
      </c>
      <c r="Y66" s="39">
        <f>SUM(Y10:Y65)</f>
        <v>358295.99299999996</v>
      </c>
      <c r="Z66" s="39">
        <f>SUM(Z10:Z65)</f>
        <v>153490.3634</v>
      </c>
      <c r="AA66" s="39">
        <f>SUM(AA10:AA65)</f>
        <v>98106.10560000001</v>
      </c>
      <c r="AB66" s="23">
        <f>AA66/Z66*100</f>
        <v>63.91678501948221</v>
      </c>
      <c r="AC66" s="20">
        <f>AA66/Y66*100</f>
        <v>27.381301358846073</v>
      </c>
      <c r="AD66" s="39">
        <f>SUM(AD10:AD65)</f>
        <v>855097.0400000002</v>
      </c>
      <c r="AE66" s="39">
        <f>SUM(AE10:AE65)</f>
        <v>389548.8599999999</v>
      </c>
      <c r="AF66" s="39">
        <f>SUM(AF10:AF65)</f>
        <v>310421.2151</v>
      </c>
      <c r="AG66" s="23">
        <f>AF66/AE66*100</f>
        <v>79.68736324886177</v>
      </c>
      <c r="AH66" s="20">
        <f>AF66/AD66*100</f>
        <v>36.30245464304261</v>
      </c>
      <c r="AI66" s="39">
        <f>SUM(AI10:AI65)</f>
        <v>118953</v>
      </c>
      <c r="AJ66" s="39">
        <f>SUM(AJ10:AJ65)</f>
        <v>61759.149999999994</v>
      </c>
      <c r="AK66" s="39">
        <f>SUM(AK10:AK65)</f>
        <v>63646.6687</v>
      </c>
      <c r="AL66" s="23">
        <f>AK66/AJ66*100</f>
        <v>103.05625757478853</v>
      </c>
      <c r="AM66" s="20">
        <f>AK66/AI66*100</f>
        <v>53.50572806066262</v>
      </c>
      <c r="AN66" s="39">
        <f>SUM(AN10:AN65)</f>
        <v>57800</v>
      </c>
      <c r="AO66" s="39">
        <f>SUM(AO10:AO65)</f>
        <v>27950</v>
      </c>
      <c r="AP66" s="39">
        <f>SUM(AP10:AP65)</f>
        <v>21708.2</v>
      </c>
      <c r="AQ66" s="23">
        <f>AP66/AO66*100</f>
        <v>77.66797853309481</v>
      </c>
      <c r="AR66" s="20">
        <f>AP66/AN66*100</f>
        <v>37.557439446366786</v>
      </c>
      <c r="AS66" s="39">
        <f>SUM(AS10:AS65)</f>
        <v>0</v>
      </c>
      <c r="AT66" s="39">
        <f>SUM(AT10:AT65)</f>
        <v>0</v>
      </c>
      <c r="AU66" s="33">
        <v>0</v>
      </c>
      <c r="AV66" s="39">
        <f aca="true" t="shared" si="45" ref="AV66:BP66">SUM(AV10:AV65)</f>
        <v>0</v>
      </c>
      <c r="AW66" s="39">
        <f t="shared" si="45"/>
        <v>0</v>
      </c>
      <c r="AX66" s="39">
        <f t="shared" si="45"/>
        <v>0</v>
      </c>
      <c r="AY66" s="39">
        <f t="shared" si="45"/>
        <v>5804104.183999999</v>
      </c>
      <c r="AZ66" s="39">
        <f t="shared" si="45"/>
        <v>2871966.250000001</v>
      </c>
      <c r="BA66" s="39">
        <f t="shared" si="45"/>
        <v>2880755.3</v>
      </c>
      <c r="BB66" s="39">
        <f t="shared" si="45"/>
        <v>0</v>
      </c>
      <c r="BC66" s="39">
        <f t="shared" si="45"/>
        <v>0</v>
      </c>
      <c r="BD66" s="39">
        <f t="shared" si="45"/>
        <v>0</v>
      </c>
      <c r="BE66" s="39">
        <f t="shared" si="45"/>
        <v>48072.9</v>
      </c>
      <c r="BF66" s="39">
        <f t="shared" si="45"/>
        <v>29817.824000000004</v>
      </c>
      <c r="BG66" s="39">
        <f t="shared" si="45"/>
        <v>24657.8</v>
      </c>
      <c r="BH66" s="39">
        <f t="shared" si="45"/>
        <v>0</v>
      </c>
      <c r="BI66" s="39">
        <f t="shared" si="45"/>
        <v>0</v>
      </c>
      <c r="BJ66" s="39">
        <f t="shared" si="45"/>
        <v>0</v>
      </c>
      <c r="BK66" s="39">
        <f t="shared" si="45"/>
        <v>0</v>
      </c>
      <c r="BL66" s="39">
        <f t="shared" si="45"/>
        <v>0</v>
      </c>
      <c r="BM66" s="39">
        <f t="shared" si="45"/>
        <v>0</v>
      </c>
      <c r="BN66" s="39">
        <f t="shared" si="45"/>
        <v>276966.22</v>
      </c>
      <c r="BO66" s="39">
        <f t="shared" si="45"/>
        <v>116725.305</v>
      </c>
      <c r="BP66" s="39">
        <f t="shared" si="45"/>
        <v>103730.0741</v>
      </c>
      <c r="BQ66" s="23">
        <f>BP66/BO66*100</f>
        <v>88.86682634926505</v>
      </c>
      <c r="BR66" s="20">
        <f>BP66/BN66*100</f>
        <v>37.452247461802386</v>
      </c>
      <c r="BS66" s="39">
        <f>SUM(BS10:BS65)</f>
        <v>233533.43999999997</v>
      </c>
      <c r="BT66" s="39">
        <f aca="true" t="shared" si="46" ref="BT66:DF66">SUM(BT10:BT65)</f>
        <v>103840.85500000001</v>
      </c>
      <c r="BU66" s="39">
        <f t="shared" si="46"/>
        <v>82480.58009999998</v>
      </c>
      <c r="BV66" s="39">
        <f t="shared" si="46"/>
        <v>68</v>
      </c>
      <c r="BW66" s="39">
        <f t="shared" si="46"/>
        <v>486</v>
      </c>
      <c r="BX66" s="39">
        <f t="shared" si="46"/>
        <v>147</v>
      </c>
      <c r="BY66" s="39">
        <f t="shared" si="46"/>
        <v>1480</v>
      </c>
      <c r="BZ66" s="39">
        <f t="shared" si="46"/>
        <v>740</v>
      </c>
      <c r="CA66" s="39">
        <f t="shared" si="46"/>
        <v>543.472</v>
      </c>
      <c r="CB66" s="39">
        <f t="shared" si="46"/>
        <v>41884.78</v>
      </c>
      <c r="CC66" s="39">
        <f t="shared" si="46"/>
        <v>11658.45</v>
      </c>
      <c r="CD66" s="39">
        <f t="shared" si="46"/>
        <v>20559.022</v>
      </c>
      <c r="CE66" s="39">
        <f t="shared" si="46"/>
        <v>0</v>
      </c>
      <c r="CF66" s="39">
        <f t="shared" si="46"/>
        <v>0</v>
      </c>
      <c r="CG66" s="39">
        <f t="shared" si="46"/>
        <v>0</v>
      </c>
      <c r="CH66" s="39">
        <f t="shared" si="46"/>
        <v>79784.0868</v>
      </c>
      <c r="CI66" s="39">
        <f t="shared" si="46"/>
        <v>36253.8968</v>
      </c>
      <c r="CJ66" s="39">
        <f t="shared" si="46"/>
        <v>32741.2768</v>
      </c>
      <c r="CK66" s="39">
        <f t="shared" si="46"/>
        <v>11265</v>
      </c>
      <c r="CL66" s="39">
        <f t="shared" si="46"/>
        <v>6615</v>
      </c>
      <c r="CM66" s="39">
        <f t="shared" si="46"/>
        <v>2968.6</v>
      </c>
      <c r="CN66" s="39">
        <f t="shared" si="46"/>
        <v>651941</v>
      </c>
      <c r="CO66" s="39">
        <f t="shared" si="46"/>
        <v>307708.30000000005</v>
      </c>
      <c r="CP66" s="39">
        <f t="shared" si="46"/>
        <v>202887.14200000002</v>
      </c>
      <c r="CQ66" s="39">
        <f t="shared" si="46"/>
        <v>328182.6</v>
      </c>
      <c r="CR66" s="39">
        <f t="shared" si="46"/>
        <v>159524.44999999998</v>
      </c>
      <c r="CS66" s="39">
        <f t="shared" si="46"/>
        <v>115449.06400000006</v>
      </c>
      <c r="CT66" s="39">
        <f t="shared" si="46"/>
        <v>4450</v>
      </c>
      <c r="CU66" s="39">
        <f t="shared" si="46"/>
        <v>2530</v>
      </c>
      <c r="CV66" s="39">
        <f t="shared" si="46"/>
        <v>3089.9460000000004</v>
      </c>
      <c r="CW66" s="39">
        <f t="shared" si="46"/>
        <v>2700</v>
      </c>
      <c r="CX66" s="39">
        <f t="shared" si="46"/>
        <v>1210</v>
      </c>
      <c r="CY66" s="39">
        <f t="shared" si="46"/>
        <v>2312.4</v>
      </c>
      <c r="CZ66" s="39">
        <f t="shared" si="46"/>
        <v>1750</v>
      </c>
      <c r="DA66" s="39">
        <f t="shared" si="46"/>
        <v>1750</v>
      </c>
      <c r="DB66" s="39">
        <f t="shared" si="46"/>
        <v>1249.944</v>
      </c>
      <c r="DC66" s="39">
        <f t="shared" si="46"/>
        <v>114259</v>
      </c>
      <c r="DD66" s="39">
        <f t="shared" si="46"/>
        <v>68572.17</v>
      </c>
      <c r="DE66" s="39">
        <f t="shared" si="46"/>
        <v>53745.98590000001</v>
      </c>
      <c r="DF66" s="39">
        <f t="shared" si="46"/>
        <v>-12</v>
      </c>
      <c r="DG66" s="39">
        <f>SUM(DG10:DG65)</f>
        <v>8526548.223800002</v>
      </c>
      <c r="DH66" s="39">
        <f>SUM(DH10:DH65)</f>
        <v>4145468.7272</v>
      </c>
      <c r="DI66" s="34">
        <f t="shared" si="43"/>
        <v>3841638.7871</v>
      </c>
      <c r="DJ66" s="39">
        <f>SUM(DJ10:DJ65)</f>
        <v>56460</v>
      </c>
      <c r="DK66" s="39">
        <f aca="true" t="shared" si="47" ref="DK66:EA66">SUM(DK10:DK65)</f>
        <v>45807.6</v>
      </c>
      <c r="DL66" s="39">
        <f t="shared" si="47"/>
        <v>0</v>
      </c>
      <c r="DM66" s="39">
        <f t="shared" si="47"/>
        <v>768085.0599999999</v>
      </c>
      <c r="DN66" s="39">
        <f t="shared" si="47"/>
        <v>705697.5</v>
      </c>
      <c r="DO66" s="39">
        <f t="shared" si="47"/>
        <v>13620</v>
      </c>
      <c r="DP66" s="39">
        <f t="shared" si="47"/>
        <v>0</v>
      </c>
      <c r="DQ66" s="39">
        <f t="shared" si="47"/>
        <v>0</v>
      </c>
      <c r="DR66" s="39">
        <f t="shared" si="47"/>
        <v>0</v>
      </c>
      <c r="DS66" s="39">
        <f t="shared" si="47"/>
        <v>398712.193</v>
      </c>
      <c r="DT66" s="39">
        <f t="shared" si="47"/>
        <v>276947</v>
      </c>
      <c r="DU66" s="39">
        <f t="shared" si="47"/>
        <v>96918.189</v>
      </c>
      <c r="DV66" s="39">
        <f t="shared" si="47"/>
        <v>0</v>
      </c>
      <c r="DW66" s="39">
        <f t="shared" si="47"/>
        <v>79066.378</v>
      </c>
      <c r="DX66" s="39">
        <f t="shared" si="47"/>
        <v>0</v>
      </c>
      <c r="DY66" s="39">
        <f t="shared" si="47"/>
        <v>436466.14890000003</v>
      </c>
      <c r="DZ66" s="39">
        <f t="shared" si="47"/>
        <v>226926.03739999994</v>
      </c>
      <c r="EA66" s="39">
        <f t="shared" si="47"/>
        <v>13292.4287</v>
      </c>
      <c r="EB66" s="39">
        <f>SUM(EB10:EB65)</f>
        <v>0</v>
      </c>
      <c r="EC66" s="39">
        <f>SUM(EC10:EC65)</f>
        <v>1659723.4019000002</v>
      </c>
      <c r="ED66" s="39">
        <f>SUM(ED10:ED65)</f>
        <v>1334444.5154000001</v>
      </c>
      <c r="EE66" s="39">
        <f>SUM(EE10:EE65)</f>
        <v>123830.61769999999</v>
      </c>
    </row>
    <row r="67" spans="3:6" ht="13.5">
      <c r="C67" s="43"/>
      <c r="E67" s="41"/>
      <c r="F67" s="42"/>
    </row>
    <row r="68" spans="2:28" s="43" customFormat="1" ht="13.5">
      <c r="B68" s="44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45"/>
    </row>
    <row r="69" spans="3:28" ht="13.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45"/>
    </row>
    <row r="70" spans="5:7" ht="13.5">
      <c r="E70" s="43"/>
      <c r="G70" s="46"/>
    </row>
  </sheetData>
  <sheetProtection/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BX53:BX65" name="Range5_2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 BX45:BX48 BX12:BX23 BX25:BX26 BX28:BX36 BX38:BX40 BX42:BX43 BX51:BX52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BX41" name="Range5_2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  <protectedRange sqref="BX10" name="Range5_2_1_1_2_1_1_1_1_1_1_1_1_1"/>
  </protectedRanges>
  <mergeCells count="132">
    <mergeCell ref="CC7:CD7"/>
    <mergeCell ref="CF7:CG7"/>
    <mergeCell ref="EB7:EB8"/>
    <mergeCell ref="EC7:EC8"/>
    <mergeCell ref="DV7:DV8"/>
    <mergeCell ref="CO7:CP7"/>
    <mergeCell ref="CR7:CS7"/>
    <mergeCell ref="CU7:CV7"/>
    <mergeCell ref="DQ7:DR7"/>
    <mergeCell ref="DT7:DU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CZ7:CZ8"/>
    <mergeCell ref="DP7:DP8"/>
    <mergeCell ref="DC7:DC8"/>
    <mergeCell ref="DM7:DM8"/>
    <mergeCell ref="CK7:CK8"/>
    <mergeCell ref="CQ7:CQ8"/>
    <mergeCell ref="CL7:CM7"/>
    <mergeCell ref="CW7:CW8"/>
    <mergeCell ref="CT7:CT8"/>
    <mergeCell ref="DF7:DF8"/>
    <mergeCell ref="DG7:DG8"/>
    <mergeCell ref="DW7:DX7"/>
    <mergeCell ref="DZ7:EA7"/>
    <mergeCell ref="DK7:DL7"/>
    <mergeCell ref="DN7:DO7"/>
    <mergeCell ref="DY7:DY8"/>
    <mergeCell ref="DJ7:DJ8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2019-05-16T13:56:20Z</cp:lastPrinted>
  <dcterms:created xsi:type="dcterms:W3CDTF">2002-03-15T09:46:46Z</dcterms:created>
  <dcterms:modified xsi:type="dcterms:W3CDTF">2020-07-02T11:21:00Z</dcterms:modified>
  <cp:category/>
  <cp:version/>
  <cp:contentType/>
  <cp:contentStatus/>
</cp:coreProperties>
</file>