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<sst xmlns="http://schemas.openxmlformats.org/spreadsheetml/2006/main" count="241" uniqueCount="116">
  <si>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</si>
  <si>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</si>
  <si>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</si>
  <si>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</si>
  <si>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</si>
  <si>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</si>
  <si>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</si>
  <si>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</si>
  <si>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</si>
  <si>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</si>
  <si>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</si>
  <si>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</si>
  <si>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</si>
  <si>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</si>
  <si>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</si>
  <si>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</si>
  <si>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</si>
  <si>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</si>
  <si>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</si>
  <si>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</si>
  <si>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</si>
  <si>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</si>
  <si>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</si>
  <si>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</si>
  <si>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</si>
  <si>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</si>
  <si>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</si>
  <si>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</si>
  <si>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</si>
  <si>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</si>
  <si>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</si>
  <si>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</si>
  <si>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</si>
  <si>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</si>
  <si>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</si>
  <si>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</si>
  <si>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</si>
  <si>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</si>
  <si>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</si>
  <si>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</si>
  <si>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</si>
  <si>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</si>
  <si>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</si>
  <si>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</si>
  <si>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</si>
  <si>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</si>
  <si>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</si>
  <si>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</si>
  <si>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</si>
  <si>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</si>
  <si>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</si>
  <si>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</si>
  <si>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</si>
  <si>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</si>
  <si>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</si>
  <si>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</si>
  <si>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</si>
  <si>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</si>
  <si>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</si>
  <si>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</si>
  <si>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</si>
  <si>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</si>
  <si>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</si>
  <si>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</si>
  <si>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</si>
  <si>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</si>
  <si>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</si>
  <si>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</si>
  <si>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</si>
  <si>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</si>
  <si>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</si>
  <si>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</si>
  <si>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</si>
  <si>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</si>
  <si>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</si>
  <si>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</si>
  <si>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</si>
  <si>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</si>
  <si>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</si>
  <si>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</si>
  <si>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</si>
  <si>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</si>
  <si>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</si>
  <si>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</si>
  <si>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</si>
  <si>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</si>
  <si>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</si>
  <si>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</si>
  <si>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</si>
  <si>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</si>
  <si>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</si>
  <si>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</si>
  <si>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</si>
  <si>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</si>
  <si>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</si>
  <si>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</si>
  <si>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</si>
  <si>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</si>
  <si>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</si>
  <si>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</si>
  <si>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</si>
  <si>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</si>
  <si>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</si>
  <si>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</si>
  <si>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</si>
  <si>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</si>
  <si>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</si>
  <si>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</si>
  <si>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</si>
  <si>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</si>
  <si>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</si>
  <si>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</si>
  <si>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</si>
  <si>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r>
      <t>ծրագիր (</t>
    </r>
    <r>
      <rPr>
        <b/>
        <sz val="10"/>
        <rFont val="GHEA Grapalat"/>
        <family val="3"/>
      </rPr>
      <t>1-ին եռամսյակ</t>
    </r>
    <r>
      <rPr>
        <sz val="10"/>
        <rFont val="GHEA Grapalat"/>
        <family val="3"/>
      </rPr>
      <t>, 1-ին կիսամյակ, 9 ամիս)</t>
    </r>
  </si>
  <si>
    <t xml:space="preserve">փաստ                   ( հունվար ամիս)                                                                           </t>
  </si>
  <si>
    <r>
      <t xml:space="preserve"> ՀՀ  ԼՈՌՈՒ ՄԱՐԶԻ  ՀԱՄԱՅՆՔՆԵՐԻ   ԲՅՈՒՋԵՏԱՅԻՆ   ԵԿԱՄՈՒՏՆԵՐԻ   ՎԵՐԱԲԵՐՅԱԼ  (աճողական)  2020թ.փետրվարի  «29» -ի դրությամբ </t>
    </r>
    <r>
      <rPr>
        <b/>
        <sz val="10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</si>
</sst>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3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96" fontId="3" fillId="33" borderId="11" xfId="0" applyNumberFormat="1" applyFont="1" applyFill="1" applyBorder="1" applyAlignment="1">
      <alignment horizontal="center" vertical="center" wrapText="1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5" fillId="33" borderId="0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196" fontId="3" fillId="33" borderId="11" xfId="0" applyNumberFormat="1" applyFont="1" applyFill="1" applyBorder="1" applyAlignment="1">
      <alignment horizontal="center" vertical="center"/>
    </xf>
    <xf numFmtId="196" fontId="3" fillId="0" borderId="11" xfId="0" applyNumberFormat="1" applyFont="1" applyFill="1" applyBorder="1" applyAlignment="1">
      <alignment horizontal="center" vertical="center"/>
    </xf>
    <xf numFmtId="196" fontId="3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207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96" fontId="3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3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11" xfId="0" applyNumberFormat="1" applyFont="1" applyBorder="1" applyAlignment="1">
      <alignment horizontal="left" vertical="center"/>
    </xf>
    <xf numFmtId="3" fontId="7" fillId="34" borderId="11" xfId="0" applyNumberFormat="1" applyFont="1" applyFill="1" applyBorder="1" applyAlignment="1" applyProtection="1">
      <alignment horizontal="center"/>
      <protection locked="0"/>
    </xf>
    <xf numFmtId="207" fontId="7" fillId="0" borderId="11" xfId="0" applyNumberFormat="1" applyFont="1" applyBorder="1" applyAlignment="1">
      <alignment horizontal="left" vertical="center"/>
    </xf>
    <xf numFmtId="196" fontId="5" fillId="0" borderId="11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4" fontId="3" fillId="33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16" xfId="0" applyNumberFormat="1" applyFont="1" applyFill="1" applyBorder="1" applyAlignment="1" applyProtection="1">
      <alignment horizontal="center" vertical="center" wrapText="1"/>
      <protection/>
    </xf>
    <xf numFmtId="4" fontId="3" fillId="38" borderId="22" xfId="0" applyNumberFormat="1" applyFont="1" applyFill="1" applyBorder="1" applyAlignment="1" applyProtection="1">
      <alignment horizontal="center" vertical="center" wrapText="1"/>
      <protection/>
    </xf>
    <xf numFmtId="4" fontId="3" fillId="38" borderId="0" xfId="0" applyNumberFormat="1" applyFont="1" applyFill="1" applyBorder="1" applyAlignment="1" applyProtection="1">
      <alignment horizontal="center" vertical="center" wrapText="1"/>
      <protection/>
    </xf>
    <xf numFmtId="4" fontId="3" fillId="38" borderId="23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12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21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13" borderId="15" xfId="0" applyNumberFormat="1" applyFont="1" applyFill="1" applyBorder="1" applyAlignment="1" applyProtection="1">
      <alignment horizontal="center" vertical="center" wrapText="1"/>
      <protection/>
    </xf>
    <xf numFmtId="4" fontId="3" fillId="13" borderId="18" xfId="0" applyNumberFormat="1" applyFont="1" applyFill="1" applyBorder="1" applyAlignment="1" applyProtection="1">
      <alignment horizontal="center" vertical="center" wrapText="1"/>
      <protection/>
    </xf>
    <xf numFmtId="4" fontId="3" fillId="39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4" xfId="0" applyFont="1" applyFill="1" applyBorder="1" applyAlignment="1" applyProtection="1">
      <alignment horizontal="center" vertical="center" textRotation="90" wrapText="1"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4" fontId="4" fillId="38" borderId="15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16" xfId="0" applyNumberFormat="1" applyFont="1" applyFill="1" applyBorder="1" applyAlignment="1" applyProtection="1">
      <alignment horizontal="center" vertical="center" wrapText="1"/>
      <protection/>
    </xf>
    <xf numFmtId="4" fontId="4" fillId="38" borderId="22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12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70"/>
  <sheetViews>
    <sheetView tabSelected="1" zoomScale="90" zoomScaleNormal="90" zoomScalePageLayoutView="0" workbookViewId="0" topLeftCell="A1">
      <pane xSplit="2" ySplit="9" topLeftCell="C6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:O3"/>
    </sheetView>
  </sheetViews>
  <sheetFormatPr defaultColWidth="7.296875" defaultRowHeight="15"/>
  <cols>
    <col min="1" max="1" width="4.3984375" style="8" customWidth="1"/>
    <col min="2" max="2" width="14" style="9" customWidth="1"/>
    <col min="3" max="3" width="11.19921875" style="8" customWidth="1"/>
    <col min="4" max="4" width="9.19921875" style="8" customWidth="1"/>
    <col min="5" max="5" width="11" style="8" customWidth="1"/>
    <col min="6" max="6" width="11.59765625" style="46" customWidth="1"/>
    <col min="7" max="7" width="11.19921875" style="8" customWidth="1"/>
    <col min="8" max="8" width="11.69921875" style="8" customWidth="1"/>
    <col min="9" max="9" width="9.5" style="8" customWidth="1"/>
    <col min="10" max="10" width="11.8984375" style="8" customWidth="1"/>
    <col min="11" max="11" width="12" style="8" customWidth="1"/>
    <col min="12" max="12" width="11.19921875" style="8" customWidth="1"/>
    <col min="13" max="13" width="12.8984375" style="8" customWidth="1"/>
    <col min="14" max="14" width="9.5" style="8" customWidth="1"/>
    <col min="15" max="16" width="12.8984375" style="8" customWidth="1"/>
    <col min="17" max="18" width="13" style="8" customWidth="1"/>
    <col min="19" max="19" width="8.8984375" style="8" customWidth="1"/>
    <col min="20" max="21" width="12.5" style="8" customWidth="1"/>
    <col min="22" max="23" width="11.69921875" style="8" customWidth="1"/>
    <col min="24" max="24" width="11.8984375" style="8" customWidth="1"/>
    <col min="25" max="26" width="12.09765625" style="8" customWidth="1"/>
    <col min="27" max="28" width="10.19921875" style="8" customWidth="1"/>
    <col min="29" max="29" width="11.5" style="8" customWidth="1"/>
    <col min="30" max="31" width="11.59765625" style="8" customWidth="1"/>
    <col min="32" max="34" width="10.8984375" style="8" customWidth="1"/>
    <col min="35" max="36" width="11.59765625" style="8" customWidth="1"/>
    <col min="37" max="37" width="9.69921875" style="8" customWidth="1"/>
    <col min="38" max="38" width="11.3984375" style="8" customWidth="1"/>
    <col min="39" max="39" width="10.69921875" style="8" customWidth="1"/>
    <col min="40" max="41" width="10.3984375" style="8" customWidth="1"/>
    <col min="42" max="42" width="7.69921875" style="8" customWidth="1"/>
    <col min="43" max="43" width="10.69921875" style="8" customWidth="1"/>
    <col min="44" max="44" width="9.59765625" style="8" customWidth="1"/>
    <col min="45" max="46" width="8.19921875" style="8" customWidth="1"/>
    <col min="47" max="47" width="7.19921875" style="8" customWidth="1"/>
    <col min="48" max="49" width="9" style="8" customWidth="1"/>
    <col min="50" max="50" width="7.8984375" style="8" customWidth="1"/>
    <col min="51" max="51" width="14.09765625" style="8" customWidth="1"/>
    <col min="52" max="52" width="12.09765625" style="8" customWidth="1"/>
    <col min="53" max="53" width="9.8984375" style="8" customWidth="1"/>
    <col min="54" max="56" width="8.19921875" style="8" customWidth="1"/>
    <col min="57" max="58" width="9.8984375" style="8" customWidth="1"/>
    <col min="59" max="59" width="8.59765625" style="8" customWidth="1"/>
    <col min="60" max="61" width="8" style="8" customWidth="1"/>
    <col min="62" max="62" width="7.19921875" style="8" customWidth="1"/>
    <col min="63" max="64" width="8.09765625" style="8" customWidth="1"/>
    <col min="65" max="65" width="6.5" style="8" customWidth="1"/>
    <col min="66" max="72" width="10.69921875" style="8" customWidth="1"/>
    <col min="73" max="73" width="9.09765625" style="8" customWidth="1"/>
    <col min="74" max="75" width="8.3984375" style="8" customWidth="1"/>
    <col min="76" max="76" width="8" style="8" customWidth="1"/>
    <col min="77" max="78" width="8.19921875" style="8" customWidth="1"/>
    <col min="79" max="79" width="8.8984375" style="8" customWidth="1"/>
    <col min="80" max="81" width="11.3984375" style="8" customWidth="1"/>
    <col min="82" max="84" width="8.09765625" style="8" customWidth="1"/>
    <col min="85" max="85" width="7.8984375" style="8" customWidth="1"/>
    <col min="86" max="87" width="9.8984375" style="8" customWidth="1"/>
    <col min="88" max="88" width="8.59765625" style="8" customWidth="1"/>
    <col min="89" max="90" width="9.3984375" style="8" customWidth="1"/>
    <col min="91" max="91" width="8.3984375" style="8" customWidth="1"/>
    <col min="92" max="93" width="11.69921875" style="8" customWidth="1"/>
    <col min="94" max="94" width="8.19921875" style="8" customWidth="1"/>
    <col min="95" max="96" width="11" style="8" customWidth="1"/>
    <col min="97" max="97" width="7.59765625" style="8" customWidth="1"/>
    <col min="98" max="99" width="9.8984375" style="8" customWidth="1"/>
    <col min="100" max="102" width="8" style="8" customWidth="1"/>
    <col min="103" max="103" width="7.19921875" style="8" customWidth="1"/>
    <col min="104" max="105" width="8" style="8" customWidth="1"/>
    <col min="106" max="106" width="6.69921875" style="8" customWidth="1"/>
    <col min="107" max="108" width="9.8984375" style="8" customWidth="1"/>
    <col min="109" max="109" width="9.19921875" style="8" customWidth="1"/>
    <col min="110" max="110" width="9.8984375" style="8" customWidth="1"/>
    <col min="111" max="112" width="13.09765625" style="8" customWidth="1"/>
    <col min="113" max="113" width="10.19921875" style="8" customWidth="1"/>
    <col min="114" max="114" width="8.8984375" style="8" customWidth="1"/>
    <col min="115" max="115" width="8.3984375" style="8" customWidth="1"/>
    <col min="116" max="116" width="7.5" style="8" customWidth="1"/>
    <col min="117" max="118" width="9.09765625" style="8" customWidth="1"/>
    <col min="119" max="119" width="7.69921875" style="8" customWidth="1"/>
    <col min="120" max="121" width="8" style="8" customWidth="1"/>
    <col min="122" max="122" width="7.3984375" style="8" customWidth="1"/>
    <col min="123" max="124" width="8.59765625" style="8" customWidth="1"/>
    <col min="125" max="125" width="7.19921875" style="8" customWidth="1"/>
    <col min="126" max="127" width="8.09765625" style="8" customWidth="1"/>
    <col min="128" max="128" width="7.5" style="8" customWidth="1"/>
    <col min="129" max="130" width="11.8984375" style="8" customWidth="1"/>
    <col min="131" max="131" width="7.69921875" style="8" customWidth="1"/>
    <col min="132" max="132" width="6.8984375" style="8" customWidth="1"/>
    <col min="133" max="134" width="10.69921875" style="8" customWidth="1"/>
    <col min="135" max="135" width="9.8984375" style="8" customWidth="1"/>
    <col min="136" max="136" width="7.19921875" style="8" customWidth="1"/>
    <col min="137" max="137" width="9" style="8" customWidth="1"/>
    <col min="138" max="138" width="10.09765625" style="8" customWidth="1"/>
    <col min="139" max="16384" width="7.19921875" style="8" customWidth="1"/>
  </cols>
  <sheetData>
    <row r="1" spans="3:132" ht="27.75" customHeight="1">
      <c r="C1" s="127" t="s">
        <v>11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34.5" customHeight="1">
      <c r="C2" s="128" t="s">
        <v>115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Q2" s="13"/>
      <c r="R2" s="13"/>
      <c r="T2" s="129"/>
      <c r="U2" s="129"/>
      <c r="V2" s="129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128" t="s">
        <v>12</v>
      </c>
      <c r="M3" s="128"/>
      <c r="N3" s="128"/>
      <c r="O3" s="128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130" t="s">
        <v>6</v>
      </c>
      <c r="B4" s="130" t="s">
        <v>10</v>
      </c>
      <c r="C4" s="133" t="s">
        <v>4</v>
      </c>
      <c r="D4" s="133" t="s">
        <v>5</v>
      </c>
      <c r="E4" s="136" t="s">
        <v>13</v>
      </c>
      <c r="F4" s="137"/>
      <c r="G4" s="137"/>
      <c r="H4" s="137"/>
      <c r="I4" s="138"/>
      <c r="J4" s="145" t="s">
        <v>48</v>
      </c>
      <c r="K4" s="146"/>
      <c r="L4" s="146"/>
      <c r="M4" s="146"/>
      <c r="N4" s="147"/>
      <c r="O4" s="120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2"/>
      <c r="DF4" s="93" t="s">
        <v>14</v>
      </c>
      <c r="DG4" s="94" t="s">
        <v>15</v>
      </c>
      <c r="DH4" s="95"/>
      <c r="DI4" s="96"/>
      <c r="DJ4" s="103" t="s">
        <v>3</v>
      </c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93" t="s">
        <v>16</v>
      </c>
      <c r="EC4" s="104" t="s">
        <v>17</v>
      </c>
      <c r="ED4" s="105"/>
      <c r="EE4" s="106"/>
    </row>
    <row r="5" spans="1:135" s="18" customFormat="1" ht="15" customHeight="1">
      <c r="A5" s="131"/>
      <c r="B5" s="131"/>
      <c r="C5" s="134"/>
      <c r="D5" s="134"/>
      <c r="E5" s="139"/>
      <c r="F5" s="140"/>
      <c r="G5" s="140"/>
      <c r="H5" s="140"/>
      <c r="I5" s="141"/>
      <c r="J5" s="148"/>
      <c r="K5" s="149"/>
      <c r="L5" s="149"/>
      <c r="M5" s="149"/>
      <c r="N5" s="150"/>
      <c r="O5" s="113" t="s">
        <v>7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5"/>
      <c r="AV5" s="116" t="s">
        <v>2</v>
      </c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60" t="s">
        <v>8</v>
      </c>
      <c r="BL5" s="61"/>
      <c r="BM5" s="61"/>
      <c r="BN5" s="117" t="s">
        <v>18</v>
      </c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9"/>
      <c r="CE5" s="90" t="s">
        <v>0</v>
      </c>
      <c r="CF5" s="89"/>
      <c r="CG5" s="89"/>
      <c r="CH5" s="89"/>
      <c r="CI5" s="89"/>
      <c r="CJ5" s="89"/>
      <c r="CK5" s="89"/>
      <c r="CL5" s="89"/>
      <c r="CM5" s="123"/>
      <c r="CN5" s="117" t="s">
        <v>1</v>
      </c>
      <c r="CO5" s="118"/>
      <c r="CP5" s="118"/>
      <c r="CQ5" s="118"/>
      <c r="CR5" s="118"/>
      <c r="CS5" s="118"/>
      <c r="CT5" s="118"/>
      <c r="CU5" s="118"/>
      <c r="CV5" s="118"/>
      <c r="CW5" s="116" t="s">
        <v>19</v>
      </c>
      <c r="CX5" s="116"/>
      <c r="CY5" s="116"/>
      <c r="CZ5" s="60" t="s">
        <v>20</v>
      </c>
      <c r="DA5" s="61"/>
      <c r="DB5" s="62"/>
      <c r="DC5" s="60" t="s">
        <v>21</v>
      </c>
      <c r="DD5" s="61"/>
      <c r="DE5" s="62"/>
      <c r="DF5" s="93"/>
      <c r="DG5" s="97"/>
      <c r="DH5" s="98"/>
      <c r="DI5" s="99"/>
      <c r="DJ5" s="68"/>
      <c r="DK5" s="68"/>
      <c r="DL5" s="69"/>
      <c r="DM5" s="69"/>
      <c r="DN5" s="69"/>
      <c r="DO5" s="69"/>
      <c r="DP5" s="60" t="s">
        <v>22</v>
      </c>
      <c r="DQ5" s="61"/>
      <c r="DR5" s="62"/>
      <c r="DS5" s="66"/>
      <c r="DT5" s="67"/>
      <c r="DU5" s="67"/>
      <c r="DV5" s="67"/>
      <c r="DW5" s="67"/>
      <c r="DX5" s="67"/>
      <c r="DY5" s="67"/>
      <c r="DZ5" s="67"/>
      <c r="EA5" s="67"/>
      <c r="EB5" s="93"/>
      <c r="EC5" s="107"/>
      <c r="ED5" s="108"/>
      <c r="EE5" s="109"/>
    </row>
    <row r="6" spans="1:135" s="18" customFormat="1" ht="75" customHeight="1">
      <c r="A6" s="131"/>
      <c r="B6" s="131"/>
      <c r="C6" s="134"/>
      <c r="D6" s="134"/>
      <c r="E6" s="142"/>
      <c r="F6" s="143"/>
      <c r="G6" s="143"/>
      <c r="H6" s="143"/>
      <c r="I6" s="144"/>
      <c r="J6" s="151"/>
      <c r="K6" s="152"/>
      <c r="L6" s="152"/>
      <c r="M6" s="152"/>
      <c r="N6" s="153"/>
      <c r="O6" s="124" t="s">
        <v>23</v>
      </c>
      <c r="P6" s="125"/>
      <c r="Q6" s="125"/>
      <c r="R6" s="125"/>
      <c r="S6" s="126"/>
      <c r="T6" s="73" t="s">
        <v>24</v>
      </c>
      <c r="U6" s="74"/>
      <c r="V6" s="74"/>
      <c r="W6" s="74"/>
      <c r="X6" s="75"/>
      <c r="Y6" s="73" t="s">
        <v>25</v>
      </c>
      <c r="Z6" s="74"/>
      <c r="AA6" s="74"/>
      <c r="AB6" s="74"/>
      <c r="AC6" s="75"/>
      <c r="AD6" s="73" t="s">
        <v>26</v>
      </c>
      <c r="AE6" s="74"/>
      <c r="AF6" s="74"/>
      <c r="AG6" s="74"/>
      <c r="AH6" s="75"/>
      <c r="AI6" s="73" t="s">
        <v>27</v>
      </c>
      <c r="AJ6" s="74"/>
      <c r="AK6" s="74"/>
      <c r="AL6" s="74"/>
      <c r="AM6" s="75"/>
      <c r="AN6" s="73" t="s">
        <v>28</v>
      </c>
      <c r="AO6" s="74"/>
      <c r="AP6" s="74"/>
      <c r="AQ6" s="74"/>
      <c r="AR6" s="75"/>
      <c r="AS6" s="86" t="s">
        <v>29</v>
      </c>
      <c r="AT6" s="86"/>
      <c r="AU6" s="86"/>
      <c r="AV6" s="77" t="s">
        <v>30</v>
      </c>
      <c r="AW6" s="78"/>
      <c r="AX6" s="78"/>
      <c r="AY6" s="77" t="s">
        <v>31</v>
      </c>
      <c r="AZ6" s="78"/>
      <c r="BA6" s="79"/>
      <c r="BB6" s="80" t="s">
        <v>32</v>
      </c>
      <c r="BC6" s="81"/>
      <c r="BD6" s="82"/>
      <c r="BE6" s="80" t="s">
        <v>33</v>
      </c>
      <c r="BF6" s="81"/>
      <c r="BG6" s="81"/>
      <c r="BH6" s="91" t="s">
        <v>34</v>
      </c>
      <c r="BI6" s="92"/>
      <c r="BJ6" s="92"/>
      <c r="BK6" s="63"/>
      <c r="BL6" s="64"/>
      <c r="BM6" s="64"/>
      <c r="BN6" s="83" t="s">
        <v>35</v>
      </c>
      <c r="BO6" s="84"/>
      <c r="BP6" s="84"/>
      <c r="BQ6" s="84"/>
      <c r="BR6" s="85"/>
      <c r="BS6" s="76" t="s">
        <v>36</v>
      </c>
      <c r="BT6" s="76"/>
      <c r="BU6" s="76"/>
      <c r="BV6" s="76" t="s">
        <v>37</v>
      </c>
      <c r="BW6" s="76"/>
      <c r="BX6" s="76"/>
      <c r="BY6" s="76" t="s">
        <v>38</v>
      </c>
      <c r="BZ6" s="76"/>
      <c r="CA6" s="76"/>
      <c r="CB6" s="76" t="s">
        <v>39</v>
      </c>
      <c r="CC6" s="76"/>
      <c r="CD6" s="76"/>
      <c r="CE6" s="76" t="s">
        <v>49</v>
      </c>
      <c r="CF6" s="76"/>
      <c r="CG6" s="76"/>
      <c r="CH6" s="90" t="s">
        <v>50</v>
      </c>
      <c r="CI6" s="89"/>
      <c r="CJ6" s="89"/>
      <c r="CK6" s="76" t="s">
        <v>40</v>
      </c>
      <c r="CL6" s="76"/>
      <c r="CM6" s="76"/>
      <c r="CN6" s="87" t="s">
        <v>41</v>
      </c>
      <c r="CO6" s="88"/>
      <c r="CP6" s="89"/>
      <c r="CQ6" s="76" t="s">
        <v>42</v>
      </c>
      <c r="CR6" s="76"/>
      <c r="CS6" s="76"/>
      <c r="CT6" s="90" t="s">
        <v>51</v>
      </c>
      <c r="CU6" s="89"/>
      <c r="CV6" s="89"/>
      <c r="CW6" s="116"/>
      <c r="CX6" s="116"/>
      <c r="CY6" s="116"/>
      <c r="CZ6" s="63"/>
      <c r="DA6" s="64"/>
      <c r="DB6" s="65"/>
      <c r="DC6" s="63"/>
      <c r="DD6" s="64"/>
      <c r="DE6" s="65"/>
      <c r="DF6" s="93"/>
      <c r="DG6" s="100"/>
      <c r="DH6" s="101"/>
      <c r="DI6" s="102"/>
      <c r="DJ6" s="60" t="s">
        <v>52</v>
      </c>
      <c r="DK6" s="61"/>
      <c r="DL6" s="62"/>
      <c r="DM6" s="60" t="s">
        <v>53</v>
      </c>
      <c r="DN6" s="61"/>
      <c r="DO6" s="62"/>
      <c r="DP6" s="63"/>
      <c r="DQ6" s="64"/>
      <c r="DR6" s="65"/>
      <c r="DS6" s="60" t="s">
        <v>54</v>
      </c>
      <c r="DT6" s="61"/>
      <c r="DU6" s="62"/>
      <c r="DV6" s="60" t="s">
        <v>55</v>
      </c>
      <c r="DW6" s="61"/>
      <c r="DX6" s="62"/>
      <c r="DY6" s="58" t="s">
        <v>56</v>
      </c>
      <c r="DZ6" s="59"/>
      <c r="EA6" s="59"/>
      <c r="EB6" s="93"/>
      <c r="EC6" s="110"/>
      <c r="ED6" s="111"/>
      <c r="EE6" s="112"/>
    </row>
    <row r="7" spans="1:135" s="2" customFormat="1" ht="26.25" customHeight="1">
      <c r="A7" s="131"/>
      <c r="B7" s="131"/>
      <c r="C7" s="134"/>
      <c r="D7" s="134"/>
      <c r="E7" s="52" t="s">
        <v>43</v>
      </c>
      <c r="F7" s="70" t="s">
        <v>47</v>
      </c>
      <c r="G7" s="71"/>
      <c r="H7" s="71"/>
      <c r="I7" s="72"/>
      <c r="J7" s="52" t="s">
        <v>43</v>
      </c>
      <c r="K7" s="70" t="s">
        <v>47</v>
      </c>
      <c r="L7" s="71"/>
      <c r="M7" s="71"/>
      <c r="N7" s="72"/>
      <c r="O7" s="52" t="s">
        <v>43</v>
      </c>
      <c r="P7" s="70" t="s">
        <v>47</v>
      </c>
      <c r="Q7" s="71"/>
      <c r="R7" s="71"/>
      <c r="S7" s="72"/>
      <c r="T7" s="52" t="s">
        <v>43</v>
      </c>
      <c r="U7" s="70" t="s">
        <v>47</v>
      </c>
      <c r="V7" s="71"/>
      <c r="W7" s="71"/>
      <c r="X7" s="72"/>
      <c r="Y7" s="52" t="s">
        <v>43</v>
      </c>
      <c r="Z7" s="70" t="s">
        <v>47</v>
      </c>
      <c r="AA7" s="71"/>
      <c r="AB7" s="71"/>
      <c r="AC7" s="72"/>
      <c r="AD7" s="52" t="s">
        <v>43</v>
      </c>
      <c r="AE7" s="70" t="s">
        <v>47</v>
      </c>
      <c r="AF7" s="71"/>
      <c r="AG7" s="71"/>
      <c r="AH7" s="72"/>
      <c r="AI7" s="52" t="s">
        <v>43</v>
      </c>
      <c r="AJ7" s="70" t="s">
        <v>47</v>
      </c>
      <c r="AK7" s="71"/>
      <c r="AL7" s="71"/>
      <c r="AM7" s="72"/>
      <c r="AN7" s="52" t="s">
        <v>43</v>
      </c>
      <c r="AO7" s="70" t="s">
        <v>47</v>
      </c>
      <c r="AP7" s="71"/>
      <c r="AQ7" s="71"/>
      <c r="AR7" s="72"/>
      <c r="AS7" s="52" t="s">
        <v>43</v>
      </c>
      <c r="AT7" s="55" t="s">
        <v>47</v>
      </c>
      <c r="AU7" s="56"/>
      <c r="AV7" s="52" t="s">
        <v>43</v>
      </c>
      <c r="AW7" s="55" t="s">
        <v>47</v>
      </c>
      <c r="AX7" s="56"/>
      <c r="AY7" s="52" t="s">
        <v>43</v>
      </c>
      <c r="AZ7" s="55" t="s">
        <v>47</v>
      </c>
      <c r="BA7" s="56"/>
      <c r="BB7" s="52" t="s">
        <v>43</v>
      </c>
      <c r="BC7" s="55" t="s">
        <v>47</v>
      </c>
      <c r="BD7" s="56"/>
      <c r="BE7" s="52" t="s">
        <v>43</v>
      </c>
      <c r="BF7" s="55" t="s">
        <v>47</v>
      </c>
      <c r="BG7" s="56"/>
      <c r="BH7" s="52" t="s">
        <v>43</v>
      </c>
      <c r="BI7" s="55" t="s">
        <v>47</v>
      </c>
      <c r="BJ7" s="56"/>
      <c r="BK7" s="52" t="s">
        <v>43</v>
      </c>
      <c r="BL7" s="55" t="s">
        <v>47</v>
      </c>
      <c r="BM7" s="56"/>
      <c r="BN7" s="52" t="s">
        <v>43</v>
      </c>
      <c r="BO7" s="55" t="s">
        <v>47</v>
      </c>
      <c r="BP7" s="154"/>
      <c r="BQ7" s="154"/>
      <c r="BR7" s="56"/>
      <c r="BS7" s="52" t="s">
        <v>43</v>
      </c>
      <c r="BT7" s="55" t="s">
        <v>47</v>
      </c>
      <c r="BU7" s="56"/>
      <c r="BV7" s="52" t="s">
        <v>43</v>
      </c>
      <c r="BW7" s="55" t="s">
        <v>47</v>
      </c>
      <c r="BX7" s="56"/>
      <c r="BY7" s="52" t="s">
        <v>43</v>
      </c>
      <c r="BZ7" s="55" t="s">
        <v>47</v>
      </c>
      <c r="CA7" s="56"/>
      <c r="CB7" s="52" t="s">
        <v>43</v>
      </c>
      <c r="CC7" s="55" t="s">
        <v>47</v>
      </c>
      <c r="CD7" s="56"/>
      <c r="CE7" s="52" t="s">
        <v>43</v>
      </c>
      <c r="CF7" s="55" t="s">
        <v>47</v>
      </c>
      <c r="CG7" s="56"/>
      <c r="CH7" s="52" t="s">
        <v>43</v>
      </c>
      <c r="CI7" s="55" t="s">
        <v>47</v>
      </c>
      <c r="CJ7" s="56"/>
      <c r="CK7" s="52" t="s">
        <v>43</v>
      </c>
      <c r="CL7" s="55" t="s">
        <v>47</v>
      </c>
      <c r="CM7" s="56"/>
      <c r="CN7" s="52" t="s">
        <v>43</v>
      </c>
      <c r="CO7" s="55" t="s">
        <v>47</v>
      </c>
      <c r="CP7" s="56"/>
      <c r="CQ7" s="52" t="s">
        <v>43</v>
      </c>
      <c r="CR7" s="55" t="s">
        <v>47</v>
      </c>
      <c r="CS7" s="56"/>
      <c r="CT7" s="52" t="s">
        <v>43</v>
      </c>
      <c r="CU7" s="55" t="s">
        <v>47</v>
      </c>
      <c r="CV7" s="56"/>
      <c r="CW7" s="52" t="s">
        <v>43</v>
      </c>
      <c r="CX7" s="55" t="s">
        <v>47</v>
      </c>
      <c r="CY7" s="56"/>
      <c r="CZ7" s="52" t="s">
        <v>43</v>
      </c>
      <c r="DA7" s="55" t="s">
        <v>47</v>
      </c>
      <c r="DB7" s="56"/>
      <c r="DC7" s="52" t="s">
        <v>43</v>
      </c>
      <c r="DD7" s="55" t="s">
        <v>47</v>
      </c>
      <c r="DE7" s="56"/>
      <c r="DF7" s="54" t="s">
        <v>9</v>
      </c>
      <c r="DG7" s="52" t="s">
        <v>43</v>
      </c>
      <c r="DH7" s="55" t="s">
        <v>47</v>
      </c>
      <c r="DI7" s="56"/>
      <c r="DJ7" s="52" t="s">
        <v>43</v>
      </c>
      <c r="DK7" s="55" t="s">
        <v>47</v>
      </c>
      <c r="DL7" s="56"/>
      <c r="DM7" s="52" t="s">
        <v>43</v>
      </c>
      <c r="DN7" s="55" t="s">
        <v>47</v>
      </c>
      <c r="DO7" s="56"/>
      <c r="DP7" s="52" t="s">
        <v>43</v>
      </c>
      <c r="DQ7" s="55" t="s">
        <v>47</v>
      </c>
      <c r="DR7" s="56"/>
      <c r="DS7" s="52" t="s">
        <v>43</v>
      </c>
      <c r="DT7" s="55" t="s">
        <v>47</v>
      </c>
      <c r="DU7" s="56"/>
      <c r="DV7" s="52" t="s">
        <v>43</v>
      </c>
      <c r="DW7" s="55" t="s">
        <v>47</v>
      </c>
      <c r="DX7" s="56"/>
      <c r="DY7" s="52" t="s">
        <v>43</v>
      </c>
      <c r="DZ7" s="55" t="s">
        <v>47</v>
      </c>
      <c r="EA7" s="56"/>
      <c r="EB7" s="93" t="s">
        <v>9</v>
      </c>
      <c r="EC7" s="52" t="s">
        <v>43</v>
      </c>
      <c r="ED7" s="55" t="s">
        <v>47</v>
      </c>
      <c r="EE7" s="56"/>
    </row>
    <row r="8" spans="1:135" s="2" customFormat="1" ht="96" customHeight="1">
      <c r="A8" s="132"/>
      <c r="B8" s="132"/>
      <c r="C8" s="135"/>
      <c r="D8" s="135"/>
      <c r="E8" s="53"/>
      <c r="F8" s="7" t="s">
        <v>113</v>
      </c>
      <c r="G8" s="1" t="s">
        <v>114</v>
      </c>
      <c r="H8" s="1" t="s">
        <v>46</v>
      </c>
      <c r="I8" s="1" t="s">
        <v>45</v>
      </c>
      <c r="J8" s="53"/>
      <c r="K8" s="7" t="s">
        <v>113</v>
      </c>
      <c r="L8" s="1" t="str">
        <f>G8</f>
        <v>փաստ                   ( հունվար ամիս)                                                                           </v>
      </c>
      <c r="M8" s="1" t="s">
        <v>46</v>
      </c>
      <c r="N8" s="1" t="s">
        <v>45</v>
      </c>
      <c r="O8" s="53"/>
      <c r="P8" s="7" t="s">
        <v>113</v>
      </c>
      <c r="Q8" s="1" t="str">
        <f>L8</f>
        <v>փաստ                   ( հունվար ամիս)                                                                           </v>
      </c>
      <c r="R8" s="1" t="s">
        <v>46</v>
      </c>
      <c r="S8" s="1" t="s">
        <v>45</v>
      </c>
      <c r="T8" s="53"/>
      <c r="U8" s="7" t="s">
        <v>113</v>
      </c>
      <c r="V8" s="1" t="str">
        <f>Q8</f>
        <v>փաստ                   ( հունվար ամիս)                                                                           </v>
      </c>
      <c r="W8" s="1" t="s">
        <v>46</v>
      </c>
      <c r="X8" s="1" t="s">
        <v>45</v>
      </c>
      <c r="Y8" s="53"/>
      <c r="Z8" s="7" t="s">
        <v>113</v>
      </c>
      <c r="AA8" s="1" t="str">
        <f>V8</f>
        <v>փաստ                   ( հունվար ամիս)                                                                           </v>
      </c>
      <c r="AB8" s="1" t="s">
        <v>46</v>
      </c>
      <c r="AC8" s="1" t="s">
        <v>45</v>
      </c>
      <c r="AD8" s="53"/>
      <c r="AE8" s="7" t="s">
        <v>113</v>
      </c>
      <c r="AF8" s="1" t="str">
        <f>AA8</f>
        <v>փաստ                   ( հունվար ամիս)                                                                           </v>
      </c>
      <c r="AG8" s="1" t="s">
        <v>46</v>
      </c>
      <c r="AH8" s="1" t="s">
        <v>45</v>
      </c>
      <c r="AI8" s="53"/>
      <c r="AJ8" s="7" t="s">
        <v>113</v>
      </c>
      <c r="AK8" s="1" t="str">
        <f>AF8</f>
        <v>փաստ                   ( հունվար ամիս)                                                                           </v>
      </c>
      <c r="AL8" s="1" t="s">
        <v>46</v>
      </c>
      <c r="AM8" s="1" t="s">
        <v>45</v>
      </c>
      <c r="AN8" s="53"/>
      <c r="AO8" s="7" t="s">
        <v>113</v>
      </c>
      <c r="AP8" s="1" t="str">
        <f>AK8</f>
        <v>փաստ                   ( հունվար ամիս)                                                                           </v>
      </c>
      <c r="AQ8" s="1" t="s">
        <v>46</v>
      </c>
      <c r="AR8" s="1" t="s">
        <v>45</v>
      </c>
      <c r="AS8" s="53"/>
      <c r="AT8" s="7" t="s">
        <v>113</v>
      </c>
      <c r="AU8" s="1" t="str">
        <f>AP8</f>
        <v>փաստ                   ( հունվար ամիս)                                                                           </v>
      </c>
      <c r="AV8" s="53"/>
      <c r="AW8" s="7" t="s">
        <v>113</v>
      </c>
      <c r="AX8" s="1" t="str">
        <f>AU8</f>
        <v>փաստ                   ( հունվար ամիս)                                                                           </v>
      </c>
      <c r="AY8" s="53"/>
      <c r="AZ8" s="7" t="s">
        <v>113</v>
      </c>
      <c r="BA8" s="1" t="str">
        <f>AX8</f>
        <v>փաստ                   ( հունվար ամիս)                                                                           </v>
      </c>
      <c r="BB8" s="53"/>
      <c r="BC8" s="7" t="s">
        <v>113</v>
      </c>
      <c r="BD8" s="1" t="str">
        <f>BA8</f>
        <v>փաստ                   ( հունվար ամիս)                                                                           </v>
      </c>
      <c r="BE8" s="53"/>
      <c r="BF8" s="7" t="s">
        <v>113</v>
      </c>
      <c r="BG8" s="1" t="str">
        <f>BD8</f>
        <v>փաստ                   ( հունվար ամիս)                                                                           </v>
      </c>
      <c r="BH8" s="53"/>
      <c r="BI8" s="7" t="s">
        <v>113</v>
      </c>
      <c r="BJ8" s="1" t="str">
        <f>BG8</f>
        <v>փաստ                   ( հունվար ամիս)                                                                           </v>
      </c>
      <c r="BK8" s="53"/>
      <c r="BL8" s="7" t="s">
        <v>113</v>
      </c>
      <c r="BM8" s="1" t="str">
        <f>BJ8</f>
        <v>փաստ                   ( հունվար ամիս)                                                                           </v>
      </c>
      <c r="BN8" s="53"/>
      <c r="BO8" s="7" t="s">
        <v>113</v>
      </c>
      <c r="BP8" s="1" t="str">
        <f>BM8</f>
        <v>փաստ                   ( հունվար ամիս)                                                                           </v>
      </c>
      <c r="BQ8" s="1" t="s">
        <v>46</v>
      </c>
      <c r="BR8" s="1" t="s">
        <v>45</v>
      </c>
      <c r="BS8" s="53"/>
      <c r="BT8" s="7" t="s">
        <v>113</v>
      </c>
      <c r="BU8" s="1" t="str">
        <f>BP8</f>
        <v>փաստ                   ( հունվար ամիս)                                                                           </v>
      </c>
      <c r="BV8" s="53"/>
      <c r="BW8" s="7" t="s">
        <v>113</v>
      </c>
      <c r="BX8" s="1" t="str">
        <f>BU8</f>
        <v>փաստ                   ( հունվար ամիս)                                                                           </v>
      </c>
      <c r="BY8" s="53"/>
      <c r="BZ8" s="7" t="s">
        <v>113</v>
      </c>
      <c r="CA8" s="1" t="str">
        <f>BX8</f>
        <v>փաստ                   ( հունվար ամիս)                                                                           </v>
      </c>
      <c r="CB8" s="53"/>
      <c r="CC8" s="7" t="s">
        <v>113</v>
      </c>
      <c r="CD8" s="1" t="str">
        <f>CA8</f>
        <v>փաստ                   ( հունվար ամիս)                                                                           </v>
      </c>
      <c r="CE8" s="53"/>
      <c r="CF8" s="7" t="s">
        <v>113</v>
      </c>
      <c r="CG8" s="1" t="str">
        <f>CD8</f>
        <v>փաստ                   ( հունվար ամիս)                                                                           </v>
      </c>
      <c r="CH8" s="53"/>
      <c r="CI8" s="7" t="s">
        <v>113</v>
      </c>
      <c r="CJ8" s="1" t="str">
        <f>CG8</f>
        <v>փաստ                   ( հունվար ամիս)                                                                           </v>
      </c>
      <c r="CK8" s="53"/>
      <c r="CL8" s="7" t="s">
        <v>113</v>
      </c>
      <c r="CM8" s="1" t="str">
        <f>CJ8</f>
        <v>փաստ                   ( հունվար ամիս)                                                                           </v>
      </c>
      <c r="CN8" s="53"/>
      <c r="CO8" s="7" t="s">
        <v>113</v>
      </c>
      <c r="CP8" s="1" t="str">
        <f>CM8</f>
        <v>փաստ                   ( հունվար ամիս)                                                                           </v>
      </c>
      <c r="CQ8" s="53"/>
      <c r="CR8" s="7" t="s">
        <v>113</v>
      </c>
      <c r="CS8" s="1" t="str">
        <f>CP8</f>
        <v>փաստ                   ( հունվար ամիս)                                                                           </v>
      </c>
      <c r="CT8" s="53"/>
      <c r="CU8" s="7" t="s">
        <v>113</v>
      </c>
      <c r="CV8" s="1" t="str">
        <f>CS8</f>
        <v>փաստ                   ( հունվար ամիս)                                                                           </v>
      </c>
      <c r="CW8" s="53"/>
      <c r="CX8" s="7" t="s">
        <v>113</v>
      </c>
      <c r="CY8" s="1" t="str">
        <f>CV8</f>
        <v>փաստ                   ( հունվար ամիս)                                                                           </v>
      </c>
      <c r="CZ8" s="53"/>
      <c r="DA8" s="7" t="s">
        <v>113</v>
      </c>
      <c r="DB8" s="1" t="str">
        <f>CY8</f>
        <v>փաստ                   ( հունվար ամիս)                                                                           </v>
      </c>
      <c r="DC8" s="53"/>
      <c r="DD8" s="7" t="s">
        <v>113</v>
      </c>
      <c r="DE8" s="1" t="str">
        <f>DB8</f>
        <v>փաստ                   ( հունվար ամիս)                                                                           </v>
      </c>
      <c r="DF8" s="54"/>
      <c r="DG8" s="53"/>
      <c r="DH8" s="7" t="s">
        <v>113</v>
      </c>
      <c r="DI8" s="1" t="str">
        <f>DE8</f>
        <v>փաստ                   ( հունվար ամիս)                                                                           </v>
      </c>
      <c r="DJ8" s="53"/>
      <c r="DK8" s="7" t="s">
        <v>113</v>
      </c>
      <c r="DL8" s="1" t="str">
        <f>DI8</f>
        <v>փաստ                   ( հունվար ամիս)                                                                           </v>
      </c>
      <c r="DM8" s="53"/>
      <c r="DN8" s="7" t="s">
        <v>113</v>
      </c>
      <c r="DO8" s="1" t="str">
        <f>DL8</f>
        <v>փաստ                   ( հունվար ամիս)                                                                           </v>
      </c>
      <c r="DP8" s="53"/>
      <c r="DQ8" s="7" t="s">
        <v>113</v>
      </c>
      <c r="DR8" s="1" t="str">
        <f>DO8</f>
        <v>փաստ                   ( հունվար ամիս)                                                                           </v>
      </c>
      <c r="DS8" s="53"/>
      <c r="DT8" s="7" t="s">
        <v>113</v>
      </c>
      <c r="DU8" s="1" t="str">
        <f>DR8</f>
        <v>փաստ                   ( հունվար ամիս)                                                                           </v>
      </c>
      <c r="DV8" s="53"/>
      <c r="DW8" s="7" t="s">
        <v>113</v>
      </c>
      <c r="DX8" s="1" t="str">
        <f>DU8</f>
        <v>փաստ                   ( հունվար ամիս)                                                                           </v>
      </c>
      <c r="DY8" s="53"/>
      <c r="DZ8" s="7" t="s">
        <v>113</v>
      </c>
      <c r="EA8" s="1" t="str">
        <f>DX8</f>
        <v>փաստ                   ( հունվար ամիս)                                                                           </v>
      </c>
      <c r="EB8" s="93"/>
      <c r="EC8" s="53"/>
      <c r="ED8" s="7" t="s">
        <v>113</v>
      </c>
      <c r="EE8" s="1" t="str">
        <f>EA8</f>
        <v>փաստ                   ( հունվար ամիս)                                                                           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4">
        <v>91</v>
      </c>
      <c r="CO9" s="5">
        <v>92</v>
      </c>
      <c r="CP9" s="4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9" customFormat="1" ht="20.25" customHeight="1">
      <c r="A10" s="47">
        <v>1</v>
      </c>
      <c r="B10" s="48" t="s">
        <v>57</v>
      </c>
      <c r="C10" s="20">
        <v>234030.4</v>
      </c>
      <c r="D10" s="21">
        <v>24762</v>
      </c>
      <c r="E10" s="22">
        <f>DG10+EC10-DY10</f>
        <v>3001864</v>
      </c>
      <c r="F10" s="22">
        <f>DH10+ED10-DZ10</f>
        <v>867768.2999999999</v>
      </c>
      <c r="G10" s="23">
        <f aca="true" t="shared" si="0" ref="G10:G41">DI10+EE10-EA10</f>
        <v>471135.9241</v>
      </c>
      <c r="H10" s="23">
        <f>G10/F10*100</f>
        <v>54.2928249510843</v>
      </c>
      <c r="I10" s="23">
        <f>G10/E10*100</f>
        <v>15.694779113910556</v>
      </c>
      <c r="J10" s="23">
        <f>T10+Y10+AD10+AI10+AN10+AS10+BK10+BS10+BV10+BY10+CB10+CE10+CK10+CN10+CT10+CW10+DC10</f>
        <v>1043838.3</v>
      </c>
      <c r="K10" s="23">
        <f>U10+Z10+AE10+AJ10+AO10+AT10+BL10+BT10+BW10+BZ10+CC10+CF10+CL10+CO10+CU10+CX10+DD10</f>
        <v>248630</v>
      </c>
      <c r="L10" s="23">
        <f aca="true" t="shared" si="1" ref="L10:L41">V10+AA10+AF10+AK10+AP10+AU10+BM10+BU10+BX10+CA10+CD10+CG10+CM10+CP10+CV10+CY10+DE10</f>
        <v>185766.72409999996</v>
      </c>
      <c r="M10" s="23">
        <f>L10/K10*100</f>
        <v>74.7161340546193</v>
      </c>
      <c r="N10" s="23">
        <f>L10/J10*100</f>
        <v>17.796503931691333</v>
      </c>
      <c r="O10" s="23">
        <f aca="true" t="shared" si="2" ref="O10:P41">T10+AD10</f>
        <v>471960</v>
      </c>
      <c r="P10" s="23">
        <f t="shared" si="2"/>
        <v>110000</v>
      </c>
      <c r="Q10" s="23">
        <f aca="true" t="shared" si="3" ref="Q10:Q41">V10+AF10</f>
        <v>85058.7041</v>
      </c>
      <c r="R10" s="23">
        <f>Q10/P10*100</f>
        <v>77.32609463636364</v>
      </c>
      <c r="S10" s="20">
        <f>Q10/O10*100</f>
        <v>18.022439210950083</v>
      </c>
      <c r="T10" s="24">
        <v>110500</v>
      </c>
      <c r="U10" s="24">
        <v>25000</v>
      </c>
      <c r="V10" s="23">
        <v>19709.4747</v>
      </c>
      <c r="W10" s="23">
        <f>V10/U10*100</f>
        <v>78.83789879999999</v>
      </c>
      <c r="X10" s="20">
        <f>V10/T10*100</f>
        <v>17.836628687782806</v>
      </c>
      <c r="Y10" s="24">
        <v>34362.3</v>
      </c>
      <c r="Z10" s="24">
        <v>7000</v>
      </c>
      <c r="AA10" s="23">
        <v>5563.9399</v>
      </c>
      <c r="AB10" s="23">
        <f>AA10/Z10*100</f>
        <v>79.48485571428571</v>
      </c>
      <c r="AC10" s="20">
        <f>AA10/Y10*100</f>
        <v>16.191989185822834</v>
      </c>
      <c r="AD10" s="24">
        <v>361460</v>
      </c>
      <c r="AE10" s="24">
        <v>85000</v>
      </c>
      <c r="AF10" s="23">
        <v>65349.2294</v>
      </c>
      <c r="AG10" s="23">
        <f>AF10/AE10*100</f>
        <v>76.88144635294117</v>
      </c>
      <c r="AH10" s="20">
        <f>AF10/AD10*100</f>
        <v>18.07924235046755</v>
      </c>
      <c r="AI10" s="24">
        <v>71100</v>
      </c>
      <c r="AJ10" s="24">
        <v>16780</v>
      </c>
      <c r="AK10" s="23">
        <v>20728.045</v>
      </c>
      <c r="AL10" s="23">
        <f>AK10/AJ10*100</f>
        <v>123.52827771156136</v>
      </c>
      <c r="AM10" s="20">
        <f>AK10/AI10*100</f>
        <v>29.153368495077352</v>
      </c>
      <c r="AN10" s="25">
        <v>32000</v>
      </c>
      <c r="AO10" s="25">
        <v>8000</v>
      </c>
      <c r="AP10" s="23">
        <v>5871.9</v>
      </c>
      <c r="AQ10" s="23">
        <f>AP10/AO10*100</f>
        <v>73.39874999999999</v>
      </c>
      <c r="AR10" s="20">
        <f>AP10/AN10*100</f>
        <v>18.349687499999998</v>
      </c>
      <c r="AS10" s="25">
        <v>0</v>
      </c>
      <c r="AT10" s="25">
        <v>0</v>
      </c>
      <c r="AU10" s="20"/>
      <c r="AV10" s="20"/>
      <c r="AW10" s="20"/>
      <c r="AX10" s="20"/>
      <c r="AY10" s="20">
        <v>1712214.9</v>
      </c>
      <c r="AZ10" s="20">
        <v>428053.7</v>
      </c>
      <c r="BA10" s="20">
        <v>285369.2</v>
      </c>
      <c r="BB10" s="26"/>
      <c r="BC10" s="26"/>
      <c r="BD10" s="26"/>
      <c r="BE10" s="27">
        <v>6767.9</v>
      </c>
      <c r="BF10" s="27">
        <v>1130.4</v>
      </c>
      <c r="BG10" s="20">
        <v>0</v>
      </c>
      <c r="BH10" s="20"/>
      <c r="BI10" s="20"/>
      <c r="BJ10" s="20"/>
      <c r="BK10" s="20"/>
      <c r="BL10" s="20"/>
      <c r="BM10" s="20"/>
      <c r="BN10" s="23">
        <f aca="true" t="shared" si="4" ref="BN10:BO41">BS10+BV10+BY10+CB10</f>
        <v>44000</v>
      </c>
      <c r="BO10" s="23">
        <f t="shared" si="4"/>
        <v>9800</v>
      </c>
      <c r="BP10" s="23">
        <f aca="true" t="shared" si="5" ref="BP10:BP41">BU10+BX10+CA10+CD10</f>
        <v>6993.515</v>
      </c>
      <c r="BQ10" s="23">
        <f>BP10/BO10*100</f>
        <v>71.36239795918368</v>
      </c>
      <c r="BR10" s="20">
        <f>BP10/BN10*100</f>
        <v>15.894352272727275</v>
      </c>
      <c r="BS10" s="24">
        <v>35395</v>
      </c>
      <c r="BT10" s="24">
        <v>7600</v>
      </c>
      <c r="BU10" s="23">
        <v>5429.478</v>
      </c>
      <c r="BV10" s="20">
        <v>0</v>
      </c>
      <c r="BW10" s="20">
        <v>0</v>
      </c>
      <c r="BX10" s="23">
        <v>0</v>
      </c>
      <c r="BY10" s="20">
        <v>0</v>
      </c>
      <c r="BZ10" s="20">
        <v>0</v>
      </c>
      <c r="CA10" s="20">
        <v>0</v>
      </c>
      <c r="CB10" s="24">
        <v>8605</v>
      </c>
      <c r="CC10" s="24">
        <v>2200</v>
      </c>
      <c r="CD10" s="20">
        <v>1564.037</v>
      </c>
      <c r="CE10" s="20">
        <v>0</v>
      </c>
      <c r="CF10" s="20">
        <v>0</v>
      </c>
      <c r="CG10" s="20">
        <v>0</v>
      </c>
      <c r="CH10" s="20">
        <v>61360.9</v>
      </c>
      <c r="CI10" s="20">
        <v>12272.2</v>
      </c>
      <c r="CJ10" s="20">
        <v>0</v>
      </c>
      <c r="CK10" s="24">
        <v>0</v>
      </c>
      <c r="CL10" s="24">
        <v>0</v>
      </c>
      <c r="CM10" s="20">
        <v>0</v>
      </c>
      <c r="CN10" s="24">
        <v>377116</v>
      </c>
      <c r="CO10" s="28">
        <v>93600</v>
      </c>
      <c r="CP10" s="20">
        <v>57403.3661</v>
      </c>
      <c r="CQ10" s="20">
        <v>199000</v>
      </c>
      <c r="CR10" s="20">
        <v>49750</v>
      </c>
      <c r="CS10" s="20">
        <v>28368.4061</v>
      </c>
      <c r="CT10" s="24">
        <v>0</v>
      </c>
      <c r="CU10" s="51">
        <v>0</v>
      </c>
      <c r="CV10" s="20">
        <v>0</v>
      </c>
      <c r="CW10" s="20">
        <v>1800</v>
      </c>
      <c r="CX10" s="20">
        <v>450</v>
      </c>
      <c r="CY10" s="20">
        <v>400</v>
      </c>
      <c r="CZ10" s="20">
        <v>0</v>
      </c>
      <c r="DA10" s="20">
        <v>0</v>
      </c>
      <c r="DB10" s="20">
        <v>0</v>
      </c>
      <c r="DC10" s="20">
        <v>11500</v>
      </c>
      <c r="DD10" s="20">
        <v>3000</v>
      </c>
      <c r="DE10" s="20">
        <v>3747.254</v>
      </c>
      <c r="DF10" s="20">
        <v>0</v>
      </c>
      <c r="DG10" s="23">
        <f aca="true" t="shared" si="6" ref="DG10:DH41">T10+Y10+AD10+AI10+AN10+AS10+AV10+AY10+BB10+BE10+BH10+BK10+BS10+BV10+BY10+CB10+CE10+CH10+CK10+CN10+CT10+CW10+CZ10+DC10</f>
        <v>2824182</v>
      </c>
      <c r="DH10" s="23">
        <f t="shared" si="6"/>
        <v>690086.2999999999</v>
      </c>
      <c r="DI10" s="23">
        <f aca="true" t="shared" si="7" ref="DI10:DI41">V10+AA10+AF10+AK10+AP10+AU10+AX10+BA10+BD10+BG10+BJ10+BM10+BU10+BX10+CA10+CD10+CG10+CJ10+CM10+CP10+CV10+CY10+DB10+DE10+DF10</f>
        <v>471135.9241</v>
      </c>
      <c r="DJ10" s="20">
        <v>0</v>
      </c>
      <c r="DK10" s="20">
        <v>0</v>
      </c>
      <c r="DL10" s="20">
        <v>0</v>
      </c>
      <c r="DM10" s="20">
        <v>177682</v>
      </c>
      <c r="DN10" s="20">
        <v>177682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25631.54</v>
      </c>
      <c r="DZ10" s="20">
        <v>25631.5</v>
      </c>
      <c r="EA10" s="20">
        <v>0</v>
      </c>
      <c r="EB10" s="20">
        <v>0</v>
      </c>
      <c r="EC10" s="23">
        <f aca="true" t="shared" si="8" ref="EC10:ED41">DJ10+DM10+DP10+DS10+DV10+DY10</f>
        <v>203313.54</v>
      </c>
      <c r="ED10" s="23">
        <f t="shared" si="8"/>
        <v>203313.5</v>
      </c>
      <c r="EE10" s="23">
        <f aca="true" t="shared" si="9" ref="EE10:EE65">DL10+DO10+DR10+DU10+DX10+EA10+EB10</f>
        <v>0</v>
      </c>
    </row>
    <row r="11" spans="1:135" s="29" customFormat="1" ht="20.25" customHeight="1">
      <c r="A11" s="49">
        <v>2</v>
      </c>
      <c r="B11" s="50" t="s">
        <v>58</v>
      </c>
      <c r="C11" s="20">
        <v>18088.009</v>
      </c>
      <c r="D11" s="30">
        <v>0</v>
      </c>
      <c r="E11" s="22">
        <f aca="true" t="shared" si="10" ref="E11:E65">DG11+EC11-DY11</f>
        <v>177824.1</v>
      </c>
      <c r="F11" s="22">
        <f aca="true" t="shared" si="11" ref="F11:F65">DH11+ED11-DZ11</f>
        <v>45291</v>
      </c>
      <c r="G11" s="23">
        <f t="shared" si="0"/>
        <v>34794.6138</v>
      </c>
      <c r="H11" s="23">
        <f aca="true" t="shared" si="12" ref="H11:H65">G11/F11*100</f>
        <v>76.82456514539312</v>
      </c>
      <c r="I11" s="23">
        <f aca="true" t="shared" si="13" ref="I11:I65">G11/E11*100</f>
        <v>19.566871869448516</v>
      </c>
      <c r="J11" s="23">
        <f aca="true" t="shared" si="14" ref="J11:J65">T11+Y11+AD11+AI11+AN11+AS11+BK11+BS11+BV11+BY11+CB11+CE11+CK11+CN11+CT11+CW11+DC11</f>
        <v>28728.100000000002</v>
      </c>
      <c r="K11" s="23">
        <f aca="true" t="shared" si="15" ref="K11:K65">U11+Z11+AE11+AJ11+AO11+AT11+BL11+BT11+BW11+BZ11+CC11+CF11+CL11+CO11+CU11+CX11+DD11</f>
        <v>8017</v>
      </c>
      <c r="L11" s="23">
        <f t="shared" si="1"/>
        <v>9945.2138</v>
      </c>
      <c r="M11" s="23">
        <f aca="true" t="shared" si="16" ref="M11:M65">L11/K11*100</f>
        <v>124.05156292877635</v>
      </c>
      <c r="N11" s="23">
        <f aca="true" t="shared" si="17" ref="N11:N65">L11/J11*100</f>
        <v>34.61841820377957</v>
      </c>
      <c r="O11" s="23">
        <f t="shared" si="2"/>
        <v>19949.100000000002</v>
      </c>
      <c r="P11" s="23">
        <f t="shared" si="2"/>
        <v>6447</v>
      </c>
      <c r="Q11" s="23">
        <f t="shared" si="3"/>
        <v>7150.1568</v>
      </c>
      <c r="R11" s="23">
        <f aca="true" t="shared" si="18" ref="R11:R65">Q11/P11*100</f>
        <v>110.90672871102838</v>
      </c>
      <c r="S11" s="20">
        <f aca="true" t="shared" si="19" ref="S11:S65">Q11/O11*100</f>
        <v>35.84200189482232</v>
      </c>
      <c r="T11" s="24">
        <v>995.7</v>
      </c>
      <c r="U11" s="24">
        <v>0</v>
      </c>
      <c r="V11" s="23">
        <v>473.1568</v>
      </c>
      <c r="W11" s="23" t="e">
        <f aca="true" t="shared" si="20" ref="W11:W65">V11/U11*100</f>
        <v>#DIV/0!</v>
      </c>
      <c r="X11" s="20">
        <f aca="true" t="shared" si="21" ref="X11:X65">V11/T11*100</f>
        <v>47.52001606909712</v>
      </c>
      <c r="Y11" s="24">
        <v>3610</v>
      </c>
      <c r="Z11" s="24">
        <v>900</v>
      </c>
      <c r="AA11" s="23">
        <v>992.157</v>
      </c>
      <c r="AB11" s="23">
        <f aca="true" t="shared" si="22" ref="AB11:AB65">AA11/Z11*100</f>
        <v>110.23966666666666</v>
      </c>
      <c r="AC11" s="20">
        <f aca="true" t="shared" si="23" ref="AC11:AC65">AA11/Y11*100</f>
        <v>27.483573407202215</v>
      </c>
      <c r="AD11" s="24">
        <v>18953.4</v>
      </c>
      <c r="AE11" s="24">
        <v>6447</v>
      </c>
      <c r="AF11" s="23">
        <v>6677</v>
      </c>
      <c r="AG11" s="23">
        <f aca="true" t="shared" si="24" ref="AG11:AG65">AF11/AE11*100</f>
        <v>103.56755079882116</v>
      </c>
      <c r="AH11" s="20">
        <f aca="true" t="shared" si="25" ref="AH11:AH65">AF11/AD11*100</f>
        <v>35.22850781390146</v>
      </c>
      <c r="AI11" s="24">
        <v>270</v>
      </c>
      <c r="AJ11" s="24">
        <v>70</v>
      </c>
      <c r="AK11" s="23">
        <v>116</v>
      </c>
      <c r="AL11" s="23">
        <f aca="true" t="shared" si="26" ref="AL11:AL65">AK11/AJ11*100</f>
        <v>165.71428571428572</v>
      </c>
      <c r="AM11" s="20">
        <f aca="true" t="shared" si="27" ref="AM11:AM65">AK11/AI11*100</f>
        <v>42.96296296296296</v>
      </c>
      <c r="AN11" s="25">
        <v>0</v>
      </c>
      <c r="AO11" s="25">
        <v>0</v>
      </c>
      <c r="AP11" s="23">
        <v>0</v>
      </c>
      <c r="AQ11" s="23" t="e">
        <f aca="true" t="shared" si="28" ref="AQ11:AQ65">AP11/AO11*100</f>
        <v>#DIV/0!</v>
      </c>
      <c r="AR11" s="20" t="e">
        <f aca="true" t="shared" si="29" ref="AR11:AR65">AP11/AN11*100</f>
        <v>#DIV/0!</v>
      </c>
      <c r="AS11" s="25">
        <v>0</v>
      </c>
      <c r="AT11" s="25">
        <v>0</v>
      </c>
      <c r="AU11" s="20"/>
      <c r="AV11" s="20"/>
      <c r="AW11" s="20"/>
      <c r="AX11" s="20"/>
      <c r="AY11" s="20">
        <v>149096</v>
      </c>
      <c r="AZ11" s="20">
        <v>37274</v>
      </c>
      <c r="BA11" s="20">
        <v>24849.4</v>
      </c>
      <c r="BB11" s="26"/>
      <c r="BC11" s="26"/>
      <c r="BD11" s="26"/>
      <c r="BE11" s="27">
        <v>0</v>
      </c>
      <c r="BF11" s="27">
        <v>0</v>
      </c>
      <c r="BG11" s="20">
        <v>0</v>
      </c>
      <c r="BH11" s="20"/>
      <c r="BI11" s="20"/>
      <c r="BJ11" s="20"/>
      <c r="BK11" s="20"/>
      <c r="BL11" s="20"/>
      <c r="BM11" s="20"/>
      <c r="BN11" s="23">
        <f t="shared" si="4"/>
        <v>1799</v>
      </c>
      <c r="BO11" s="23">
        <f t="shared" si="4"/>
        <v>300</v>
      </c>
      <c r="BP11" s="23">
        <f t="shared" si="5"/>
        <v>907.6</v>
      </c>
      <c r="BQ11" s="23">
        <f aca="true" t="shared" si="30" ref="BQ11:BQ65">BP11/BO11*100</f>
        <v>302.5333333333333</v>
      </c>
      <c r="BR11" s="20">
        <f aca="true" t="shared" si="31" ref="BR11:BR65">BP11/BN11*100</f>
        <v>50.45025013896609</v>
      </c>
      <c r="BS11" s="24">
        <v>1199</v>
      </c>
      <c r="BT11" s="24">
        <v>200</v>
      </c>
      <c r="BU11" s="23">
        <v>612.6</v>
      </c>
      <c r="BV11" s="20">
        <v>0</v>
      </c>
      <c r="BW11" s="20">
        <v>0</v>
      </c>
      <c r="BX11" s="23">
        <v>0</v>
      </c>
      <c r="BY11" s="20">
        <v>0</v>
      </c>
      <c r="BZ11" s="20">
        <v>0</v>
      </c>
      <c r="CA11" s="20">
        <v>0</v>
      </c>
      <c r="CB11" s="24">
        <v>600</v>
      </c>
      <c r="CC11" s="24">
        <v>100</v>
      </c>
      <c r="CD11" s="20">
        <v>295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30">
        <v>0</v>
      </c>
      <c r="CL11" s="30">
        <v>0</v>
      </c>
      <c r="CM11" s="20">
        <v>0</v>
      </c>
      <c r="CN11" s="24">
        <v>3100</v>
      </c>
      <c r="CO11" s="24">
        <v>300</v>
      </c>
      <c r="CP11" s="20">
        <v>779.3</v>
      </c>
      <c r="CQ11" s="20">
        <v>2000</v>
      </c>
      <c r="CR11" s="20">
        <v>200</v>
      </c>
      <c r="CS11" s="20">
        <v>423</v>
      </c>
      <c r="CT11" s="24">
        <v>0</v>
      </c>
      <c r="CU11" s="24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3">
        <f t="shared" si="6"/>
        <v>177824.1</v>
      </c>
      <c r="DH11" s="23">
        <f t="shared" si="6"/>
        <v>45291</v>
      </c>
      <c r="DI11" s="23">
        <f t="shared" si="7"/>
        <v>34794.6138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27917</v>
      </c>
      <c r="DZ11" s="20">
        <v>3011</v>
      </c>
      <c r="EA11" s="20">
        <v>0</v>
      </c>
      <c r="EB11" s="20">
        <v>0</v>
      </c>
      <c r="EC11" s="23">
        <f t="shared" si="8"/>
        <v>27917</v>
      </c>
      <c r="ED11" s="23">
        <f t="shared" si="8"/>
        <v>3011</v>
      </c>
      <c r="EE11" s="23">
        <f t="shared" si="9"/>
        <v>0</v>
      </c>
    </row>
    <row r="12" spans="1:135" s="29" customFormat="1" ht="20.25" customHeight="1">
      <c r="A12" s="47">
        <v>3</v>
      </c>
      <c r="B12" s="50" t="s">
        <v>59</v>
      </c>
      <c r="C12" s="20">
        <v>9342.398000000001</v>
      </c>
      <c r="D12" s="30">
        <v>0</v>
      </c>
      <c r="E12" s="22">
        <f t="shared" si="10"/>
        <v>78136.3</v>
      </c>
      <c r="F12" s="22">
        <f t="shared" si="11"/>
        <v>17971.5</v>
      </c>
      <c r="G12" s="23">
        <f t="shared" si="0"/>
        <v>12840.1346</v>
      </c>
      <c r="H12" s="23">
        <f t="shared" si="12"/>
        <v>71.44720585371283</v>
      </c>
      <c r="I12" s="23">
        <f t="shared" si="13"/>
        <v>16.432995419542515</v>
      </c>
      <c r="J12" s="23">
        <f t="shared" si="14"/>
        <v>15175.7</v>
      </c>
      <c r="K12" s="23">
        <f t="shared" si="15"/>
        <v>2231.3</v>
      </c>
      <c r="L12" s="23">
        <f t="shared" si="1"/>
        <v>2346.7346000000002</v>
      </c>
      <c r="M12" s="23">
        <f t="shared" si="16"/>
        <v>105.17342356473804</v>
      </c>
      <c r="N12" s="23">
        <f t="shared" si="17"/>
        <v>15.463765098150335</v>
      </c>
      <c r="O12" s="23">
        <f t="shared" si="2"/>
        <v>7417.1</v>
      </c>
      <c r="P12" s="23">
        <f t="shared" si="2"/>
        <v>874.3</v>
      </c>
      <c r="Q12" s="23">
        <f t="shared" si="3"/>
        <v>1400.7606</v>
      </c>
      <c r="R12" s="23">
        <f t="shared" si="18"/>
        <v>160.21509779251974</v>
      </c>
      <c r="S12" s="20">
        <f t="shared" si="19"/>
        <v>18.88555634951666</v>
      </c>
      <c r="T12" s="24">
        <v>1006.1</v>
      </c>
      <c r="U12" s="24">
        <v>200</v>
      </c>
      <c r="V12" s="23">
        <v>424.9306</v>
      </c>
      <c r="W12" s="23">
        <f t="shared" si="20"/>
        <v>212.46530000000004</v>
      </c>
      <c r="X12" s="20">
        <f t="shared" si="21"/>
        <v>42.23542391412385</v>
      </c>
      <c r="Y12" s="24">
        <v>3217.6</v>
      </c>
      <c r="Z12" s="24">
        <v>507</v>
      </c>
      <c r="AA12" s="23">
        <v>386.484</v>
      </c>
      <c r="AB12" s="23">
        <f t="shared" si="22"/>
        <v>76.22958579881657</v>
      </c>
      <c r="AC12" s="20">
        <f t="shared" si="23"/>
        <v>12.01156141223272</v>
      </c>
      <c r="AD12" s="24">
        <v>6411</v>
      </c>
      <c r="AE12" s="24">
        <v>674.3</v>
      </c>
      <c r="AF12" s="23">
        <v>975.83</v>
      </c>
      <c r="AG12" s="23">
        <f t="shared" si="24"/>
        <v>144.71748479905088</v>
      </c>
      <c r="AH12" s="20">
        <f t="shared" si="25"/>
        <v>15.22118234284823</v>
      </c>
      <c r="AI12" s="24">
        <v>239</v>
      </c>
      <c r="AJ12" s="24">
        <v>50</v>
      </c>
      <c r="AK12" s="23">
        <v>76.4</v>
      </c>
      <c r="AL12" s="23">
        <f t="shared" si="26"/>
        <v>152.8</v>
      </c>
      <c r="AM12" s="20">
        <f t="shared" si="27"/>
        <v>31.966527196652724</v>
      </c>
      <c r="AN12" s="25">
        <v>0</v>
      </c>
      <c r="AO12" s="25">
        <v>0</v>
      </c>
      <c r="AP12" s="23">
        <v>0</v>
      </c>
      <c r="AQ12" s="23" t="e">
        <f t="shared" si="28"/>
        <v>#DIV/0!</v>
      </c>
      <c r="AR12" s="20" t="e">
        <f t="shared" si="29"/>
        <v>#DIV/0!</v>
      </c>
      <c r="AS12" s="25">
        <v>0</v>
      </c>
      <c r="AT12" s="25">
        <v>0</v>
      </c>
      <c r="AU12" s="20"/>
      <c r="AV12" s="20"/>
      <c r="AW12" s="20"/>
      <c r="AX12" s="20"/>
      <c r="AY12" s="20">
        <v>62960.6</v>
      </c>
      <c r="AZ12" s="20">
        <v>15740.2</v>
      </c>
      <c r="BA12" s="20">
        <v>10493.4</v>
      </c>
      <c r="BB12" s="26"/>
      <c r="BC12" s="26"/>
      <c r="BD12" s="26"/>
      <c r="BE12" s="27">
        <v>0</v>
      </c>
      <c r="BF12" s="27">
        <v>0</v>
      </c>
      <c r="BG12" s="20">
        <v>0</v>
      </c>
      <c r="BH12" s="20"/>
      <c r="BI12" s="20"/>
      <c r="BJ12" s="20"/>
      <c r="BK12" s="20"/>
      <c r="BL12" s="20"/>
      <c r="BM12" s="20"/>
      <c r="BN12" s="23">
        <f t="shared" si="4"/>
        <v>1522</v>
      </c>
      <c r="BO12" s="23">
        <f t="shared" si="4"/>
        <v>300</v>
      </c>
      <c r="BP12" s="23">
        <f t="shared" si="5"/>
        <v>152.79</v>
      </c>
      <c r="BQ12" s="23">
        <f t="shared" si="30"/>
        <v>50.93</v>
      </c>
      <c r="BR12" s="20">
        <f t="shared" si="31"/>
        <v>10.038764783180026</v>
      </c>
      <c r="BS12" s="24">
        <v>1522</v>
      </c>
      <c r="BT12" s="24">
        <v>300</v>
      </c>
      <c r="BU12" s="23">
        <v>152.79</v>
      </c>
      <c r="BV12" s="20">
        <v>0</v>
      </c>
      <c r="BW12" s="20">
        <v>0</v>
      </c>
      <c r="BX12" s="23">
        <v>0</v>
      </c>
      <c r="BY12" s="20">
        <v>0</v>
      </c>
      <c r="BZ12" s="20">
        <v>0</v>
      </c>
      <c r="CA12" s="20">
        <v>0</v>
      </c>
      <c r="CB12" s="24">
        <v>0</v>
      </c>
      <c r="CC12" s="24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30">
        <v>0</v>
      </c>
      <c r="CL12" s="30">
        <v>0</v>
      </c>
      <c r="CM12" s="20">
        <v>0</v>
      </c>
      <c r="CN12" s="24">
        <v>2480</v>
      </c>
      <c r="CO12" s="24">
        <v>500</v>
      </c>
      <c r="CP12" s="20">
        <v>328.3</v>
      </c>
      <c r="CQ12" s="20">
        <v>920</v>
      </c>
      <c r="CR12" s="20">
        <v>200</v>
      </c>
      <c r="CS12" s="20">
        <v>98.7</v>
      </c>
      <c r="CT12" s="24">
        <v>0</v>
      </c>
      <c r="CU12" s="24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300</v>
      </c>
      <c r="DD12" s="20">
        <v>0</v>
      </c>
      <c r="DE12" s="20">
        <v>2</v>
      </c>
      <c r="DF12" s="20">
        <v>0</v>
      </c>
      <c r="DG12" s="23">
        <f t="shared" si="6"/>
        <v>78136.3</v>
      </c>
      <c r="DH12" s="23">
        <f t="shared" si="6"/>
        <v>17971.5</v>
      </c>
      <c r="DI12" s="23">
        <f t="shared" si="7"/>
        <v>12840.1346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5897.6</v>
      </c>
      <c r="DZ12" s="20">
        <v>0</v>
      </c>
      <c r="EA12" s="20">
        <v>0</v>
      </c>
      <c r="EB12" s="20">
        <v>0</v>
      </c>
      <c r="EC12" s="23">
        <f t="shared" si="8"/>
        <v>5897.6</v>
      </c>
      <c r="ED12" s="23">
        <f t="shared" si="8"/>
        <v>0</v>
      </c>
      <c r="EE12" s="23">
        <f t="shared" si="9"/>
        <v>0</v>
      </c>
    </row>
    <row r="13" spans="1:135" s="29" customFormat="1" ht="20.25" customHeight="1">
      <c r="A13" s="49">
        <v>4</v>
      </c>
      <c r="B13" s="50" t="s">
        <v>60</v>
      </c>
      <c r="C13" s="20">
        <v>15415.4</v>
      </c>
      <c r="D13" s="30">
        <v>0</v>
      </c>
      <c r="E13" s="22">
        <f t="shared" si="10"/>
        <v>60438.2</v>
      </c>
      <c r="F13" s="22">
        <f t="shared" si="11"/>
        <v>14398.4</v>
      </c>
      <c r="G13" s="23">
        <f t="shared" si="0"/>
        <v>9356.293</v>
      </c>
      <c r="H13" s="23">
        <f t="shared" si="12"/>
        <v>64.98147710856762</v>
      </c>
      <c r="I13" s="23">
        <f t="shared" si="13"/>
        <v>15.48076051239117</v>
      </c>
      <c r="J13" s="23">
        <f t="shared" si="14"/>
        <v>13282.6</v>
      </c>
      <c r="K13" s="23">
        <f t="shared" si="15"/>
        <v>2609.5</v>
      </c>
      <c r="L13" s="23">
        <f t="shared" si="1"/>
        <v>1497.0929999999998</v>
      </c>
      <c r="M13" s="23">
        <f t="shared" si="16"/>
        <v>57.3708756466756</v>
      </c>
      <c r="N13" s="23">
        <f t="shared" si="17"/>
        <v>11.271083974523059</v>
      </c>
      <c r="O13" s="23">
        <f t="shared" si="2"/>
        <v>4263.5</v>
      </c>
      <c r="P13" s="23">
        <f t="shared" si="2"/>
        <v>500</v>
      </c>
      <c r="Q13" s="23">
        <f t="shared" si="3"/>
        <v>536.018</v>
      </c>
      <c r="R13" s="23">
        <f t="shared" si="18"/>
        <v>107.2036</v>
      </c>
      <c r="S13" s="20">
        <f t="shared" si="19"/>
        <v>12.572252843907588</v>
      </c>
      <c r="T13" s="24">
        <v>72.2</v>
      </c>
      <c r="U13" s="24">
        <v>0</v>
      </c>
      <c r="V13" s="23">
        <v>0.118</v>
      </c>
      <c r="W13" s="23" t="e">
        <f t="shared" si="20"/>
        <v>#DIV/0!</v>
      </c>
      <c r="X13" s="20">
        <f t="shared" si="21"/>
        <v>0.1634349030470914</v>
      </c>
      <c r="Y13" s="24">
        <v>3836.5</v>
      </c>
      <c r="Z13" s="24">
        <v>750</v>
      </c>
      <c r="AA13" s="23">
        <v>519.475</v>
      </c>
      <c r="AB13" s="23">
        <f t="shared" si="22"/>
        <v>69.26333333333334</v>
      </c>
      <c r="AC13" s="20">
        <f t="shared" si="23"/>
        <v>13.54033624397237</v>
      </c>
      <c r="AD13" s="24">
        <v>4191.3</v>
      </c>
      <c r="AE13" s="24">
        <v>500</v>
      </c>
      <c r="AF13" s="23">
        <v>535.9</v>
      </c>
      <c r="AG13" s="23">
        <f t="shared" si="24"/>
        <v>107.17999999999999</v>
      </c>
      <c r="AH13" s="20">
        <f t="shared" si="25"/>
        <v>12.786009114117336</v>
      </c>
      <c r="AI13" s="24">
        <v>348</v>
      </c>
      <c r="AJ13" s="24">
        <v>79.5</v>
      </c>
      <c r="AK13" s="23">
        <v>66</v>
      </c>
      <c r="AL13" s="23">
        <f t="shared" si="26"/>
        <v>83.01886792452831</v>
      </c>
      <c r="AM13" s="20">
        <f t="shared" si="27"/>
        <v>18.96551724137931</v>
      </c>
      <c r="AN13" s="25">
        <v>0</v>
      </c>
      <c r="AO13" s="25">
        <v>0</v>
      </c>
      <c r="AP13" s="23">
        <v>0</v>
      </c>
      <c r="AQ13" s="23" t="e">
        <f t="shared" si="28"/>
        <v>#DIV/0!</v>
      </c>
      <c r="AR13" s="20" t="e">
        <f t="shared" si="29"/>
        <v>#DIV/0!</v>
      </c>
      <c r="AS13" s="25">
        <v>0</v>
      </c>
      <c r="AT13" s="25">
        <v>0</v>
      </c>
      <c r="AU13" s="20"/>
      <c r="AV13" s="20"/>
      <c r="AW13" s="20"/>
      <c r="AX13" s="20"/>
      <c r="AY13" s="20">
        <v>47155.6</v>
      </c>
      <c r="AZ13" s="20">
        <v>11788.9</v>
      </c>
      <c r="BA13" s="20">
        <v>7859.2</v>
      </c>
      <c r="BB13" s="26"/>
      <c r="BC13" s="26"/>
      <c r="BD13" s="26"/>
      <c r="BE13" s="27">
        <v>0</v>
      </c>
      <c r="BF13" s="27">
        <v>0</v>
      </c>
      <c r="BG13" s="20">
        <v>0</v>
      </c>
      <c r="BH13" s="20"/>
      <c r="BI13" s="20"/>
      <c r="BJ13" s="20"/>
      <c r="BK13" s="20"/>
      <c r="BL13" s="20"/>
      <c r="BM13" s="20"/>
      <c r="BN13" s="23">
        <f t="shared" si="4"/>
        <v>2014.6</v>
      </c>
      <c r="BO13" s="23">
        <f t="shared" si="4"/>
        <v>600</v>
      </c>
      <c r="BP13" s="23">
        <f t="shared" si="5"/>
        <v>30.1</v>
      </c>
      <c r="BQ13" s="23">
        <f t="shared" si="30"/>
        <v>5.0166666666666675</v>
      </c>
      <c r="BR13" s="20">
        <f t="shared" si="31"/>
        <v>1.4940931202223768</v>
      </c>
      <c r="BS13" s="24">
        <v>2014.6</v>
      </c>
      <c r="BT13" s="24">
        <v>600</v>
      </c>
      <c r="BU13" s="23">
        <v>30.1</v>
      </c>
      <c r="BV13" s="20">
        <v>0</v>
      </c>
      <c r="BW13" s="20">
        <v>0</v>
      </c>
      <c r="BX13" s="23">
        <v>0</v>
      </c>
      <c r="BY13" s="20">
        <v>0</v>
      </c>
      <c r="BZ13" s="20">
        <v>0</v>
      </c>
      <c r="CA13" s="20">
        <v>0</v>
      </c>
      <c r="CB13" s="24">
        <v>0</v>
      </c>
      <c r="CC13" s="24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30">
        <v>700</v>
      </c>
      <c r="CL13" s="30">
        <v>150</v>
      </c>
      <c r="CM13" s="20">
        <v>69.7</v>
      </c>
      <c r="CN13" s="24">
        <v>2120</v>
      </c>
      <c r="CO13" s="24">
        <v>530</v>
      </c>
      <c r="CP13" s="20">
        <v>275.8</v>
      </c>
      <c r="CQ13" s="20">
        <v>1440</v>
      </c>
      <c r="CR13" s="20">
        <v>360</v>
      </c>
      <c r="CS13" s="20">
        <v>196.8</v>
      </c>
      <c r="CT13" s="24">
        <v>0</v>
      </c>
      <c r="CU13" s="24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3">
        <f t="shared" si="6"/>
        <v>60438.2</v>
      </c>
      <c r="DH13" s="23">
        <f t="shared" si="6"/>
        <v>14398.4</v>
      </c>
      <c r="DI13" s="23">
        <f t="shared" si="7"/>
        <v>9356.293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3">
        <f t="shared" si="8"/>
        <v>0</v>
      </c>
      <c r="ED13" s="23">
        <f t="shared" si="8"/>
        <v>0</v>
      </c>
      <c r="EE13" s="23">
        <f t="shared" si="9"/>
        <v>0</v>
      </c>
    </row>
    <row r="14" spans="1:135" s="29" customFormat="1" ht="20.25" customHeight="1">
      <c r="A14" s="47">
        <v>5</v>
      </c>
      <c r="B14" s="50" t="s">
        <v>61</v>
      </c>
      <c r="C14" s="20">
        <v>2551.8179999999993</v>
      </c>
      <c r="D14" s="30">
        <v>0</v>
      </c>
      <c r="E14" s="22">
        <f t="shared" si="10"/>
        <v>35948.5</v>
      </c>
      <c r="F14" s="22">
        <f t="shared" si="11"/>
        <v>7786.1</v>
      </c>
      <c r="G14" s="23">
        <f t="shared" si="0"/>
        <v>5464.159500000001</v>
      </c>
      <c r="H14" s="23">
        <f t="shared" si="12"/>
        <v>70.17838841011546</v>
      </c>
      <c r="I14" s="23">
        <f t="shared" si="13"/>
        <v>15.19996522803455</v>
      </c>
      <c r="J14" s="23">
        <f t="shared" si="14"/>
        <v>7647.8</v>
      </c>
      <c r="K14" s="23">
        <f t="shared" si="15"/>
        <v>710.6</v>
      </c>
      <c r="L14" s="23">
        <f t="shared" si="1"/>
        <v>747.3595</v>
      </c>
      <c r="M14" s="23">
        <f t="shared" si="16"/>
        <v>105.17302279763581</v>
      </c>
      <c r="N14" s="23">
        <f t="shared" si="17"/>
        <v>9.772215539109286</v>
      </c>
      <c r="O14" s="23">
        <f t="shared" si="2"/>
        <v>3597.9</v>
      </c>
      <c r="P14" s="23">
        <f t="shared" si="2"/>
        <v>177.6</v>
      </c>
      <c r="Q14" s="23">
        <f t="shared" si="3"/>
        <v>317.87649999999996</v>
      </c>
      <c r="R14" s="23">
        <f t="shared" si="18"/>
        <v>178.98451576576576</v>
      </c>
      <c r="S14" s="20">
        <f t="shared" si="19"/>
        <v>8.83505656077156</v>
      </c>
      <c r="T14" s="24">
        <v>23.9</v>
      </c>
      <c r="U14" s="24">
        <v>0</v>
      </c>
      <c r="V14" s="23">
        <v>0.2265</v>
      </c>
      <c r="W14" s="23" t="e">
        <f t="shared" si="20"/>
        <v>#DIV/0!</v>
      </c>
      <c r="X14" s="20">
        <f t="shared" si="21"/>
        <v>0.9476987447698746</v>
      </c>
      <c r="Y14" s="24">
        <v>1415.4</v>
      </c>
      <c r="Z14" s="24">
        <v>221</v>
      </c>
      <c r="AA14" s="23">
        <v>156.183</v>
      </c>
      <c r="AB14" s="23">
        <f t="shared" si="22"/>
        <v>70.67104072398189</v>
      </c>
      <c r="AC14" s="20">
        <f t="shared" si="23"/>
        <v>11.034548537515896</v>
      </c>
      <c r="AD14" s="24">
        <v>3574</v>
      </c>
      <c r="AE14" s="24">
        <v>177.6</v>
      </c>
      <c r="AF14" s="23">
        <v>317.65</v>
      </c>
      <c r="AG14" s="23">
        <f t="shared" si="24"/>
        <v>178.85698198198196</v>
      </c>
      <c r="AH14" s="20">
        <f t="shared" si="25"/>
        <v>8.887800783435926</v>
      </c>
      <c r="AI14" s="24">
        <v>478</v>
      </c>
      <c r="AJ14" s="24">
        <v>112</v>
      </c>
      <c r="AK14" s="23">
        <v>10</v>
      </c>
      <c r="AL14" s="23">
        <f t="shared" si="26"/>
        <v>8.928571428571429</v>
      </c>
      <c r="AM14" s="20">
        <f t="shared" si="27"/>
        <v>2.092050209205021</v>
      </c>
      <c r="AN14" s="25">
        <v>0</v>
      </c>
      <c r="AO14" s="25">
        <v>0</v>
      </c>
      <c r="AP14" s="23">
        <v>0</v>
      </c>
      <c r="AQ14" s="23" t="e">
        <f t="shared" si="28"/>
        <v>#DIV/0!</v>
      </c>
      <c r="AR14" s="20" t="e">
        <f t="shared" si="29"/>
        <v>#DIV/0!</v>
      </c>
      <c r="AS14" s="25">
        <v>0</v>
      </c>
      <c r="AT14" s="25">
        <v>0</v>
      </c>
      <c r="AU14" s="20"/>
      <c r="AV14" s="20"/>
      <c r="AW14" s="20"/>
      <c r="AX14" s="20"/>
      <c r="AY14" s="20">
        <v>28300.7</v>
      </c>
      <c r="AZ14" s="20">
        <v>7075.5</v>
      </c>
      <c r="BA14" s="20">
        <v>4716.8</v>
      </c>
      <c r="BB14" s="26"/>
      <c r="BC14" s="26"/>
      <c r="BD14" s="26"/>
      <c r="BE14" s="27">
        <v>0</v>
      </c>
      <c r="BF14" s="27">
        <v>0</v>
      </c>
      <c r="BG14" s="20">
        <v>0</v>
      </c>
      <c r="BH14" s="20"/>
      <c r="BI14" s="20"/>
      <c r="BJ14" s="20"/>
      <c r="BK14" s="20"/>
      <c r="BL14" s="20"/>
      <c r="BM14" s="20"/>
      <c r="BN14" s="23">
        <f t="shared" si="4"/>
        <v>1996.5</v>
      </c>
      <c r="BO14" s="23">
        <f t="shared" si="4"/>
        <v>200</v>
      </c>
      <c r="BP14" s="23">
        <f t="shared" si="5"/>
        <v>47.6</v>
      </c>
      <c r="BQ14" s="23">
        <f t="shared" si="30"/>
        <v>23.8</v>
      </c>
      <c r="BR14" s="20">
        <f t="shared" si="31"/>
        <v>2.3841723015276735</v>
      </c>
      <c r="BS14" s="24">
        <v>1996.5</v>
      </c>
      <c r="BT14" s="24">
        <v>200</v>
      </c>
      <c r="BU14" s="23">
        <v>47.6</v>
      </c>
      <c r="BV14" s="20">
        <v>0</v>
      </c>
      <c r="BW14" s="20">
        <v>0</v>
      </c>
      <c r="BX14" s="23">
        <v>0</v>
      </c>
      <c r="BY14" s="20">
        <v>0</v>
      </c>
      <c r="BZ14" s="20">
        <v>0</v>
      </c>
      <c r="CA14" s="20">
        <v>0</v>
      </c>
      <c r="CB14" s="24">
        <v>0</v>
      </c>
      <c r="CC14" s="24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30">
        <v>0</v>
      </c>
      <c r="CL14" s="30">
        <v>0</v>
      </c>
      <c r="CM14" s="20">
        <v>0</v>
      </c>
      <c r="CN14" s="24">
        <v>160</v>
      </c>
      <c r="CO14" s="24">
        <v>0</v>
      </c>
      <c r="CP14" s="20">
        <v>4.4</v>
      </c>
      <c r="CQ14" s="20">
        <v>160</v>
      </c>
      <c r="CR14" s="20">
        <v>0</v>
      </c>
      <c r="CS14" s="20">
        <v>1.4</v>
      </c>
      <c r="CT14" s="24">
        <v>0</v>
      </c>
      <c r="CU14" s="24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211.3</v>
      </c>
      <c r="DF14" s="20">
        <v>0</v>
      </c>
      <c r="DG14" s="23">
        <f t="shared" si="6"/>
        <v>35948.5</v>
      </c>
      <c r="DH14" s="23">
        <f t="shared" si="6"/>
        <v>7786.1</v>
      </c>
      <c r="DI14" s="23">
        <f t="shared" si="7"/>
        <v>5464.159500000001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7795.5</v>
      </c>
      <c r="DZ14" s="20">
        <v>919</v>
      </c>
      <c r="EA14" s="20">
        <v>0</v>
      </c>
      <c r="EB14" s="20">
        <v>0</v>
      </c>
      <c r="EC14" s="23">
        <f t="shared" si="8"/>
        <v>7795.5</v>
      </c>
      <c r="ED14" s="23">
        <f t="shared" si="8"/>
        <v>919</v>
      </c>
      <c r="EE14" s="23">
        <f t="shared" si="9"/>
        <v>0</v>
      </c>
    </row>
    <row r="15" spans="1:135" s="29" customFormat="1" ht="20.25" customHeight="1">
      <c r="A15" s="49">
        <v>6</v>
      </c>
      <c r="B15" s="50" t="s">
        <v>62</v>
      </c>
      <c r="C15" s="20">
        <v>19460.013</v>
      </c>
      <c r="D15" s="30">
        <v>0</v>
      </c>
      <c r="E15" s="22">
        <f t="shared" si="10"/>
        <v>42647.5</v>
      </c>
      <c r="F15" s="22">
        <f t="shared" si="11"/>
        <v>9183</v>
      </c>
      <c r="G15" s="23">
        <f t="shared" si="0"/>
        <v>6619.6648</v>
      </c>
      <c r="H15" s="23">
        <f t="shared" si="12"/>
        <v>72.08608080148099</v>
      </c>
      <c r="I15" s="23">
        <f t="shared" si="13"/>
        <v>15.52181206401313</v>
      </c>
      <c r="J15" s="23">
        <f t="shared" si="14"/>
        <v>11892.7</v>
      </c>
      <c r="K15" s="23">
        <f t="shared" si="15"/>
        <v>1494.3</v>
      </c>
      <c r="L15" s="23">
        <f t="shared" si="1"/>
        <v>1493.8648</v>
      </c>
      <c r="M15" s="23">
        <f t="shared" si="16"/>
        <v>99.97087599544938</v>
      </c>
      <c r="N15" s="23">
        <f t="shared" si="17"/>
        <v>12.561191319044458</v>
      </c>
      <c r="O15" s="23">
        <f t="shared" si="2"/>
        <v>7724</v>
      </c>
      <c r="P15" s="23">
        <f t="shared" si="2"/>
        <v>498</v>
      </c>
      <c r="Q15" s="23">
        <f t="shared" si="3"/>
        <v>935.7953</v>
      </c>
      <c r="R15" s="23">
        <f t="shared" si="18"/>
        <v>187.910702811245</v>
      </c>
      <c r="S15" s="20">
        <f t="shared" si="19"/>
        <v>12.11542335577421</v>
      </c>
      <c r="T15" s="24">
        <v>103</v>
      </c>
      <c r="U15" s="24">
        <v>30</v>
      </c>
      <c r="V15" s="23">
        <v>9.1853</v>
      </c>
      <c r="W15" s="23">
        <f t="shared" si="20"/>
        <v>30.617666666666665</v>
      </c>
      <c r="X15" s="20">
        <f t="shared" si="21"/>
        <v>8.917766990291263</v>
      </c>
      <c r="Y15" s="24">
        <v>1242.4</v>
      </c>
      <c r="Z15" s="24">
        <v>302.8</v>
      </c>
      <c r="AA15" s="23">
        <v>152.2895</v>
      </c>
      <c r="AB15" s="23">
        <f t="shared" si="22"/>
        <v>50.29375825627477</v>
      </c>
      <c r="AC15" s="20">
        <f t="shared" si="23"/>
        <v>12.257686735350932</v>
      </c>
      <c r="AD15" s="24">
        <v>7621</v>
      </c>
      <c r="AE15" s="24">
        <v>468</v>
      </c>
      <c r="AF15" s="23">
        <v>926.61</v>
      </c>
      <c r="AG15" s="23">
        <f t="shared" si="24"/>
        <v>197.99358974358972</v>
      </c>
      <c r="AH15" s="20">
        <f t="shared" si="25"/>
        <v>12.158640598346674</v>
      </c>
      <c r="AI15" s="24">
        <v>276.6</v>
      </c>
      <c r="AJ15" s="24">
        <v>59.2</v>
      </c>
      <c r="AK15" s="23">
        <v>24</v>
      </c>
      <c r="AL15" s="23">
        <f t="shared" si="26"/>
        <v>40.54054054054054</v>
      </c>
      <c r="AM15" s="20">
        <f t="shared" si="27"/>
        <v>8.676789587852495</v>
      </c>
      <c r="AN15" s="25">
        <v>0</v>
      </c>
      <c r="AO15" s="25">
        <v>0</v>
      </c>
      <c r="AP15" s="23">
        <v>0</v>
      </c>
      <c r="AQ15" s="23" t="e">
        <f t="shared" si="28"/>
        <v>#DIV/0!</v>
      </c>
      <c r="AR15" s="20" t="e">
        <f t="shared" si="29"/>
        <v>#DIV/0!</v>
      </c>
      <c r="AS15" s="25">
        <v>0</v>
      </c>
      <c r="AT15" s="25">
        <v>0</v>
      </c>
      <c r="AU15" s="20"/>
      <c r="AV15" s="20"/>
      <c r="AW15" s="20"/>
      <c r="AX15" s="20"/>
      <c r="AY15" s="20">
        <v>30754.8</v>
      </c>
      <c r="AZ15" s="20">
        <v>7688.7</v>
      </c>
      <c r="BA15" s="20">
        <v>5125.8</v>
      </c>
      <c r="BB15" s="26"/>
      <c r="BC15" s="26"/>
      <c r="BD15" s="26"/>
      <c r="BE15" s="27">
        <v>0</v>
      </c>
      <c r="BF15" s="27">
        <v>0</v>
      </c>
      <c r="BG15" s="20">
        <v>0</v>
      </c>
      <c r="BH15" s="20"/>
      <c r="BI15" s="20"/>
      <c r="BJ15" s="20"/>
      <c r="BK15" s="20"/>
      <c r="BL15" s="20"/>
      <c r="BM15" s="20"/>
      <c r="BN15" s="23">
        <f t="shared" si="4"/>
        <v>786</v>
      </c>
      <c r="BO15" s="23">
        <f t="shared" si="4"/>
        <v>100</v>
      </c>
      <c r="BP15" s="23">
        <f t="shared" si="5"/>
        <v>12.04</v>
      </c>
      <c r="BQ15" s="23">
        <f t="shared" si="30"/>
        <v>12.04</v>
      </c>
      <c r="BR15" s="20">
        <f t="shared" si="31"/>
        <v>1.5318066157760812</v>
      </c>
      <c r="BS15" s="24">
        <v>786</v>
      </c>
      <c r="BT15" s="24">
        <v>100</v>
      </c>
      <c r="BU15" s="23">
        <v>12.04</v>
      </c>
      <c r="BV15" s="20">
        <v>0</v>
      </c>
      <c r="BW15" s="20">
        <v>0</v>
      </c>
      <c r="BX15" s="23">
        <v>0</v>
      </c>
      <c r="BY15" s="20">
        <v>0</v>
      </c>
      <c r="BZ15" s="20">
        <v>0</v>
      </c>
      <c r="CA15" s="20">
        <v>0</v>
      </c>
      <c r="CB15" s="24">
        <v>0</v>
      </c>
      <c r="CC15" s="24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30">
        <v>0</v>
      </c>
      <c r="CL15" s="30">
        <v>0</v>
      </c>
      <c r="CM15" s="20">
        <v>0</v>
      </c>
      <c r="CN15" s="24">
        <v>1863.7</v>
      </c>
      <c r="CO15" s="24">
        <v>534.3</v>
      </c>
      <c r="CP15" s="20">
        <v>369.74</v>
      </c>
      <c r="CQ15" s="20">
        <v>733.7</v>
      </c>
      <c r="CR15" s="20">
        <v>200</v>
      </c>
      <c r="CS15" s="20">
        <v>155.54</v>
      </c>
      <c r="CT15" s="24">
        <v>0</v>
      </c>
      <c r="CU15" s="24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3">
        <f t="shared" si="6"/>
        <v>42647.5</v>
      </c>
      <c r="DH15" s="23">
        <f t="shared" si="6"/>
        <v>9183</v>
      </c>
      <c r="DI15" s="23">
        <f t="shared" si="7"/>
        <v>6619.6648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3">
        <f t="shared" si="8"/>
        <v>0</v>
      </c>
      <c r="ED15" s="23">
        <f t="shared" si="8"/>
        <v>0</v>
      </c>
      <c r="EE15" s="23">
        <f t="shared" si="9"/>
        <v>0</v>
      </c>
    </row>
    <row r="16" spans="1:135" s="29" customFormat="1" ht="20.25" customHeight="1">
      <c r="A16" s="47">
        <v>7</v>
      </c>
      <c r="B16" s="50" t="s">
        <v>63</v>
      </c>
      <c r="C16" s="20">
        <v>50914.399</v>
      </c>
      <c r="D16" s="30">
        <v>0</v>
      </c>
      <c r="E16" s="22">
        <f t="shared" si="10"/>
        <v>111349.1</v>
      </c>
      <c r="F16" s="22">
        <f t="shared" si="11"/>
        <v>26710</v>
      </c>
      <c r="G16" s="23">
        <f t="shared" si="0"/>
        <v>18576.6758</v>
      </c>
      <c r="H16" s="23">
        <f t="shared" si="12"/>
        <v>69.5495162860352</v>
      </c>
      <c r="I16" s="23">
        <f t="shared" si="13"/>
        <v>16.683274314745248</v>
      </c>
      <c r="J16" s="23">
        <f t="shared" si="14"/>
        <v>26265.6</v>
      </c>
      <c r="K16" s="23">
        <f t="shared" si="15"/>
        <v>5439.1</v>
      </c>
      <c r="L16" s="23">
        <f t="shared" si="1"/>
        <v>4396.0758000000005</v>
      </c>
      <c r="M16" s="23">
        <f t="shared" si="16"/>
        <v>80.82358846132632</v>
      </c>
      <c r="N16" s="23">
        <f t="shared" si="17"/>
        <v>16.737008863304094</v>
      </c>
      <c r="O16" s="23">
        <f t="shared" si="2"/>
        <v>12017.199999999999</v>
      </c>
      <c r="P16" s="23">
        <f t="shared" si="2"/>
        <v>2505.4</v>
      </c>
      <c r="Q16" s="23">
        <f t="shared" si="3"/>
        <v>1936.7078000000001</v>
      </c>
      <c r="R16" s="23">
        <f t="shared" si="18"/>
        <v>77.30134110321706</v>
      </c>
      <c r="S16" s="20">
        <f t="shared" si="19"/>
        <v>16.116131877642047</v>
      </c>
      <c r="T16" s="24">
        <v>147.4</v>
      </c>
      <c r="U16" s="24">
        <v>5.4</v>
      </c>
      <c r="V16" s="23">
        <v>1.0578</v>
      </c>
      <c r="W16" s="23">
        <f t="shared" si="20"/>
        <v>19.58888888888889</v>
      </c>
      <c r="X16" s="20">
        <f t="shared" si="21"/>
        <v>0.71763907734057</v>
      </c>
      <c r="Y16" s="24">
        <v>6943.4</v>
      </c>
      <c r="Z16" s="24">
        <v>1608.7</v>
      </c>
      <c r="AA16" s="23">
        <v>1546.978</v>
      </c>
      <c r="AB16" s="23">
        <f t="shared" si="22"/>
        <v>96.16323739665569</v>
      </c>
      <c r="AC16" s="20">
        <f t="shared" si="23"/>
        <v>22.279834087046694</v>
      </c>
      <c r="AD16" s="24">
        <v>11869.8</v>
      </c>
      <c r="AE16" s="24">
        <v>2500</v>
      </c>
      <c r="AF16" s="23">
        <v>1935.65</v>
      </c>
      <c r="AG16" s="23">
        <f t="shared" si="24"/>
        <v>77.426</v>
      </c>
      <c r="AH16" s="20">
        <f t="shared" si="25"/>
        <v>16.307351429678683</v>
      </c>
      <c r="AI16" s="24">
        <v>544</v>
      </c>
      <c r="AJ16" s="24">
        <v>105</v>
      </c>
      <c r="AK16" s="23">
        <v>72</v>
      </c>
      <c r="AL16" s="23">
        <f t="shared" si="26"/>
        <v>68.57142857142857</v>
      </c>
      <c r="AM16" s="20">
        <f t="shared" si="27"/>
        <v>13.23529411764706</v>
      </c>
      <c r="AN16" s="25">
        <v>0</v>
      </c>
      <c r="AO16" s="25">
        <v>0</v>
      </c>
      <c r="AP16" s="23">
        <v>0</v>
      </c>
      <c r="AQ16" s="23" t="e">
        <f t="shared" si="28"/>
        <v>#DIV/0!</v>
      </c>
      <c r="AR16" s="20" t="e">
        <f t="shared" si="29"/>
        <v>#DIV/0!</v>
      </c>
      <c r="AS16" s="25">
        <v>0</v>
      </c>
      <c r="AT16" s="25">
        <v>0</v>
      </c>
      <c r="AU16" s="20"/>
      <c r="AV16" s="20"/>
      <c r="AW16" s="20"/>
      <c r="AX16" s="20"/>
      <c r="AY16" s="20">
        <v>85083.5</v>
      </c>
      <c r="AZ16" s="20">
        <v>21270.9</v>
      </c>
      <c r="BA16" s="20">
        <v>14180.6</v>
      </c>
      <c r="BB16" s="26"/>
      <c r="BC16" s="26"/>
      <c r="BD16" s="26"/>
      <c r="BE16" s="27">
        <v>0</v>
      </c>
      <c r="BF16" s="27">
        <v>0</v>
      </c>
      <c r="BG16" s="20">
        <v>0</v>
      </c>
      <c r="BH16" s="20"/>
      <c r="BI16" s="20"/>
      <c r="BJ16" s="20"/>
      <c r="BK16" s="20"/>
      <c r="BL16" s="20"/>
      <c r="BM16" s="20"/>
      <c r="BN16" s="23">
        <f t="shared" si="4"/>
        <v>2611</v>
      </c>
      <c r="BO16" s="23">
        <f t="shared" si="4"/>
        <v>500</v>
      </c>
      <c r="BP16" s="23">
        <f t="shared" si="5"/>
        <v>577.3</v>
      </c>
      <c r="BQ16" s="23">
        <f t="shared" si="30"/>
        <v>115.45999999999998</v>
      </c>
      <c r="BR16" s="20">
        <f t="shared" si="31"/>
        <v>22.11030256606664</v>
      </c>
      <c r="BS16" s="24">
        <v>2111</v>
      </c>
      <c r="BT16" s="24">
        <v>400</v>
      </c>
      <c r="BU16" s="23">
        <v>342.5</v>
      </c>
      <c r="BV16" s="20">
        <v>0</v>
      </c>
      <c r="BW16" s="20">
        <v>0</v>
      </c>
      <c r="BX16" s="23">
        <v>0</v>
      </c>
      <c r="BY16" s="20">
        <v>0</v>
      </c>
      <c r="BZ16" s="20">
        <v>0</v>
      </c>
      <c r="CA16" s="20">
        <v>0</v>
      </c>
      <c r="CB16" s="24">
        <v>500</v>
      </c>
      <c r="CC16" s="24">
        <v>100</v>
      </c>
      <c r="CD16" s="20">
        <v>234.8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30">
        <v>0</v>
      </c>
      <c r="CL16" s="30">
        <v>0</v>
      </c>
      <c r="CM16" s="20">
        <v>0</v>
      </c>
      <c r="CN16" s="24">
        <v>3350</v>
      </c>
      <c r="CO16" s="24">
        <v>600</v>
      </c>
      <c r="CP16" s="20">
        <v>138.96</v>
      </c>
      <c r="CQ16" s="20">
        <v>1400</v>
      </c>
      <c r="CR16" s="20">
        <v>150</v>
      </c>
      <c r="CS16" s="20">
        <v>45.96</v>
      </c>
      <c r="CT16" s="24">
        <v>0</v>
      </c>
      <c r="CU16" s="24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800</v>
      </c>
      <c r="DD16" s="20">
        <v>120</v>
      </c>
      <c r="DE16" s="20">
        <v>124.13</v>
      </c>
      <c r="DF16" s="20">
        <v>0</v>
      </c>
      <c r="DG16" s="23">
        <f t="shared" si="6"/>
        <v>111349.1</v>
      </c>
      <c r="DH16" s="23">
        <f t="shared" si="6"/>
        <v>26710</v>
      </c>
      <c r="DI16" s="23">
        <f t="shared" si="7"/>
        <v>18576.6758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0</v>
      </c>
      <c r="DX16" s="20">
        <v>0</v>
      </c>
      <c r="DY16" s="31">
        <v>0</v>
      </c>
      <c r="DZ16" s="31">
        <v>0</v>
      </c>
      <c r="EA16" s="20">
        <v>0</v>
      </c>
      <c r="EB16" s="20">
        <v>0</v>
      </c>
      <c r="EC16" s="23">
        <f t="shared" si="8"/>
        <v>0</v>
      </c>
      <c r="ED16" s="23">
        <f t="shared" si="8"/>
        <v>0</v>
      </c>
      <c r="EE16" s="23">
        <f t="shared" si="9"/>
        <v>0</v>
      </c>
    </row>
    <row r="17" spans="1:135" s="29" customFormat="1" ht="20.25" customHeight="1">
      <c r="A17" s="49">
        <v>8</v>
      </c>
      <c r="B17" s="50" t="s">
        <v>64</v>
      </c>
      <c r="C17" s="20">
        <v>11675.09</v>
      </c>
      <c r="D17" s="30">
        <v>0</v>
      </c>
      <c r="E17" s="22">
        <f t="shared" si="10"/>
        <v>27862.7</v>
      </c>
      <c r="F17" s="22">
        <f t="shared" si="11"/>
        <v>6600</v>
      </c>
      <c r="G17" s="23">
        <f t="shared" si="0"/>
        <v>4524.9619</v>
      </c>
      <c r="H17" s="23">
        <f t="shared" si="12"/>
        <v>68.56002878787879</v>
      </c>
      <c r="I17" s="23">
        <f t="shared" si="13"/>
        <v>16.240213260021463</v>
      </c>
      <c r="J17" s="23">
        <f t="shared" si="14"/>
        <v>9663.5</v>
      </c>
      <c r="K17" s="23">
        <f t="shared" si="15"/>
        <v>2050.2</v>
      </c>
      <c r="L17" s="23">
        <f t="shared" si="1"/>
        <v>1491.7619</v>
      </c>
      <c r="M17" s="23">
        <f t="shared" si="16"/>
        <v>72.7617744610282</v>
      </c>
      <c r="N17" s="23">
        <f t="shared" si="17"/>
        <v>15.43707662855073</v>
      </c>
      <c r="O17" s="23">
        <f t="shared" si="2"/>
        <v>1764.8999999999999</v>
      </c>
      <c r="P17" s="23">
        <f t="shared" si="2"/>
        <v>558</v>
      </c>
      <c r="Q17" s="23">
        <f t="shared" si="3"/>
        <v>252.2665</v>
      </c>
      <c r="R17" s="23">
        <f t="shared" si="18"/>
        <v>45.20905017921147</v>
      </c>
      <c r="S17" s="20">
        <f t="shared" si="19"/>
        <v>14.293529378435041</v>
      </c>
      <c r="T17" s="24">
        <v>51.3</v>
      </c>
      <c r="U17" s="24">
        <v>16</v>
      </c>
      <c r="V17" s="23">
        <v>0.2665</v>
      </c>
      <c r="W17" s="23">
        <f t="shared" si="20"/>
        <v>1.6656250000000001</v>
      </c>
      <c r="X17" s="20">
        <f t="shared" si="21"/>
        <v>0.5194931773879143</v>
      </c>
      <c r="Y17" s="24">
        <v>3395.6</v>
      </c>
      <c r="Z17" s="24">
        <v>623.1</v>
      </c>
      <c r="AA17" s="23">
        <v>416.482</v>
      </c>
      <c r="AB17" s="23">
        <f t="shared" si="22"/>
        <v>66.840314556251</v>
      </c>
      <c r="AC17" s="20">
        <f t="shared" si="23"/>
        <v>12.265343385557783</v>
      </c>
      <c r="AD17" s="24">
        <v>1713.6</v>
      </c>
      <c r="AE17" s="24">
        <v>542</v>
      </c>
      <c r="AF17" s="23">
        <v>252</v>
      </c>
      <c r="AG17" s="23">
        <f t="shared" si="24"/>
        <v>46.494464944649444</v>
      </c>
      <c r="AH17" s="20">
        <f t="shared" si="25"/>
        <v>14.705882352941178</v>
      </c>
      <c r="AI17" s="24">
        <v>258</v>
      </c>
      <c r="AJ17" s="24">
        <v>50</v>
      </c>
      <c r="AK17" s="23">
        <v>58.5</v>
      </c>
      <c r="AL17" s="23">
        <f t="shared" si="26"/>
        <v>117</v>
      </c>
      <c r="AM17" s="20">
        <f t="shared" si="27"/>
        <v>22.674418604651162</v>
      </c>
      <c r="AN17" s="25">
        <v>0</v>
      </c>
      <c r="AO17" s="25">
        <v>0</v>
      </c>
      <c r="AP17" s="23">
        <v>0</v>
      </c>
      <c r="AQ17" s="23" t="e">
        <f t="shared" si="28"/>
        <v>#DIV/0!</v>
      </c>
      <c r="AR17" s="20" t="e">
        <f t="shared" si="29"/>
        <v>#DIV/0!</v>
      </c>
      <c r="AS17" s="25">
        <v>0</v>
      </c>
      <c r="AT17" s="25">
        <v>0</v>
      </c>
      <c r="AU17" s="20"/>
      <c r="AV17" s="20"/>
      <c r="AW17" s="20"/>
      <c r="AX17" s="20"/>
      <c r="AY17" s="20">
        <v>18199.2</v>
      </c>
      <c r="AZ17" s="20">
        <v>4549.8</v>
      </c>
      <c r="BA17" s="20">
        <v>3033.2</v>
      </c>
      <c r="BB17" s="26"/>
      <c r="BC17" s="26"/>
      <c r="BD17" s="26"/>
      <c r="BE17" s="27">
        <v>0</v>
      </c>
      <c r="BF17" s="27">
        <v>0</v>
      </c>
      <c r="BG17" s="20">
        <v>0</v>
      </c>
      <c r="BH17" s="20"/>
      <c r="BI17" s="20"/>
      <c r="BJ17" s="20"/>
      <c r="BK17" s="20"/>
      <c r="BL17" s="20"/>
      <c r="BM17" s="20"/>
      <c r="BN17" s="23">
        <f t="shared" si="4"/>
        <v>3065</v>
      </c>
      <c r="BO17" s="23">
        <f t="shared" si="4"/>
        <v>679.1</v>
      </c>
      <c r="BP17" s="23">
        <f t="shared" si="5"/>
        <v>676.7134</v>
      </c>
      <c r="BQ17" s="23">
        <f t="shared" si="30"/>
        <v>99.64856427624797</v>
      </c>
      <c r="BR17" s="20">
        <f t="shared" si="31"/>
        <v>22.07874061990212</v>
      </c>
      <c r="BS17" s="24">
        <v>3065</v>
      </c>
      <c r="BT17" s="24">
        <v>679.1</v>
      </c>
      <c r="BU17" s="23">
        <v>676.7134</v>
      </c>
      <c r="BV17" s="20">
        <v>0</v>
      </c>
      <c r="BW17" s="20">
        <v>0</v>
      </c>
      <c r="BX17" s="23">
        <v>0</v>
      </c>
      <c r="BY17" s="20">
        <v>0</v>
      </c>
      <c r="BZ17" s="20">
        <v>0</v>
      </c>
      <c r="CA17" s="20">
        <v>0</v>
      </c>
      <c r="CB17" s="24">
        <v>0</v>
      </c>
      <c r="CC17" s="24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30">
        <v>0</v>
      </c>
      <c r="CL17" s="30">
        <v>0</v>
      </c>
      <c r="CM17" s="20">
        <v>0</v>
      </c>
      <c r="CN17" s="24">
        <v>1180</v>
      </c>
      <c r="CO17" s="24">
        <v>140</v>
      </c>
      <c r="CP17" s="20">
        <v>78.8</v>
      </c>
      <c r="CQ17" s="20">
        <v>680</v>
      </c>
      <c r="CR17" s="20">
        <v>130</v>
      </c>
      <c r="CS17" s="20">
        <v>78.8</v>
      </c>
      <c r="CT17" s="24">
        <v>0</v>
      </c>
      <c r="CU17" s="24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9</v>
      </c>
      <c r="DF17" s="20">
        <v>0</v>
      </c>
      <c r="DG17" s="23">
        <f t="shared" si="6"/>
        <v>27862.7</v>
      </c>
      <c r="DH17" s="23">
        <f t="shared" si="6"/>
        <v>6600</v>
      </c>
      <c r="DI17" s="23">
        <f t="shared" si="7"/>
        <v>4524.9619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20">
        <v>0</v>
      </c>
      <c r="EA17" s="20">
        <v>0</v>
      </c>
      <c r="EB17" s="20">
        <v>0</v>
      </c>
      <c r="EC17" s="23">
        <f t="shared" si="8"/>
        <v>0</v>
      </c>
      <c r="ED17" s="23">
        <f t="shared" si="8"/>
        <v>0</v>
      </c>
      <c r="EE17" s="23">
        <f t="shared" si="9"/>
        <v>0</v>
      </c>
    </row>
    <row r="18" spans="1:135" s="29" customFormat="1" ht="20.25" customHeight="1">
      <c r="A18" s="47">
        <v>9</v>
      </c>
      <c r="B18" s="50" t="s">
        <v>65</v>
      </c>
      <c r="C18" s="20">
        <v>20451.896</v>
      </c>
      <c r="D18" s="30">
        <v>0</v>
      </c>
      <c r="E18" s="22">
        <f t="shared" si="10"/>
        <v>34009.799999999996</v>
      </c>
      <c r="F18" s="22">
        <f t="shared" si="11"/>
        <v>7743.5</v>
      </c>
      <c r="G18" s="23">
        <f t="shared" si="0"/>
        <v>5222.2708</v>
      </c>
      <c r="H18" s="23">
        <f t="shared" si="12"/>
        <v>67.44070252469814</v>
      </c>
      <c r="I18" s="23">
        <f t="shared" si="13"/>
        <v>15.355194091114916</v>
      </c>
      <c r="J18" s="23">
        <f t="shared" si="14"/>
        <v>10184.7</v>
      </c>
      <c r="K18" s="23">
        <f t="shared" si="15"/>
        <v>1787.2</v>
      </c>
      <c r="L18" s="23">
        <f t="shared" si="1"/>
        <v>1251.4708</v>
      </c>
      <c r="M18" s="23">
        <f t="shared" si="16"/>
        <v>70.0241047448523</v>
      </c>
      <c r="N18" s="23">
        <f t="shared" si="17"/>
        <v>12.287753198425088</v>
      </c>
      <c r="O18" s="23">
        <f t="shared" si="2"/>
        <v>3541.9</v>
      </c>
      <c r="P18" s="23">
        <f t="shared" si="2"/>
        <v>816.5</v>
      </c>
      <c r="Q18" s="23">
        <f t="shared" si="3"/>
        <v>639.3446</v>
      </c>
      <c r="R18" s="23">
        <f t="shared" si="18"/>
        <v>78.30307409675444</v>
      </c>
      <c r="S18" s="20">
        <f t="shared" si="19"/>
        <v>18.05089358818713</v>
      </c>
      <c r="T18" s="24">
        <v>2.6</v>
      </c>
      <c r="U18" s="24">
        <v>0.5</v>
      </c>
      <c r="V18" s="23">
        <v>0.3046</v>
      </c>
      <c r="W18" s="23">
        <f t="shared" si="20"/>
        <v>60.919999999999995</v>
      </c>
      <c r="X18" s="20">
        <f t="shared" si="21"/>
        <v>11.715384615384613</v>
      </c>
      <c r="Y18" s="24">
        <v>4249.2</v>
      </c>
      <c r="Z18" s="24">
        <v>500</v>
      </c>
      <c r="AA18" s="23">
        <v>171.733</v>
      </c>
      <c r="AB18" s="23">
        <f t="shared" si="22"/>
        <v>34.3466</v>
      </c>
      <c r="AC18" s="20">
        <f t="shared" si="23"/>
        <v>4.0415372305375135</v>
      </c>
      <c r="AD18" s="24">
        <v>3539.3</v>
      </c>
      <c r="AE18" s="24">
        <v>816</v>
      </c>
      <c r="AF18" s="23">
        <v>639.04</v>
      </c>
      <c r="AG18" s="23">
        <f t="shared" si="24"/>
        <v>78.31372549019608</v>
      </c>
      <c r="AH18" s="20">
        <f t="shared" si="25"/>
        <v>18.055547707173734</v>
      </c>
      <c r="AI18" s="24">
        <v>112</v>
      </c>
      <c r="AJ18" s="24">
        <v>28</v>
      </c>
      <c r="AK18" s="23">
        <v>12</v>
      </c>
      <c r="AL18" s="23">
        <f t="shared" si="26"/>
        <v>42.857142857142854</v>
      </c>
      <c r="AM18" s="20">
        <f t="shared" si="27"/>
        <v>10.714285714285714</v>
      </c>
      <c r="AN18" s="25">
        <v>0</v>
      </c>
      <c r="AO18" s="25">
        <v>0</v>
      </c>
      <c r="AP18" s="23">
        <v>0</v>
      </c>
      <c r="AQ18" s="23" t="e">
        <f t="shared" si="28"/>
        <v>#DIV/0!</v>
      </c>
      <c r="AR18" s="20" t="e">
        <f t="shared" si="29"/>
        <v>#DIV/0!</v>
      </c>
      <c r="AS18" s="25">
        <v>0</v>
      </c>
      <c r="AT18" s="25">
        <v>0</v>
      </c>
      <c r="AU18" s="20"/>
      <c r="AV18" s="20"/>
      <c r="AW18" s="20"/>
      <c r="AX18" s="20"/>
      <c r="AY18" s="20">
        <v>23825.1</v>
      </c>
      <c r="AZ18" s="20">
        <v>5956.3</v>
      </c>
      <c r="BA18" s="20">
        <v>3970.8</v>
      </c>
      <c r="BB18" s="26"/>
      <c r="BC18" s="26"/>
      <c r="BD18" s="26"/>
      <c r="BE18" s="27">
        <v>0</v>
      </c>
      <c r="BF18" s="27">
        <v>0</v>
      </c>
      <c r="BG18" s="20">
        <v>0</v>
      </c>
      <c r="BH18" s="20"/>
      <c r="BI18" s="20"/>
      <c r="BJ18" s="20"/>
      <c r="BK18" s="20"/>
      <c r="BL18" s="20"/>
      <c r="BM18" s="20"/>
      <c r="BN18" s="23">
        <f t="shared" si="4"/>
        <v>1681.6</v>
      </c>
      <c r="BO18" s="23">
        <f t="shared" si="4"/>
        <v>362.7</v>
      </c>
      <c r="BP18" s="23">
        <f t="shared" si="5"/>
        <v>315.3932</v>
      </c>
      <c r="BQ18" s="23">
        <f t="shared" si="30"/>
        <v>86.95704438930245</v>
      </c>
      <c r="BR18" s="20">
        <f t="shared" si="31"/>
        <v>18.755542340627972</v>
      </c>
      <c r="BS18" s="24">
        <v>1681.6</v>
      </c>
      <c r="BT18" s="24">
        <v>362.7</v>
      </c>
      <c r="BU18" s="23">
        <v>315.3932</v>
      </c>
      <c r="BV18" s="20">
        <v>0</v>
      </c>
      <c r="BW18" s="20">
        <v>0</v>
      </c>
      <c r="BX18" s="23">
        <v>0</v>
      </c>
      <c r="BY18" s="20">
        <v>0</v>
      </c>
      <c r="BZ18" s="20">
        <v>0</v>
      </c>
      <c r="CA18" s="20">
        <v>0</v>
      </c>
      <c r="CB18" s="24">
        <v>0</v>
      </c>
      <c r="CC18" s="24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30">
        <v>0</v>
      </c>
      <c r="CL18" s="30">
        <v>0</v>
      </c>
      <c r="CM18" s="20">
        <v>0</v>
      </c>
      <c r="CN18" s="24">
        <v>600</v>
      </c>
      <c r="CO18" s="24">
        <v>80</v>
      </c>
      <c r="CP18" s="20">
        <v>113</v>
      </c>
      <c r="CQ18" s="20">
        <v>600</v>
      </c>
      <c r="CR18" s="20">
        <v>80</v>
      </c>
      <c r="CS18" s="20">
        <v>113</v>
      </c>
      <c r="CT18" s="24">
        <v>0</v>
      </c>
      <c r="CU18" s="24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3">
        <f t="shared" si="6"/>
        <v>34009.799999999996</v>
      </c>
      <c r="DH18" s="23">
        <f t="shared" si="6"/>
        <v>7743.5</v>
      </c>
      <c r="DI18" s="23">
        <f t="shared" si="7"/>
        <v>5222.2708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20">
        <v>0</v>
      </c>
      <c r="DY18" s="20">
        <v>0</v>
      </c>
      <c r="DZ18" s="20">
        <v>0</v>
      </c>
      <c r="EA18" s="20">
        <v>0</v>
      </c>
      <c r="EB18" s="20">
        <v>0</v>
      </c>
      <c r="EC18" s="23">
        <f t="shared" si="8"/>
        <v>0</v>
      </c>
      <c r="ED18" s="23">
        <f t="shared" si="8"/>
        <v>0</v>
      </c>
      <c r="EE18" s="23">
        <f t="shared" si="9"/>
        <v>0</v>
      </c>
    </row>
    <row r="19" spans="1:135" s="29" customFormat="1" ht="20.25" customHeight="1">
      <c r="A19" s="49">
        <v>10</v>
      </c>
      <c r="B19" s="50" t="s">
        <v>66</v>
      </c>
      <c r="C19" s="20">
        <v>14017.814</v>
      </c>
      <c r="D19" s="30">
        <v>0</v>
      </c>
      <c r="E19" s="22">
        <f t="shared" si="10"/>
        <v>58587.6</v>
      </c>
      <c r="F19" s="22">
        <f t="shared" si="11"/>
        <v>13519.800000000001</v>
      </c>
      <c r="G19" s="23">
        <f t="shared" si="0"/>
        <v>9658.903500000002</v>
      </c>
      <c r="H19" s="23">
        <f t="shared" si="12"/>
        <v>71.44265077885768</v>
      </c>
      <c r="I19" s="23">
        <f t="shared" si="13"/>
        <v>16.486259037748606</v>
      </c>
      <c r="J19" s="23">
        <f t="shared" si="14"/>
        <v>13716.4</v>
      </c>
      <c r="K19" s="23">
        <f t="shared" si="15"/>
        <v>2301.8999999999996</v>
      </c>
      <c r="L19" s="23">
        <f t="shared" si="1"/>
        <v>2180.3035</v>
      </c>
      <c r="M19" s="23">
        <f t="shared" si="16"/>
        <v>94.71755940744603</v>
      </c>
      <c r="N19" s="23">
        <f t="shared" si="17"/>
        <v>15.8955957831501</v>
      </c>
      <c r="O19" s="23">
        <f t="shared" si="2"/>
        <v>8356.300000000001</v>
      </c>
      <c r="P19" s="23">
        <f t="shared" si="2"/>
        <v>1143.8</v>
      </c>
      <c r="Q19" s="23">
        <f t="shared" si="3"/>
        <v>1361.8277</v>
      </c>
      <c r="R19" s="23">
        <f t="shared" si="18"/>
        <v>119.06169784927437</v>
      </c>
      <c r="S19" s="20">
        <f t="shared" si="19"/>
        <v>16.297017818891135</v>
      </c>
      <c r="T19" s="24">
        <v>320.7</v>
      </c>
      <c r="U19" s="24">
        <v>88.3</v>
      </c>
      <c r="V19" s="23">
        <v>105.6357</v>
      </c>
      <c r="W19" s="23">
        <f t="shared" si="20"/>
        <v>119.63272933182334</v>
      </c>
      <c r="X19" s="20">
        <f t="shared" si="21"/>
        <v>32.93910196445276</v>
      </c>
      <c r="Y19" s="24">
        <v>1407.1</v>
      </c>
      <c r="Z19" s="24">
        <v>200</v>
      </c>
      <c r="AA19" s="23">
        <v>202.1678</v>
      </c>
      <c r="AB19" s="23">
        <f t="shared" si="22"/>
        <v>101.0839</v>
      </c>
      <c r="AC19" s="20">
        <f t="shared" si="23"/>
        <v>14.36769241702793</v>
      </c>
      <c r="AD19" s="24">
        <v>8035.6</v>
      </c>
      <c r="AE19" s="24">
        <v>1055.5</v>
      </c>
      <c r="AF19" s="23">
        <v>1256.192</v>
      </c>
      <c r="AG19" s="23">
        <f t="shared" si="24"/>
        <v>119.01392704879203</v>
      </c>
      <c r="AH19" s="20">
        <f t="shared" si="25"/>
        <v>15.63283388919309</v>
      </c>
      <c r="AI19" s="24">
        <v>122.4</v>
      </c>
      <c r="AJ19" s="24">
        <v>30.6</v>
      </c>
      <c r="AK19" s="23">
        <v>43.4</v>
      </c>
      <c r="AL19" s="23">
        <f t="shared" si="26"/>
        <v>141.83006535947712</v>
      </c>
      <c r="AM19" s="20">
        <f t="shared" si="27"/>
        <v>35.45751633986928</v>
      </c>
      <c r="AN19" s="25">
        <v>0</v>
      </c>
      <c r="AO19" s="25">
        <v>0</v>
      </c>
      <c r="AP19" s="23">
        <v>0</v>
      </c>
      <c r="AQ19" s="23" t="e">
        <f t="shared" si="28"/>
        <v>#DIV/0!</v>
      </c>
      <c r="AR19" s="20" t="e">
        <f t="shared" si="29"/>
        <v>#DIV/0!</v>
      </c>
      <c r="AS19" s="25">
        <v>0</v>
      </c>
      <c r="AT19" s="25">
        <v>0</v>
      </c>
      <c r="AU19" s="20"/>
      <c r="AV19" s="20"/>
      <c r="AW19" s="20"/>
      <c r="AX19" s="20"/>
      <c r="AY19" s="20">
        <v>44871.2</v>
      </c>
      <c r="AZ19" s="20">
        <v>11217.900000000001</v>
      </c>
      <c r="BA19" s="20">
        <v>7478.6</v>
      </c>
      <c r="BB19" s="26"/>
      <c r="BC19" s="26"/>
      <c r="BD19" s="26"/>
      <c r="BE19" s="27">
        <v>0</v>
      </c>
      <c r="BF19" s="27">
        <v>0</v>
      </c>
      <c r="BG19" s="20">
        <v>0</v>
      </c>
      <c r="BH19" s="20"/>
      <c r="BI19" s="20"/>
      <c r="BJ19" s="20"/>
      <c r="BK19" s="20"/>
      <c r="BL19" s="20"/>
      <c r="BM19" s="20"/>
      <c r="BN19" s="23">
        <f t="shared" si="4"/>
        <v>740.6</v>
      </c>
      <c r="BO19" s="23">
        <f t="shared" si="4"/>
        <v>100</v>
      </c>
      <c r="BP19" s="23">
        <f t="shared" si="5"/>
        <v>307.128</v>
      </c>
      <c r="BQ19" s="23">
        <f t="shared" si="30"/>
        <v>307.128</v>
      </c>
      <c r="BR19" s="20">
        <f t="shared" si="31"/>
        <v>41.47015933027275</v>
      </c>
      <c r="BS19" s="24">
        <v>740.6</v>
      </c>
      <c r="BT19" s="24">
        <v>100</v>
      </c>
      <c r="BU19" s="23">
        <v>307.128</v>
      </c>
      <c r="BV19" s="20">
        <v>0</v>
      </c>
      <c r="BW19" s="20">
        <v>0</v>
      </c>
      <c r="BX19" s="23">
        <v>0</v>
      </c>
      <c r="BY19" s="20">
        <v>0</v>
      </c>
      <c r="BZ19" s="20">
        <v>0</v>
      </c>
      <c r="CA19" s="20">
        <v>0</v>
      </c>
      <c r="CB19" s="24">
        <v>0</v>
      </c>
      <c r="CC19" s="24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30">
        <v>0</v>
      </c>
      <c r="CL19" s="30">
        <v>0</v>
      </c>
      <c r="CM19" s="20">
        <v>0</v>
      </c>
      <c r="CN19" s="24">
        <v>3090</v>
      </c>
      <c r="CO19" s="24">
        <v>827.5</v>
      </c>
      <c r="CP19" s="20">
        <v>265.78</v>
      </c>
      <c r="CQ19" s="20">
        <v>1000</v>
      </c>
      <c r="CR19" s="20">
        <v>200</v>
      </c>
      <c r="CS19" s="20">
        <v>123.18</v>
      </c>
      <c r="CT19" s="24">
        <v>0</v>
      </c>
      <c r="CU19" s="24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3">
        <f t="shared" si="6"/>
        <v>58587.6</v>
      </c>
      <c r="DH19" s="23">
        <f t="shared" si="6"/>
        <v>13519.800000000001</v>
      </c>
      <c r="DI19" s="23">
        <f t="shared" si="7"/>
        <v>9658.903500000002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0</v>
      </c>
      <c r="DX19" s="20">
        <v>0</v>
      </c>
      <c r="DY19" s="20">
        <v>0</v>
      </c>
      <c r="DZ19" s="20">
        <v>0</v>
      </c>
      <c r="EA19" s="20">
        <v>0</v>
      </c>
      <c r="EB19" s="20">
        <v>0</v>
      </c>
      <c r="EC19" s="23">
        <f t="shared" si="8"/>
        <v>0</v>
      </c>
      <c r="ED19" s="23">
        <f t="shared" si="8"/>
        <v>0</v>
      </c>
      <c r="EE19" s="23">
        <f t="shared" si="9"/>
        <v>0</v>
      </c>
    </row>
    <row r="20" spans="1:135" s="29" customFormat="1" ht="20.25" customHeight="1">
      <c r="A20" s="47">
        <v>11</v>
      </c>
      <c r="B20" s="50" t="s">
        <v>67</v>
      </c>
      <c r="C20" s="20">
        <v>0</v>
      </c>
      <c r="D20" s="30">
        <v>0</v>
      </c>
      <c r="E20" s="22">
        <f t="shared" si="10"/>
        <v>8430.18</v>
      </c>
      <c r="F20" s="22">
        <f t="shared" si="11"/>
        <v>2085.722</v>
      </c>
      <c r="G20" s="23">
        <f t="shared" si="0"/>
        <v>1108.4037</v>
      </c>
      <c r="H20" s="23">
        <f t="shared" si="12"/>
        <v>53.14244659643039</v>
      </c>
      <c r="I20" s="23">
        <f t="shared" si="13"/>
        <v>13.148043102282514</v>
      </c>
      <c r="J20" s="23">
        <f t="shared" si="14"/>
        <v>4930.18</v>
      </c>
      <c r="K20" s="23">
        <f t="shared" si="15"/>
        <v>1210.722</v>
      </c>
      <c r="L20" s="23">
        <f t="shared" si="1"/>
        <v>525.0037</v>
      </c>
      <c r="M20" s="23">
        <f t="shared" si="16"/>
        <v>43.36286116879019</v>
      </c>
      <c r="N20" s="23">
        <f t="shared" si="17"/>
        <v>10.648773472773811</v>
      </c>
      <c r="O20" s="23">
        <f t="shared" si="2"/>
        <v>1042.5</v>
      </c>
      <c r="P20" s="23">
        <f t="shared" si="2"/>
        <v>134.022</v>
      </c>
      <c r="Q20" s="23">
        <f t="shared" si="3"/>
        <v>212.7567</v>
      </c>
      <c r="R20" s="23">
        <f t="shared" si="18"/>
        <v>158.7475936786498</v>
      </c>
      <c r="S20" s="20">
        <f t="shared" si="19"/>
        <v>20.408316546762588</v>
      </c>
      <c r="T20" s="24">
        <v>2</v>
      </c>
      <c r="U20" s="24">
        <v>2</v>
      </c>
      <c r="V20" s="23">
        <v>0.2027</v>
      </c>
      <c r="W20" s="23">
        <f t="shared" si="20"/>
        <v>10.135</v>
      </c>
      <c r="X20" s="20">
        <f t="shared" si="21"/>
        <v>10.135</v>
      </c>
      <c r="Y20" s="24">
        <v>3302.1</v>
      </c>
      <c r="Z20" s="24">
        <v>975.68</v>
      </c>
      <c r="AA20" s="23">
        <v>219.141</v>
      </c>
      <c r="AB20" s="23">
        <f t="shared" si="22"/>
        <v>22.46033535585438</v>
      </c>
      <c r="AC20" s="20">
        <f t="shared" si="23"/>
        <v>6.636413191605342</v>
      </c>
      <c r="AD20" s="24">
        <v>1040.5</v>
      </c>
      <c r="AE20" s="24">
        <v>132.022</v>
      </c>
      <c r="AF20" s="23">
        <v>212.554</v>
      </c>
      <c r="AG20" s="23">
        <f t="shared" si="24"/>
        <v>160.99892442168732</v>
      </c>
      <c r="AH20" s="20">
        <f t="shared" si="25"/>
        <v>20.428063431042766</v>
      </c>
      <c r="AI20" s="24">
        <v>36</v>
      </c>
      <c r="AJ20" s="24">
        <v>9</v>
      </c>
      <c r="AK20" s="23">
        <v>9</v>
      </c>
      <c r="AL20" s="23">
        <f t="shared" si="26"/>
        <v>100</v>
      </c>
      <c r="AM20" s="20">
        <f t="shared" si="27"/>
        <v>25</v>
      </c>
      <c r="AN20" s="25">
        <v>0</v>
      </c>
      <c r="AO20" s="25">
        <v>0</v>
      </c>
      <c r="AP20" s="23">
        <v>0</v>
      </c>
      <c r="AQ20" s="23" t="e">
        <f t="shared" si="28"/>
        <v>#DIV/0!</v>
      </c>
      <c r="AR20" s="20" t="e">
        <f t="shared" si="29"/>
        <v>#DIV/0!</v>
      </c>
      <c r="AS20" s="25">
        <v>0</v>
      </c>
      <c r="AT20" s="25">
        <v>0</v>
      </c>
      <c r="AU20" s="20"/>
      <c r="AV20" s="20"/>
      <c r="AW20" s="20"/>
      <c r="AX20" s="20"/>
      <c r="AY20" s="20">
        <v>3500</v>
      </c>
      <c r="AZ20" s="20">
        <v>875</v>
      </c>
      <c r="BA20" s="20">
        <v>583.4</v>
      </c>
      <c r="BB20" s="26"/>
      <c r="BC20" s="26"/>
      <c r="BD20" s="26"/>
      <c r="BE20" s="27">
        <v>0</v>
      </c>
      <c r="BF20" s="27">
        <v>0</v>
      </c>
      <c r="BG20" s="20">
        <v>0</v>
      </c>
      <c r="BH20" s="20"/>
      <c r="BI20" s="20"/>
      <c r="BJ20" s="20"/>
      <c r="BK20" s="20"/>
      <c r="BL20" s="20"/>
      <c r="BM20" s="20"/>
      <c r="BN20" s="23">
        <f t="shared" si="4"/>
        <v>221.57999999999998</v>
      </c>
      <c r="BO20" s="23">
        <f t="shared" si="4"/>
        <v>60.019999999999996</v>
      </c>
      <c r="BP20" s="23">
        <f t="shared" si="5"/>
        <v>58.106</v>
      </c>
      <c r="BQ20" s="23">
        <f t="shared" si="30"/>
        <v>96.811062979007</v>
      </c>
      <c r="BR20" s="20">
        <f t="shared" si="31"/>
        <v>26.223485874176372</v>
      </c>
      <c r="BS20" s="24">
        <v>181.5</v>
      </c>
      <c r="BT20" s="24">
        <v>50</v>
      </c>
      <c r="BU20" s="23">
        <v>58.106</v>
      </c>
      <c r="BV20" s="20">
        <v>0</v>
      </c>
      <c r="BW20" s="20">
        <v>0</v>
      </c>
      <c r="BX20" s="23">
        <v>0</v>
      </c>
      <c r="BY20" s="20">
        <v>0</v>
      </c>
      <c r="BZ20" s="20">
        <v>0</v>
      </c>
      <c r="CA20" s="20">
        <v>0</v>
      </c>
      <c r="CB20" s="24">
        <v>40.08</v>
      </c>
      <c r="CC20" s="24">
        <v>10.02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30">
        <v>0</v>
      </c>
      <c r="CL20" s="30">
        <v>0</v>
      </c>
      <c r="CM20" s="20">
        <v>0</v>
      </c>
      <c r="CN20" s="24">
        <v>328</v>
      </c>
      <c r="CO20" s="24">
        <v>32</v>
      </c>
      <c r="CP20" s="20">
        <v>26</v>
      </c>
      <c r="CQ20" s="20">
        <v>0</v>
      </c>
      <c r="CR20" s="20">
        <v>0</v>
      </c>
      <c r="CS20" s="20">
        <v>0</v>
      </c>
      <c r="CT20" s="24">
        <v>0</v>
      </c>
      <c r="CU20" s="24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3">
        <f t="shared" si="6"/>
        <v>8430.18</v>
      </c>
      <c r="DH20" s="23">
        <f t="shared" si="6"/>
        <v>2085.722</v>
      </c>
      <c r="DI20" s="23">
        <f t="shared" si="7"/>
        <v>1108.4037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20">
        <v>0</v>
      </c>
      <c r="EA20" s="20">
        <v>0</v>
      </c>
      <c r="EB20" s="20">
        <v>0</v>
      </c>
      <c r="EC20" s="23">
        <f t="shared" si="8"/>
        <v>0</v>
      </c>
      <c r="ED20" s="23">
        <f t="shared" si="8"/>
        <v>0</v>
      </c>
      <c r="EE20" s="23">
        <f t="shared" si="9"/>
        <v>0</v>
      </c>
    </row>
    <row r="21" spans="1:135" s="29" customFormat="1" ht="20.25" customHeight="1">
      <c r="A21" s="49">
        <v>12</v>
      </c>
      <c r="B21" s="50" t="s">
        <v>68</v>
      </c>
      <c r="C21" s="20">
        <v>226.08</v>
      </c>
      <c r="D21" s="30">
        <v>0</v>
      </c>
      <c r="E21" s="22">
        <f t="shared" si="10"/>
        <v>6553.1</v>
      </c>
      <c r="F21" s="22">
        <f t="shared" si="11"/>
        <v>1819.5</v>
      </c>
      <c r="G21" s="23">
        <f t="shared" si="0"/>
        <v>1492.5038</v>
      </c>
      <c r="H21" s="23">
        <f t="shared" si="12"/>
        <v>82.02823852706787</v>
      </c>
      <c r="I21" s="23">
        <f t="shared" si="13"/>
        <v>22.775538294852815</v>
      </c>
      <c r="J21" s="23">
        <f t="shared" si="14"/>
        <v>1874.8</v>
      </c>
      <c r="K21" s="23">
        <f t="shared" si="15"/>
        <v>650</v>
      </c>
      <c r="L21" s="23">
        <f t="shared" si="1"/>
        <v>712.7038</v>
      </c>
      <c r="M21" s="23">
        <f t="shared" si="16"/>
        <v>109.64673846153845</v>
      </c>
      <c r="N21" s="23">
        <f t="shared" si="17"/>
        <v>38.014924258587584</v>
      </c>
      <c r="O21" s="23">
        <f t="shared" si="2"/>
        <v>796.2</v>
      </c>
      <c r="P21" s="23">
        <f t="shared" si="2"/>
        <v>49.5</v>
      </c>
      <c r="Q21" s="23">
        <f t="shared" si="3"/>
        <v>35.6678</v>
      </c>
      <c r="R21" s="23">
        <f t="shared" si="18"/>
        <v>72.05616161616162</v>
      </c>
      <c r="S21" s="20">
        <f t="shared" si="19"/>
        <v>4.479753830695805</v>
      </c>
      <c r="T21" s="24">
        <v>244.7</v>
      </c>
      <c r="U21" s="24">
        <v>29.5</v>
      </c>
      <c r="V21" s="23">
        <v>24.0678</v>
      </c>
      <c r="W21" s="23">
        <f t="shared" si="20"/>
        <v>81.58576271186439</v>
      </c>
      <c r="X21" s="20">
        <f t="shared" si="21"/>
        <v>9.835635472006539</v>
      </c>
      <c r="Y21" s="24">
        <v>53.1</v>
      </c>
      <c r="Z21" s="24">
        <v>0</v>
      </c>
      <c r="AA21" s="23">
        <v>25.036</v>
      </c>
      <c r="AB21" s="23" t="e">
        <f t="shared" si="22"/>
        <v>#DIV/0!</v>
      </c>
      <c r="AC21" s="20">
        <f t="shared" si="23"/>
        <v>47.14877589453861</v>
      </c>
      <c r="AD21" s="24">
        <v>551.5</v>
      </c>
      <c r="AE21" s="24">
        <v>20</v>
      </c>
      <c r="AF21" s="23">
        <v>11.6</v>
      </c>
      <c r="AG21" s="23">
        <f t="shared" si="24"/>
        <v>57.99999999999999</v>
      </c>
      <c r="AH21" s="20">
        <f t="shared" si="25"/>
        <v>2.1033544877606527</v>
      </c>
      <c r="AI21" s="24">
        <v>1010</v>
      </c>
      <c r="AJ21" s="24">
        <v>600.5</v>
      </c>
      <c r="AK21" s="23">
        <v>640.5</v>
      </c>
      <c r="AL21" s="23">
        <f t="shared" si="26"/>
        <v>106.66111573688593</v>
      </c>
      <c r="AM21" s="20">
        <f t="shared" si="27"/>
        <v>63.415841584158414</v>
      </c>
      <c r="AN21" s="25">
        <v>0</v>
      </c>
      <c r="AO21" s="25">
        <v>0</v>
      </c>
      <c r="AP21" s="23">
        <v>0</v>
      </c>
      <c r="AQ21" s="23" t="e">
        <f t="shared" si="28"/>
        <v>#DIV/0!</v>
      </c>
      <c r="AR21" s="20" t="e">
        <f t="shared" si="29"/>
        <v>#DIV/0!</v>
      </c>
      <c r="AS21" s="25">
        <v>0</v>
      </c>
      <c r="AT21" s="25">
        <v>0</v>
      </c>
      <c r="AU21" s="20"/>
      <c r="AV21" s="20"/>
      <c r="AW21" s="20"/>
      <c r="AX21" s="20"/>
      <c r="AY21" s="20">
        <v>4678.3</v>
      </c>
      <c r="AZ21" s="20">
        <v>1169.5</v>
      </c>
      <c r="BA21" s="20">
        <v>779.8</v>
      </c>
      <c r="BB21" s="26"/>
      <c r="BC21" s="26"/>
      <c r="BD21" s="26"/>
      <c r="BE21" s="27">
        <v>0</v>
      </c>
      <c r="BF21" s="27">
        <v>0</v>
      </c>
      <c r="BG21" s="20">
        <v>0</v>
      </c>
      <c r="BH21" s="20"/>
      <c r="BI21" s="20"/>
      <c r="BJ21" s="20"/>
      <c r="BK21" s="20"/>
      <c r="BL21" s="20"/>
      <c r="BM21" s="20"/>
      <c r="BN21" s="23">
        <f t="shared" si="4"/>
        <v>15.5</v>
      </c>
      <c r="BO21" s="23">
        <f t="shared" si="4"/>
        <v>0</v>
      </c>
      <c r="BP21" s="23">
        <f t="shared" si="5"/>
        <v>11.5</v>
      </c>
      <c r="BQ21" s="23" t="e">
        <f t="shared" si="30"/>
        <v>#DIV/0!</v>
      </c>
      <c r="BR21" s="20">
        <f t="shared" si="31"/>
        <v>74.19354838709677</v>
      </c>
      <c r="BS21" s="24">
        <v>15.5</v>
      </c>
      <c r="BT21" s="24">
        <v>0</v>
      </c>
      <c r="BU21" s="23">
        <v>11.5</v>
      </c>
      <c r="BV21" s="20">
        <v>0</v>
      </c>
      <c r="BW21" s="20">
        <v>0</v>
      </c>
      <c r="BX21" s="23">
        <v>0</v>
      </c>
      <c r="BY21" s="20">
        <v>0</v>
      </c>
      <c r="BZ21" s="20">
        <v>0</v>
      </c>
      <c r="CA21" s="20">
        <v>0</v>
      </c>
      <c r="CB21" s="24">
        <v>0</v>
      </c>
      <c r="CC21" s="24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30">
        <v>0</v>
      </c>
      <c r="CL21" s="30">
        <v>0</v>
      </c>
      <c r="CM21" s="20">
        <v>0</v>
      </c>
      <c r="CN21" s="24">
        <v>0</v>
      </c>
      <c r="CO21" s="24">
        <v>0</v>
      </c>
      <c r="CP21" s="20">
        <v>0</v>
      </c>
      <c r="CQ21" s="20">
        <v>0</v>
      </c>
      <c r="CR21" s="20">
        <v>0</v>
      </c>
      <c r="CS21" s="20">
        <v>0</v>
      </c>
      <c r="CT21" s="24">
        <v>0</v>
      </c>
      <c r="CU21" s="24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3">
        <f t="shared" si="6"/>
        <v>6553.1</v>
      </c>
      <c r="DH21" s="23">
        <f t="shared" si="6"/>
        <v>1819.5</v>
      </c>
      <c r="DI21" s="23">
        <f t="shared" si="7"/>
        <v>1492.5038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0</v>
      </c>
      <c r="DX21" s="20">
        <v>0</v>
      </c>
      <c r="DY21" s="20">
        <v>0</v>
      </c>
      <c r="DZ21" s="20">
        <v>0</v>
      </c>
      <c r="EA21" s="20">
        <v>0</v>
      </c>
      <c r="EB21" s="20">
        <v>0</v>
      </c>
      <c r="EC21" s="23">
        <f t="shared" si="8"/>
        <v>0</v>
      </c>
      <c r="ED21" s="23">
        <f t="shared" si="8"/>
        <v>0</v>
      </c>
      <c r="EE21" s="23">
        <f t="shared" si="9"/>
        <v>0</v>
      </c>
    </row>
    <row r="22" spans="1:143" s="32" customFormat="1" ht="20.25" customHeight="1">
      <c r="A22" s="47">
        <v>13</v>
      </c>
      <c r="B22" s="50" t="s">
        <v>69</v>
      </c>
      <c r="C22" s="20">
        <v>6069.567</v>
      </c>
      <c r="D22" s="30">
        <v>0</v>
      </c>
      <c r="E22" s="22">
        <f t="shared" si="10"/>
        <v>22939.1</v>
      </c>
      <c r="F22" s="22">
        <f t="shared" si="11"/>
        <v>5965</v>
      </c>
      <c r="G22" s="23">
        <f t="shared" si="0"/>
        <v>4339.8141</v>
      </c>
      <c r="H22" s="23">
        <f t="shared" si="12"/>
        <v>72.75463704945516</v>
      </c>
      <c r="I22" s="23">
        <f t="shared" si="13"/>
        <v>18.91885078316063</v>
      </c>
      <c r="J22" s="23">
        <f t="shared" si="14"/>
        <v>4036.8</v>
      </c>
      <c r="K22" s="23">
        <f t="shared" si="15"/>
        <v>1239.4</v>
      </c>
      <c r="L22" s="23">
        <f t="shared" si="1"/>
        <v>1189.4141</v>
      </c>
      <c r="M22" s="23">
        <f t="shared" si="16"/>
        <v>95.96692754558657</v>
      </c>
      <c r="N22" s="23">
        <f t="shared" si="17"/>
        <v>29.464281113753465</v>
      </c>
      <c r="O22" s="23">
        <f t="shared" si="2"/>
        <v>1865.4</v>
      </c>
      <c r="P22" s="23">
        <f t="shared" si="2"/>
        <v>450</v>
      </c>
      <c r="Q22" s="23">
        <f t="shared" si="3"/>
        <v>829.4511</v>
      </c>
      <c r="R22" s="23">
        <f t="shared" si="18"/>
        <v>184.32246666666668</v>
      </c>
      <c r="S22" s="20">
        <f t="shared" si="19"/>
        <v>44.46505307172724</v>
      </c>
      <c r="T22" s="24">
        <v>0</v>
      </c>
      <c r="U22" s="24">
        <v>0</v>
      </c>
      <c r="V22" s="23">
        <v>0.0511</v>
      </c>
      <c r="W22" s="23" t="e">
        <f t="shared" si="20"/>
        <v>#DIV/0!</v>
      </c>
      <c r="X22" s="20" t="e">
        <f t="shared" si="21"/>
        <v>#DIV/0!</v>
      </c>
      <c r="Y22" s="24">
        <v>1332.1</v>
      </c>
      <c r="Z22" s="24">
        <v>387.7</v>
      </c>
      <c r="AA22" s="23">
        <v>207.463</v>
      </c>
      <c r="AB22" s="23">
        <f t="shared" si="22"/>
        <v>53.51122001547588</v>
      </c>
      <c r="AC22" s="20">
        <f t="shared" si="23"/>
        <v>15.574131071240899</v>
      </c>
      <c r="AD22" s="24">
        <v>1865.4</v>
      </c>
      <c r="AE22" s="24">
        <v>450</v>
      </c>
      <c r="AF22" s="23">
        <v>829.4</v>
      </c>
      <c r="AG22" s="23">
        <f t="shared" si="24"/>
        <v>184.3111111111111</v>
      </c>
      <c r="AH22" s="20">
        <f t="shared" si="25"/>
        <v>44.462313712876586</v>
      </c>
      <c r="AI22" s="24">
        <v>34</v>
      </c>
      <c r="AJ22" s="24">
        <v>9</v>
      </c>
      <c r="AK22" s="23">
        <v>1.5</v>
      </c>
      <c r="AL22" s="23">
        <f t="shared" si="26"/>
        <v>16.666666666666664</v>
      </c>
      <c r="AM22" s="20">
        <f t="shared" si="27"/>
        <v>4.411764705882353</v>
      </c>
      <c r="AN22" s="25">
        <v>0</v>
      </c>
      <c r="AO22" s="25">
        <v>0</v>
      </c>
      <c r="AP22" s="23">
        <v>0</v>
      </c>
      <c r="AQ22" s="23" t="e">
        <f t="shared" si="28"/>
        <v>#DIV/0!</v>
      </c>
      <c r="AR22" s="20" t="e">
        <f t="shared" si="29"/>
        <v>#DIV/0!</v>
      </c>
      <c r="AS22" s="25">
        <v>0</v>
      </c>
      <c r="AT22" s="25">
        <v>0</v>
      </c>
      <c r="AU22" s="20"/>
      <c r="AV22" s="20"/>
      <c r="AW22" s="20"/>
      <c r="AX22" s="20"/>
      <c r="AY22" s="20">
        <v>18902.3</v>
      </c>
      <c r="AZ22" s="20">
        <v>4725.6</v>
      </c>
      <c r="BA22" s="20">
        <v>3150.4</v>
      </c>
      <c r="BB22" s="26"/>
      <c r="BC22" s="26"/>
      <c r="BD22" s="26"/>
      <c r="BE22" s="27">
        <v>0</v>
      </c>
      <c r="BF22" s="27">
        <v>0</v>
      </c>
      <c r="BG22" s="20">
        <v>0</v>
      </c>
      <c r="BH22" s="20"/>
      <c r="BI22" s="20"/>
      <c r="BJ22" s="20"/>
      <c r="BK22" s="20"/>
      <c r="BL22" s="20"/>
      <c r="BM22" s="20"/>
      <c r="BN22" s="23">
        <f t="shared" si="4"/>
        <v>505.3</v>
      </c>
      <c r="BO22" s="23">
        <f t="shared" si="4"/>
        <v>242.7</v>
      </c>
      <c r="BP22" s="23">
        <f t="shared" si="5"/>
        <v>104.5</v>
      </c>
      <c r="BQ22" s="23">
        <f t="shared" si="30"/>
        <v>43.0572723526988</v>
      </c>
      <c r="BR22" s="20">
        <f t="shared" si="31"/>
        <v>20.680783692855726</v>
      </c>
      <c r="BS22" s="24">
        <v>505.3</v>
      </c>
      <c r="BT22" s="24">
        <v>242.7</v>
      </c>
      <c r="BU22" s="23">
        <v>104.5</v>
      </c>
      <c r="BV22" s="20">
        <v>0</v>
      </c>
      <c r="BW22" s="20">
        <v>0</v>
      </c>
      <c r="BX22" s="23">
        <v>0</v>
      </c>
      <c r="BY22" s="20">
        <v>0</v>
      </c>
      <c r="BZ22" s="20">
        <v>0</v>
      </c>
      <c r="CA22" s="20">
        <v>0</v>
      </c>
      <c r="CB22" s="24">
        <v>0</v>
      </c>
      <c r="CC22" s="24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30">
        <v>0</v>
      </c>
      <c r="CL22" s="30">
        <v>0</v>
      </c>
      <c r="CM22" s="20">
        <v>0</v>
      </c>
      <c r="CN22" s="24">
        <v>300</v>
      </c>
      <c r="CO22" s="24">
        <v>150</v>
      </c>
      <c r="CP22" s="20">
        <v>46.5</v>
      </c>
      <c r="CQ22" s="20">
        <v>100</v>
      </c>
      <c r="CR22" s="20">
        <v>50</v>
      </c>
      <c r="CS22" s="20">
        <v>0</v>
      </c>
      <c r="CT22" s="24">
        <v>0</v>
      </c>
      <c r="CU22" s="24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3">
        <f t="shared" si="6"/>
        <v>22939.1</v>
      </c>
      <c r="DH22" s="23">
        <f t="shared" si="6"/>
        <v>5965</v>
      </c>
      <c r="DI22" s="23">
        <f t="shared" si="7"/>
        <v>4339.8141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  <c r="DV22" s="20">
        <v>0</v>
      </c>
      <c r="DW22" s="20">
        <v>0</v>
      </c>
      <c r="DX22" s="20">
        <v>0</v>
      </c>
      <c r="DY22" s="20">
        <v>0</v>
      </c>
      <c r="DZ22" s="20">
        <v>0</v>
      </c>
      <c r="EA22" s="20">
        <v>0</v>
      </c>
      <c r="EB22" s="20">
        <v>0</v>
      </c>
      <c r="EC22" s="23">
        <f t="shared" si="8"/>
        <v>0</v>
      </c>
      <c r="ED22" s="23">
        <f t="shared" si="8"/>
        <v>0</v>
      </c>
      <c r="EE22" s="23">
        <f t="shared" si="9"/>
        <v>0</v>
      </c>
      <c r="EG22" s="29"/>
      <c r="EH22" s="29"/>
      <c r="EJ22" s="29"/>
      <c r="EK22" s="29"/>
      <c r="EM22" s="29"/>
    </row>
    <row r="23" spans="1:143" s="32" customFormat="1" ht="20.25" customHeight="1">
      <c r="A23" s="49">
        <v>14</v>
      </c>
      <c r="B23" s="50" t="s">
        <v>70</v>
      </c>
      <c r="C23" s="20">
        <v>8631.921</v>
      </c>
      <c r="D23" s="30">
        <v>0</v>
      </c>
      <c r="E23" s="22">
        <f t="shared" si="10"/>
        <v>38263.6</v>
      </c>
      <c r="F23" s="22">
        <f t="shared" si="11"/>
        <v>5961</v>
      </c>
      <c r="G23" s="23">
        <f t="shared" si="0"/>
        <v>3683.3993</v>
      </c>
      <c r="H23" s="23">
        <f t="shared" si="12"/>
        <v>61.791633954034566</v>
      </c>
      <c r="I23" s="23">
        <f t="shared" si="13"/>
        <v>9.626379378835239</v>
      </c>
      <c r="J23" s="23">
        <f t="shared" si="14"/>
        <v>5157.900000000001</v>
      </c>
      <c r="K23" s="23">
        <f t="shared" si="15"/>
        <v>1278.3</v>
      </c>
      <c r="L23" s="23">
        <f t="shared" si="1"/>
        <v>561.5993000000001</v>
      </c>
      <c r="M23" s="23">
        <f t="shared" si="16"/>
        <v>43.93329421888447</v>
      </c>
      <c r="N23" s="23">
        <f t="shared" si="17"/>
        <v>10.888138583532058</v>
      </c>
      <c r="O23" s="23">
        <f t="shared" si="2"/>
        <v>1990.4</v>
      </c>
      <c r="P23" s="23">
        <f t="shared" si="2"/>
        <v>400.2</v>
      </c>
      <c r="Q23" s="23">
        <f t="shared" si="3"/>
        <v>139.9933</v>
      </c>
      <c r="R23" s="23">
        <f t="shared" si="18"/>
        <v>34.980834582708646</v>
      </c>
      <c r="S23" s="20">
        <f t="shared" si="19"/>
        <v>7.033425442122186</v>
      </c>
      <c r="T23" s="24">
        <v>0.2</v>
      </c>
      <c r="U23" s="24">
        <v>0.2</v>
      </c>
      <c r="V23" s="23">
        <v>0.1233</v>
      </c>
      <c r="W23" s="23">
        <f t="shared" si="20"/>
        <v>61.650000000000006</v>
      </c>
      <c r="X23" s="20">
        <f t="shared" si="21"/>
        <v>61.650000000000006</v>
      </c>
      <c r="Y23" s="24">
        <v>1558.9</v>
      </c>
      <c r="Z23" s="24">
        <v>400</v>
      </c>
      <c r="AA23" s="23">
        <v>183.722</v>
      </c>
      <c r="AB23" s="23">
        <f t="shared" si="22"/>
        <v>45.9305</v>
      </c>
      <c r="AC23" s="20">
        <f t="shared" si="23"/>
        <v>11.785361472833408</v>
      </c>
      <c r="AD23" s="24">
        <v>1990.2</v>
      </c>
      <c r="AE23" s="24">
        <v>400</v>
      </c>
      <c r="AF23" s="23">
        <v>139.87</v>
      </c>
      <c r="AG23" s="23">
        <f t="shared" si="24"/>
        <v>34.9675</v>
      </c>
      <c r="AH23" s="20">
        <f t="shared" si="25"/>
        <v>7.027936890764748</v>
      </c>
      <c r="AI23" s="24">
        <v>144</v>
      </c>
      <c r="AJ23" s="24">
        <v>43</v>
      </c>
      <c r="AK23" s="23">
        <v>14</v>
      </c>
      <c r="AL23" s="23">
        <f t="shared" si="26"/>
        <v>32.55813953488372</v>
      </c>
      <c r="AM23" s="20">
        <f t="shared" si="27"/>
        <v>9.722222222222223</v>
      </c>
      <c r="AN23" s="25">
        <v>0</v>
      </c>
      <c r="AO23" s="25">
        <v>0</v>
      </c>
      <c r="AP23" s="23">
        <v>0</v>
      </c>
      <c r="AQ23" s="23" t="e">
        <f t="shared" si="28"/>
        <v>#DIV/0!</v>
      </c>
      <c r="AR23" s="20" t="e">
        <f t="shared" si="29"/>
        <v>#DIV/0!</v>
      </c>
      <c r="AS23" s="25">
        <v>0</v>
      </c>
      <c r="AT23" s="25">
        <v>0</v>
      </c>
      <c r="AU23" s="20"/>
      <c r="AV23" s="20"/>
      <c r="AW23" s="20"/>
      <c r="AX23" s="20"/>
      <c r="AY23" s="20">
        <v>18730.7</v>
      </c>
      <c r="AZ23" s="20">
        <v>4682.7</v>
      </c>
      <c r="BA23" s="20">
        <v>3121.8</v>
      </c>
      <c r="BB23" s="26"/>
      <c r="BC23" s="26"/>
      <c r="BD23" s="26"/>
      <c r="BE23" s="27">
        <v>0</v>
      </c>
      <c r="BF23" s="27">
        <v>0</v>
      </c>
      <c r="BG23" s="20">
        <v>0</v>
      </c>
      <c r="BH23" s="20"/>
      <c r="BI23" s="20"/>
      <c r="BJ23" s="20"/>
      <c r="BK23" s="20"/>
      <c r="BL23" s="20"/>
      <c r="BM23" s="20"/>
      <c r="BN23" s="23">
        <f t="shared" si="4"/>
        <v>574.6</v>
      </c>
      <c r="BO23" s="23">
        <f t="shared" si="4"/>
        <v>235.1</v>
      </c>
      <c r="BP23" s="23">
        <f t="shared" si="5"/>
        <v>9.111</v>
      </c>
      <c r="BQ23" s="23">
        <f t="shared" si="30"/>
        <v>3.8753721820501914</v>
      </c>
      <c r="BR23" s="20">
        <f t="shared" si="31"/>
        <v>1.5856247824573617</v>
      </c>
      <c r="BS23" s="24">
        <v>574.6</v>
      </c>
      <c r="BT23" s="24">
        <v>235.1</v>
      </c>
      <c r="BU23" s="23">
        <v>9.111</v>
      </c>
      <c r="BV23" s="20">
        <v>0</v>
      </c>
      <c r="BW23" s="20">
        <v>0</v>
      </c>
      <c r="BX23" s="23">
        <v>0</v>
      </c>
      <c r="BY23" s="20">
        <v>0</v>
      </c>
      <c r="BZ23" s="20">
        <v>0</v>
      </c>
      <c r="CA23" s="20">
        <v>0</v>
      </c>
      <c r="CB23" s="24">
        <v>0</v>
      </c>
      <c r="CC23" s="24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30">
        <v>0</v>
      </c>
      <c r="CL23" s="30">
        <v>0</v>
      </c>
      <c r="CM23" s="20">
        <v>0</v>
      </c>
      <c r="CN23" s="24">
        <v>890</v>
      </c>
      <c r="CO23" s="24">
        <v>200</v>
      </c>
      <c r="CP23" s="20">
        <v>38.235</v>
      </c>
      <c r="CQ23" s="20">
        <v>490</v>
      </c>
      <c r="CR23" s="20">
        <v>100</v>
      </c>
      <c r="CS23" s="20">
        <v>0</v>
      </c>
      <c r="CT23" s="24">
        <v>0</v>
      </c>
      <c r="CU23" s="24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176.538</v>
      </c>
      <c r="DF23" s="20">
        <v>0</v>
      </c>
      <c r="DG23" s="23">
        <f t="shared" si="6"/>
        <v>23888.6</v>
      </c>
      <c r="DH23" s="23">
        <f t="shared" si="6"/>
        <v>5961</v>
      </c>
      <c r="DI23" s="23">
        <f t="shared" si="7"/>
        <v>3683.3993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14375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58.1</v>
      </c>
      <c r="DZ23" s="20">
        <v>0</v>
      </c>
      <c r="EA23" s="20">
        <v>0</v>
      </c>
      <c r="EB23" s="20">
        <v>0</v>
      </c>
      <c r="EC23" s="23">
        <f t="shared" si="8"/>
        <v>14433.1</v>
      </c>
      <c r="ED23" s="23">
        <f t="shared" si="8"/>
        <v>0</v>
      </c>
      <c r="EE23" s="23">
        <f t="shared" si="9"/>
        <v>0</v>
      </c>
      <c r="EG23" s="29"/>
      <c r="EH23" s="29"/>
      <c r="EJ23" s="29"/>
      <c r="EK23" s="29"/>
      <c r="EM23" s="29"/>
    </row>
    <row r="24" spans="1:143" s="32" customFormat="1" ht="20.25" customHeight="1">
      <c r="A24" s="47">
        <v>15</v>
      </c>
      <c r="B24" s="50" t="s">
        <v>71</v>
      </c>
      <c r="C24" s="20">
        <v>1210.0857</v>
      </c>
      <c r="D24" s="30">
        <v>0</v>
      </c>
      <c r="E24" s="22">
        <f t="shared" si="10"/>
        <v>10301.4</v>
      </c>
      <c r="F24" s="22">
        <f t="shared" si="11"/>
        <v>2450.5</v>
      </c>
      <c r="G24" s="23">
        <f t="shared" si="0"/>
        <v>1787.4277000000002</v>
      </c>
      <c r="H24" s="23">
        <f t="shared" si="12"/>
        <v>72.94134666394613</v>
      </c>
      <c r="I24" s="23">
        <f t="shared" si="13"/>
        <v>17.351308560001556</v>
      </c>
      <c r="J24" s="23">
        <f t="shared" si="14"/>
        <v>2121.3</v>
      </c>
      <c r="K24" s="23">
        <f t="shared" si="15"/>
        <v>405.4</v>
      </c>
      <c r="L24" s="23">
        <f t="shared" si="1"/>
        <v>424.0277</v>
      </c>
      <c r="M24" s="23">
        <f t="shared" si="16"/>
        <v>104.5948939319191</v>
      </c>
      <c r="N24" s="23">
        <f t="shared" si="17"/>
        <v>19.98904916796304</v>
      </c>
      <c r="O24" s="23">
        <f t="shared" si="2"/>
        <v>1125.6999999999998</v>
      </c>
      <c r="P24" s="23">
        <f t="shared" si="2"/>
        <v>120</v>
      </c>
      <c r="Q24" s="23">
        <f t="shared" si="3"/>
        <v>344.28869999999995</v>
      </c>
      <c r="R24" s="23">
        <f t="shared" si="18"/>
        <v>286.90725</v>
      </c>
      <c r="S24" s="20">
        <f t="shared" si="19"/>
        <v>30.584409700630722</v>
      </c>
      <c r="T24" s="24">
        <v>23.6</v>
      </c>
      <c r="U24" s="24">
        <v>0</v>
      </c>
      <c r="V24" s="23">
        <v>0.7587</v>
      </c>
      <c r="W24" s="23" t="e">
        <f t="shared" si="20"/>
        <v>#DIV/0!</v>
      </c>
      <c r="X24" s="20">
        <f t="shared" si="21"/>
        <v>3.2148305084745763</v>
      </c>
      <c r="Y24" s="24">
        <v>185.6</v>
      </c>
      <c r="Z24" s="24">
        <v>42.4</v>
      </c>
      <c r="AA24" s="23">
        <v>64.839</v>
      </c>
      <c r="AB24" s="23">
        <f t="shared" si="22"/>
        <v>152.92216981132077</v>
      </c>
      <c r="AC24" s="20">
        <f t="shared" si="23"/>
        <v>34.934806034482754</v>
      </c>
      <c r="AD24" s="24">
        <v>1102.1</v>
      </c>
      <c r="AE24" s="24">
        <v>120</v>
      </c>
      <c r="AF24" s="23">
        <v>343.53</v>
      </c>
      <c r="AG24" s="23">
        <f t="shared" si="24"/>
        <v>286.275</v>
      </c>
      <c r="AH24" s="20">
        <f t="shared" si="25"/>
        <v>31.170492695762636</v>
      </c>
      <c r="AI24" s="24">
        <v>252</v>
      </c>
      <c r="AJ24" s="24">
        <v>213</v>
      </c>
      <c r="AK24" s="23">
        <v>0</v>
      </c>
      <c r="AL24" s="23">
        <f t="shared" si="26"/>
        <v>0</v>
      </c>
      <c r="AM24" s="20">
        <f t="shared" si="27"/>
        <v>0</v>
      </c>
      <c r="AN24" s="25">
        <v>0</v>
      </c>
      <c r="AO24" s="25">
        <v>0</v>
      </c>
      <c r="AP24" s="23">
        <v>0</v>
      </c>
      <c r="AQ24" s="23" t="e">
        <f t="shared" si="28"/>
        <v>#DIV/0!</v>
      </c>
      <c r="AR24" s="20" t="e">
        <f t="shared" si="29"/>
        <v>#DIV/0!</v>
      </c>
      <c r="AS24" s="25">
        <v>0</v>
      </c>
      <c r="AT24" s="25">
        <v>0</v>
      </c>
      <c r="AU24" s="20"/>
      <c r="AV24" s="20"/>
      <c r="AW24" s="20"/>
      <c r="AX24" s="20"/>
      <c r="AY24" s="20">
        <v>8180.1</v>
      </c>
      <c r="AZ24" s="20">
        <v>2045.1000000000001</v>
      </c>
      <c r="BA24" s="20">
        <v>1363.4</v>
      </c>
      <c r="BB24" s="26"/>
      <c r="BC24" s="26"/>
      <c r="BD24" s="26"/>
      <c r="BE24" s="27">
        <v>0</v>
      </c>
      <c r="BF24" s="27">
        <v>0</v>
      </c>
      <c r="BG24" s="20">
        <v>0</v>
      </c>
      <c r="BH24" s="20"/>
      <c r="BI24" s="20"/>
      <c r="BJ24" s="20"/>
      <c r="BK24" s="20"/>
      <c r="BL24" s="20"/>
      <c r="BM24" s="20"/>
      <c r="BN24" s="23">
        <f t="shared" si="4"/>
        <v>328</v>
      </c>
      <c r="BO24" s="23">
        <f t="shared" si="4"/>
        <v>10</v>
      </c>
      <c r="BP24" s="23">
        <f t="shared" si="5"/>
        <v>5</v>
      </c>
      <c r="BQ24" s="23">
        <f t="shared" si="30"/>
        <v>50</v>
      </c>
      <c r="BR24" s="20">
        <f t="shared" si="31"/>
        <v>1.524390243902439</v>
      </c>
      <c r="BS24" s="24">
        <v>328</v>
      </c>
      <c r="BT24" s="24">
        <v>10</v>
      </c>
      <c r="BU24" s="23">
        <v>5</v>
      </c>
      <c r="BV24" s="20">
        <v>0</v>
      </c>
      <c r="BW24" s="20">
        <v>0</v>
      </c>
      <c r="BX24" s="23">
        <v>0</v>
      </c>
      <c r="BY24" s="20">
        <v>0</v>
      </c>
      <c r="BZ24" s="20">
        <v>0</v>
      </c>
      <c r="CA24" s="20">
        <v>0</v>
      </c>
      <c r="CB24" s="24">
        <v>0</v>
      </c>
      <c r="CC24" s="24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30">
        <v>0</v>
      </c>
      <c r="CL24" s="30">
        <v>0</v>
      </c>
      <c r="CM24" s="20">
        <v>0</v>
      </c>
      <c r="CN24" s="24">
        <v>230</v>
      </c>
      <c r="CO24" s="24">
        <v>20</v>
      </c>
      <c r="CP24" s="20">
        <v>9.9</v>
      </c>
      <c r="CQ24" s="20">
        <v>230</v>
      </c>
      <c r="CR24" s="20">
        <v>20</v>
      </c>
      <c r="CS24" s="20">
        <v>9.9</v>
      </c>
      <c r="CT24" s="24">
        <v>0</v>
      </c>
      <c r="CU24" s="24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3">
        <f t="shared" si="6"/>
        <v>10301.4</v>
      </c>
      <c r="DH24" s="23">
        <f t="shared" si="6"/>
        <v>2450.5</v>
      </c>
      <c r="DI24" s="23">
        <f t="shared" si="7"/>
        <v>1787.4277000000002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20">
        <v>0</v>
      </c>
      <c r="DY24" s="20">
        <v>0</v>
      </c>
      <c r="DZ24" s="20">
        <v>0</v>
      </c>
      <c r="EA24" s="20">
        <v>0</v>
      </c>
      <c r="EB24" s="20">
        <v>0</v>
      </c>
      <c r="EC24" s="23">
        <f t="shared" si="8"/>
        <v>0</v>
      </c>
      <c r="ED24" s="23">
        <f t="shared" si="8"/>
        <v>0</v>
      </c>
      <c r="EE24" s="23">
        <f t="shared" si="9"/>
        <v>0</v>
      </c>
      <c r="EG24" s="29"/>
      <c r="EH24" s="29"/>
      <c r="EJ24" s="29"/>
      <c r="EK24" s="29"/>
      <c r="EM24" s="29"/>
    </row>
    <row r="25" spans="1:143" s="32" customFormat="1" ht="20.25" customHeight="1">
      <c r="A25" s="49">
        <v>16</v>
      </c>
      <c r="B25" s="50" t="s">
        <v>72</v>
      </c>
      <c r="C25" s="20">
        <v>303.6164</v>
      </c>
      <c r="D25" s="30">
        <v>0</v>
      </c>
      <c r="E25" s="22">
        <f t="shared" si="10"/>
        <v>8509.7</v>
      </c>
      <c r="F25" s="22">
        <f t="shared" si="11"/>
        <v>1984</v>
      </c>
      <c r="G25" s="23">
        <f t="shared" si="0"/>
        <v>1407.5185999999999</v>
      </c>
      <c r="H25" s="23">
        <f t="shared" si="12"/>
        <v>70.94347782258063</v>
      </c>
      <c r="I25" s="23">
        <f t="shared" si="13"/>
        <v>16.54016710342315</v>
      </c>
      <c r="J25" s="23">
        <f t="shared" si="14"/>
        <v>2181.8999999999996</v>
      </c>
      <c r="K25" s="23">
        <f t="shared" si="15"/>
        <v>402.09999999999997</v>
      </c>
      <c r="L25" s="23">
        <f t="shared" si="1"/>
        <v>352.91859999999997</v>
      </c>
      <c r="M25" s="23">
        <f t="shared" si="16"/>
        <v>87.7688634667993</v>
      </c>
      <c r="N25" s="23">
        <f t="shared" si="17"/>
        <v>16.17482927723544</v>
      </c>
      <c r="O25" s="23">
        <f t="shared" si="2"/>
        <v>549.6999999999999</v>
      </c>
      <c r="P25" s="23">
        <f t="shared" si="2"/>
        <v>121.9</v>
      </c>
      <c r="Q25" s="23">
        <f t="shared" si="3"/>
        <v>61.081599999999995</v>
      </c>
      <c r="R25" s="23">
        <f t="shared" si="18"/>
        <v>50.107957342083665</v>
      </c>
      <c r="S25" s="20">
        <f t="shared" si="19"/>
        <v>11.111806439876297</v>
      </c>
      <c r="T25" s="24">
        <v>1.3</v>
      </c>
      <c r="U25" s="24">
        <v>0.7</v>
      </c>
      <c r="V25" s="23">
        <v>0.0716</v>
      </c>
      <c r="W25" s="23">
        <f t="shared" si="20"/>
        <v>10.228571428571428</v>
      </c>
      <c r="X25" s="20">
        <f t="shared" si="21"/>
        <v>5.507692307692307</v>
      </c>
      <c r="Y25" s="24">
        <v>976</v>
      </c>
      <c r="Z25" s="24">
        <v>174.2</v>
      </c>
      <c r="AA25" s="23">
        <v>164.637</v>
      </c>
      <c r="AB25" s="23">
        <f t="shared" si="22"/>
        <v>94.51033295063147</v>
      </c>
      <c r="AC25" s="20">
        <f t="shared" si="23"/>
        <v>16.868545081967213</v>
      </c>
      <c r="AD25" s="24">
        <v>548.4</v>
      </c>
      <c r="AE25" s="24">
        <v>121.2</v>
      </c>
      <c r="AF25" s="23">
        <v>61.01</v>
      </c>
      <c r="AG25" s="23">
        <f t="shared" si="24"/>
        <v>50.338283828382835</v>
      </c>
      <c r="AH25" s="20">
        <f t="shared" si="25"/>
        <v>11.125091174325311</v>
      </c>
      <c r="AI25" s="24">
        <v>24</v>
      </c>
      <c r="AJ25" s="24">
        <v>6</v>
      </c>
      <c r="AK25" s="23">
        <v>6</v>
      </c>
      <c r="AL25" s="23">
        <f t="shared" si="26"/>
        <v>100</v>
      </c>
      <c r="AM25" s="20">
        <f t="shared" si="27"/>
        <v>25</v>
      </c>
      <c r="AN25" s="25">
        <v>0</v>
      </c>
      <c r="AO25" s="25">
        <v>0</v>
      </c>
      <c r="AP25" s="23">
        <v>0</v>
      </c>
      <c r="AQ25" s="23" t="e">
        <f t="shared" si="28"/>
        <v>#DIV/0!</v>
      </c>
      <c r="AR25" s="20" t="e">
        <f t="shared" si="29"/>
        <v>#DIV/0!</v>
      </c>
      <c r="AS25" s="25">
        <v>0</v>
      </c>
      <c r="AT25" s="25">
        <v>0</v>
      </c>
      <c r="AU25" s="20"/>
      <c r="AV25" s="20"/>
      <c r="AW25" s="20"/>
      <c r="AX25" s="20"/>
      <c r="AY25" s="20">
        <v>6327.8</v>
      </c>
      <c r="AZ25" s="20">
        <v>1581.9</v>
      </c>
      <c r="BA25" s="20">
        <v>1054.6</v>
      </c>
      <c r="BB25" s="26"/>
      <c r="BC25" s="26"/>
      <c r="BD25" s="26"/>
      <c r="BE25" s="27">
        <v>0</v>
      </c>
      <c r="BF25" s="27">
        <v>0</v>
      </c>
      <c r="BG25" s="20">
        <v>0</v>
      </c>
      <c r="BH25" s="20"/>
      <c r="BI25" s="20"/>
      <c r="BJ25" s="20"/>
      <c r="BK25" s="20"/>
      <c r="BL25" s="20"/>
      <c r="BM25" s="20"/>
      <c r="BN25" s="23">
        <f t="shared" si="4"/>
        <v>622.2</v>
      </c>
      <c r="BO25" s="23">
        <f t="shared" si="4"/>
        <v>100</v>
      </c>
      <c r="BP25" s="23">
        <f t="shared" si="5"/>
        <v>121.2</v>
      </c>
      <c r="BQ25" s="23">
        <f t="shared" si="30"/>
        <v>121.2</v>
      </c>
      <c r="BR25" s="20">
        <f t="shared" si="31"/>
        <v>19.47926711668274</v>
      </c>
      <c r="BS25" s="24">
        <v>572.2</v>
      </c>
      <c r="BT25" s="24">
        <v>100</v>
      </c>
      <c r="BU25" s="23">
        <v>121.2</v>
      </c>
      <c r="BV25" s="20">
        <v>0</v>
      </c>
      <c r="BW25" s="20">
        <v>0</v>
      </c>
      <c r="BX25" s="23">
        <v>0</v>
      </c>
      <c r="BY25" s="20">
        <v>0</v>
      </c>
      <c r="BZ25" s="20">
        <v>0</v>
      </c>
      <c r="CA25" s="20">
        <v>0</v>
      </c>
      <c r="CB25" s="24">
        <v>50</v>
      </c>
      <c r="CC25" s="24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30">
        <v>0</v>
      </c>
      <c r="CL25" s="30">
        <v>0</v>
      </c>
      <c r="CM25" s="20">
        <v>0</v>
      </c>
      <c r="CN25" s="24">
        <v>10</v>
      </c>
      <c r="CO25" s="24">
        <v>0</v>
      </c>
      <c r="CP25" s="20">
        <v>0</v>
      </c>
      <c r="CQ25" s="20">
        <v>10</v>
      </c>
      <c r="CR25" s="20">
        <v>0</v>
      </c>
      <c r="CS25" s="20">
        <v>0</v>
      </c>
      <c r="CT25" s="24">
        <v>0</v>
      </c>
      <c r="CU25" s="24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3">
        <f t="shared" si="6"/>
        <v>8509.7</v>
      </c>
      <c r="DH25" s="23">
        <f t="shared" si="6"/>
        <v>1984</v>
      </c>
      <c r="DI25" s="23">
        <f t="shared" si="7"/>
        <v>1407.5185999999999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0">
        <v>0</v>
      </c>
      <c r="DZ25" s="20">
        <v>0</v>
      </c>
      <c r="EA25" s="20">
        <v>0</v>
      </c>
      <c r="EB25" s="20">
        <v>0</v>
      </c>
      <c r="EC25" s="23">
        <f t="shared" si="8"/>
        <v>0</v>
      </c>
      <c r="ED25" s="23">
        <f t="shared" si="8"/>
        <v>0</v>
      </c>
      <c r="EE25" s="23">
        <f t="shared" si="9"/>
        <v>0</v>
      </c>
      <c r="EG25" s="29"/>
      <c r="EH25" s="29"/>
      <c r="EJ25" s="29"/>
      <c r="EK25" s="29"/>
      <c r="EM25" s="29"/>
    </row>
    <row r="26" spans="1:143" s="32" customFormat="1" ht="20.25" customHeight="1">
      <c r="A26" s="47">
        <v>17</v>
      </c>
      <c r="B26" s="50" t="s">
        <v>73</v>
      </c>
      <c r="C26" s="20">
        <v>10403.758</v>
      </c>
      <c r="D26" s="30">
        <v>0</v>
      </c>
      <c r="E26" s="22">
        <f t="shared" si="10"/>
        <v>28826.699999999997</v>
      </c>
      <c r="F26" s="22">
        <f t="shared" si="11"/>
        <v>6407.2</v>
      </c>
      <c r="G26" s="23">
        <f t="shared" si="0"/>
        <v>4419.2201000000005</v>
      </c>
      <c r="H26" s="23">
        <f t="shared" si="12"/>
        <v>68.97271975277813</v>
      </c>
      <c r="I26" s="23">
        <f t="shared" si="13"/>
        <v>15.330301768846248</v>
      </c>
      <c r="J26" s="23">
        <f t="shared" si="14"/>
        <v>5866.1</v>
      </c>
      <c r="K26" s="23">
        <f t="shared" si="15"/>
        <v>667</v>
      </c>
      <c r="L26" s="23">
        <f t="shared" si="1"/>
        <v>592.4201</v>
      </c>
      <c r="M26" s="23">
        <f t="shared" si="16"/>
        <v>88.81860569715143</v>
      </c>
      <c r="N26" s="23">
        <f t="shared" si="17"/>
        <v>10.099045362336135</v>
      </c>
      <c r="O26" s="23">
        <f t="shared" si="2"/>
        <v>3262.7999999999997</v>
      </c>
      <c r="P26" s="23">
        <f t="shared" si="2"/>
        <v>400</v>
      </c>
      <c r="Q26" s="23">
        <f t="shared" si="3"/>
        <v>277.1671</v>
      </c>
      <c r="R26" s="23">
        <f t="shared" si="18"/>
        <v>69.291775</v>
      </c>
      <c r="S26" s="20">
        <f t="shared" si="19"/>
        <v>8.494762167463529</v>
      </c>
      <c r="T26" s="24">
        <v>18.6</v>
      </c>
      <c r="U26" s="24">
        <v>0</v>
      </c>
      <c r="V26" s="23">
        <v>0.1991</v>
      </c>
      <c r="W26" s="23" t="e">
        <f t="shared" si="20"/>
        <v>#DIV/0!</v>
      </c>
      <c r="X26" s="20">
        <f t="shared" si="21"/>
        <v>1.0704301075268816</v>
      </c>
      <c r="Y26" s="24">
        <v>2335.3</v>
      </c>
      <c r="Z26" s="24">
        <v>200</v>
      </c>
      <c r="AA26" s="23">
        <v>265.253</v>
      </c>
      <c r="AB26" s="23">
        <f t="shared" si="22"/>
        <v>132.6265</v>
      </c>
      <c r="AC26" s="20">
        <f t="shared" si="23"/>
        <v>11.358412195435275</v>
      </c>
      <c r="AD26" s="24">
        <v>3244.2</v>
      </c>
      <c r="AE26" s="24">
        <v>400</v>
      </c>
      <c r="AF26" s="23">
        <v>276.968</v>
      </c>
      <c r="AG26" s="23">
        <f t="shared" si="24"/>
        <v>69.242</v>
      </c>
      <c r="AH26" s="20">
        <f t="shared" si="25"/>
        <v>8.537328154860983</v>
      </c>
      <c r="AI26" s="24">
        <v>148</v>
      </c>
      <c r="AJ26" s="24">
        <v>37</v>
      </c>
      <c r="AK26" s="23">
        <v>37</v>
      </c>
      <c r="AL26" s="23">
        <f t="shared" si="26"/>
        <v>100</v>
      </c>
      <c r="AM26" s="20">
        <f t="shared" si="27"/>
        <v>25</v>
      </c>
      <c r="AN26" s="25">
        <v>0</v>
      </c>
      <c r="AO26" s="25">
        <v>0</v>
      </c>
      <c r="AP26" s="23">
        <v>0</v>
      </c>
      <c r="AQ26" s="23" t="e">
        <f t="shared" si="28"/>
        <v>#DIV/0!</v>
      </c>
      <c r="AR26" s="20" t="e">
        <f t="shared" si="29"/>
        <v>#DIV/0!</v>
      </c>
      <c r="AS26" s="25">
        <v>0</v>
      </c>
      <c r="AT26" s="25">
        <v>0</v>
      </c>
      <c r="AU26" s="20"/>
      <c r="AV26" s="20"/>
      <c r="AW26" s="20"/>
      <c r="AX26" s="20"/>
      <c r="AY26" s="20">
        <v>22960.6</v>
      </c>
      <c r="AZ26" s="20">
        <v>5740.2</v>
      </c>
      <c r="BA26" s="20">
        <v>3826.8</v>
      </c>
      <c r="BB26" s="26"/>
      <c r="BC26" s="26"/>
      <c r="BD26" s="26"/>
      <c r="BE26" s="27">
        <v>0</v>
      </c>
      <c r="BF26" s="27">
        <v>0</v>
      </c>
      <c r="BG26" s="20">
        <v>0</v>
      </c>
      <c r="BH26" s="20"/>
      <c r="BI26" s="20"/>
      <c r="BJ26" s="20"/>
      <c r="BK26" s="20"/>
      <c r="BL26" s="20"/>
      <c r="BM26" s="20"/>
      <c r="BN26" s="23">
        <f t="shared" si="4"/>
        <v>120</v>
      </c>
      <c r="BO26" s="23">
        <f t="shared" si="4"/>
        <v>30</v>
      </c>
      <c r="BP26" s="23">
        <f t="shared" si="5"/>
        <v>13</v>
      </c>
      <c r="BQ26" s="23">
        <f t="shared" si="30"/>
        <v>43.333333333333336</v>
      </c>
      <c r="BR26" s="20">
        <f t="shared" si="31"/>
        <v>10.833333333333334</v>
      </c>
      <c r="BS26" s="24">
        <v>120</v>
      </c>
      <c r="BT26" s="24">
        <v>30</v>
      </c>
      <c r="BU26" s="23">
        <v>13</v>
      </c>
      <c r="BV26" s="20">
        <v>0</v>
      </c>
      <c r="BW26" s="20">
        <v>0</v>
      </c>
      <c r="BX26" s="23">
        <v>0</v>
      </c>
      <c r="BY26" s="20">
        <v>0</v>
      </c>
      <c r="BZ26" s="20">
        <v>0</v>
      </c>
      <c r="CA26" s="20">
        <v>0</v>
      </c>
      <c r="CB26" s="24">
        <v>0</v>
      </c>
      <c r="CC26" s="24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30">
        <v>0</v>
      </c>
      <c r="CL26" s="30">
        <v>0</v>
      </c>
      <c r="CM26" s="20">
        <v>0</v>
      </c>
      <c r="CN26" s="24">
        <v>0</v>
      </c>
      <c r="CO26" s="24">
        <v>0</v>
      </c>
      <c r="CP26" s="20">
        <v>0</v>
      </c>
      <c r="CQ26" s="20">
        <v>0</v>
      </c>
      <c r="CR26" s="20">
        <v>0</v>
      </c>
      <c r="CS26" s="20">
        <v>0</v>
      </c>
      <c r="CT26" s="24">
        <v>0</v>
      </c>
      <c r="CU26" s="24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3">
        <f t="shared" si="6"/>
        <v>28826.699999999997</v>
      </c>
      <c r="DH26" s="23">
        <f t="shared" si="6"/>
        <v>6407.2</v>
      </c>
      <c r="DI26" s="23">
        <f t="shared" si="7"/>
        <v>4419.2201000000005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20">
        <v>0</v>
      </c>
      <c r="DY26" s="20">
        <v>0</v>
      </c>
      <c r="DZ26" s="20">
        <v>0</v>
      </c>
      <c r="EA26" s="20">
        <v>0</v>
      </c>
      <c r="EB26" s="20">
        <v>0</v>
      </c>
      <c r="EC26" s="23">
        <f t="shared" si="8"/>
        <v>0</v>
      </c>
      <c r="ED26" s="23">
        <f t="shared" si="8"/>
        <v>0</v>
      </c>
      <c r="EE26" s="23">
        <f t="shared" si="9"/>
        <v>0</v>
      </c>
      <c r="EG26" s="29"/>
      <c r="EH26" s="29"/>
      <c r="EJ26" s="29"/>
      <c r="EK26" s="29"/>
      <c r="EM26" s="29"/>
    </row>
    <row r="27" spans="1:143" s="32" customFormat="1" ht="20.25" customHeight="1">
      <c r="A27" s="49">
        <v>18</v>
      </c>
      <c r="B27" s="50" t="s">
        <v>74</v>
      </c>
      <c r="C27" s="20">
        <v>543.7919999999999</v>
      </c>
      <c r="D27" s="30">
        <v>0</v>
      </c>
      <c r="E27" s="22">
        <f t="shared" si="10"/>
        <v>9813.5</v>
      </c>
      <c r="F27" s="22">
        <f t="shared" si="11"/>
        <v>2116.108</v>
      </c>
      <c r="G27" s="23">
        <f t="shared" si="0"/>
        <v>1463.4874</v>
      </c>
      <c r="H27" s="23">
        <f t="shared" si="12"/>
        <v>69.15939073052981</v>
      </c>
      <c r="I27" s="23">
        <f t="shared" si="13"/>
        <v>14.913001477556428</v>
      </c>
      <c r="J27" s="23">
        <f t="shared" si="14"/>
        <v>2257.9</v>
      </c>
      <c r="K27" s="23">
        <f t="shared" si="15"/>
        <v>227.208</v>
      </c>
      <c r="L27" s="23">
        <f t="shared" si="1"/>
        <v>204.2874</v>
      </c>
      <c r="M27" s="23">
        <f t="shared" si="16"/>
        <v>89.91206295552973</v>
      </c>
      <c r="N27" s="23">
        <f t="shared" si="17"/>
        <v>9.047672616147748</v>
      </c>
      <c r="O27" s="23">
        <f t="shared" si="2"/>
        <v>1389</v>
      </c>
      <c r="P27" s="23">
        <f t="shared" si="2"/>
        <v>10</v>
      </c>
      <c r="Q27" s="23">
        <f t="shared" si="3"/>
        <v>158.5654</v>
      </c>
      <c r="R27" s="23">
        <f t="shared" si="18"/>
        <v>1585.654</v>
      </c>
      <c r="S27" s="20">
        <f t="shared" si="19"/>
        <v>11.415795536357093</v>
      </c>
      <c r="T27" s="24">
        <v>410.1</v>
      </c>
      <c r="U27" s="24">
        <v>0</v>
      </c>
      <c r="V27" s="23">
        <v>35.2654</v>
      </c>
      <c r="W27" s="23" t="e">
        <f t="shared" si="20"/>
        <v>#DIV/0!</v>
      </c>
      <c r="X27" s="20">
        <f t="shared" si="21"/>
        <v>8.599219702511581</v>
      </c>
      <c r="Y27" s="24">
        <v>254.9</v>
      </c>
      <c r="Z27" s="24">
        <v>10</v>
      </c>
      <c r="AA27" s="23">
        <v>4.122</v>
      </c>
      <c r="AB27" s="23">
        <f t="shared" si="22"/>
        <v>41.22</v>
      </c>
      <c r="AC27" s="20">
        <f t="shared" si="23"/>
        <v>1.6171047469595918</v>
      </c>
      <c r="AD27" s="24">
        <v>978.9</v>
      </c>
      <c r="AE27" s="24">
        <v>10</v>
      </c>
      <c r="AF27" s="23">
        <v>123.3</v>
      </c>
      <c r="AG27" s="23">
        <f t="shared" si="24"/>
        <v>1233</v>
      </c>
      <c r="AH27" s="20">
        <f t="shared" si="25"/>
        <v>12.595770763101442</v>
      </c>
      <c r="AI27" s="24">
        <v>224</v>
      </c>
      <c r="AJ27" s="24">
        <v>206</v>
      </c>
      <c r="AK27" s="23">
        <v>12</v>
      </c>
      <c r="AL27" s="23">
        <f t="shared" si="26"/>
        <v>5.825242718446602</v>
      </c>
      <c r="AM27" s="20">
        <f t="shared" si="27"/>
        <v>5.357142857142857</v>
      </c>
      <c r="AN27" s="25">
        <v>0</v>
      </c>
      <c r="AO27" s="25">
        <v>0</v>
      </c>
      <c r="AP27" s="23">
        <v>0</v>
      </c>
      <c r="AQ27" s="23" t="e">
        <f t="shared" si="28"/>
        <v>#DIV/0!</v>
      </c>
      <c r="AR27" s="20" t="e">
        <f t="shared" si="29"/>
        <v>#DIV/0!</v>
      </c>
      <c r="AS27" s="25">
        <v>0</v>
      </c>
      <c r="AT27" s="25">
        <v>0</v>
      </c>
      <c r="AU27" s="20"/>
      <c r="AV27" s="20"/>
      <c r="AW27" s="20"/>
      <c r="AX27" s="20"/>
      <c r="AY27" s="20">
        <v>7555.6</v>
      </c>
      <c r="AZ27" s="20">
        <v>1888.9</v>
      </c>
      <c r="BA27" s="20">
        <v>1259.2</v>
      </c>
      <c r="BB27" s="26"/>
      <c r="BC27" s="26"/>
      <c r="BD27" s="26"/>
      <c r="BE27" s="27">
        <v>0</v>
      </c>
      <c r="BF27" s="27">
        <v>0</v>
      </c>
      <c r="BG27" s="20">
        <v>0</v>
      </c>
      <c r="BH27" s="20"/>
      <c r="BI27" s="20"/>
      <c r="BJ27" s="20"/>
      <c r="BK27" s="20"/>
      <c r="BL27" s="20"/>
      <c r="BM27" s="20"/>
      <c r="BN27" s="23">
        <f t="shared" si="4"/>
        <v>200</v>
      </c>
      <c r="BO27" s="23">
        <f t="shared" si="4"/>
        <v>1.208</v>
      </c>
      <c r="BP27" s="23">
        <f t="shared" si="5"/>
        <v>0</v>
      </c>
      <c r="BQ27" s="23">
        <f t="shared" si="30"/>
        <v>0</v>
      </c>
      <c r="BR27" s="20">
        <f t="shared" si="31"/>
        <v>0</v>
      </c>
      <c r="BS27" s="24">
        <v>200</v>
      </c>
      <c r="BT27" s="24">
        <v>1.208</v>
      </c>
      <c r="BU27" s="23">
        <v>0</v>
      </c>
      <c r="BV27" s="20">
        <v>0</v>
      </c>
      <c r="BW27" s="20">
        <v>0</v>
      </c>
      <c r="BX27" s="23">
        <v>0</v>
      </c>
      <c r="BY27" s="20">
        <v>0</v>
      </c>
      <c r="BZ27" s="20">
        <v>0</v>
      </c>
      <c r="CA27" s="20">
        <v>0</v>
      </c>
      <c r="CB27" s="24">
        <v>0</v>
      </c>
      <c r="CC27" s="24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30">
        <v>0</v>
      </c>
      <c r="CL27" s="30">
        <v>0</v>
      </c>
      <c r="CM27" s="20">
        <v>0</v>
      </c>
      <c r="CN27" s="24">
        <v>190</v>
      </c>
      <c r="CO27" s="24">
        <v>0</v>
      </c>
      <c r="CP27" s="20">
        <v>29.6</v>
      </c>
      <c r="CQ27" s="20">
        <v>190</v>
      </c>
      <c r="CR27" s="20">
        <v>0</v>
      </c>
      <c r="CS27" s="20">
        <v>27.6</v>
      </c>
      <c r="CT27" s="24">
        <v>0</v>
      </c>
      <c r="CU27" s="24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3">
        <f t="shared" si="6"/>
        <v>9813.5</v>
      </c>
      <c r="DH27" s="23">
        <f t="shared" si="6"/>
        <v>2116.108</v>
      </c>
      <c r="DI27" s="23">
        <f t="shared" si="7"/>
        <v>1463.4874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0</v>
      </c>
      <c r="DX27" s="20">
        <v>0</v>
      </c>
      <c r="DY27" s="20">
        <v>800</v>
      </c>
      <c r="DZ27" s="20">
        <v>106.208</v>
      </c>
      <c r="EA27" s="20">
        <v>0</v>
      </c>
      <c r="EB27" s="20">
        <v>0</v>
      </c>
      <c r="EC27" s="23">
        <f t="shared" si="8"/>
        <v>800</v>
      </c>
      <c r="ED27" s="23">
        <f t="shared" si="8"/>
        <v>106.208</v>
      </c>
      <c r="EE27" s="23">
        <f t="shared" si="9"/>
        <v>0</v>
      </c>
      <c r="EG27" s="29"/>
      <c r="EH27" s="29"/>
      <c r="EJ27" s="29"/>
      <c r="EK27" s="29"/>
      <c r="EM27" s="29"/>
    </row>
    <row r="28" spans="1:143" s="32" customFormat="1" ht="20.25" customHeight="1">
      <c r="A28" s="47">
        <v>19</v>
      </c>
      <c r="B28" s="50" t="s">
        <v>75</v>
      </c>
      <c r="C28" s="20">
        <v>366.1079</v>
      </c>
      <c r="D28" s="30">
        <v>112.72799999999916</v>
      </c>
      <c r="E28" s="22">
        <f t="shared" si="10"/>
        <v>12988.579999999998</v>
      </c>
      <c r="F28" s="22">
        <f t="shared" si="11"/>
        <v>2831.2121000000006</v>
      </c>
      <c r="G28" s="23">
        <f t="shared" si="0"/>
        <v>1893.2452</v>
      </c>
      <c r="H28" s="23">
        <f t="shared" si="12"/>
        <v>66.87048278721328</v>
      </c>
      <c r="I28" s="23">
        <f t="shared" si="13"/>
        <v>14.576229272176022</v>
      </c>
      <c r="J28" s="23">
        <f t="shared" si="14"/>
        <v>3605.08</v>
      </c>
      <c r="K28" s="23">
        <f t="shared" si="15"/>
        <v>485.3121</v>
      </c>
      <c r="L28" s="23">
        <f t="shared" si="1"/>
        <v>329.2452</v>
      </c>
      <c r="M28" s="23">
        <f t="shared" si="16"/>
        <v>67.8419516018661</v>
      </c>
      <c r="N28" s="23">
        <f t="shared" si="17"/>
        <v>9.132812586683237</v>
      </c>
      <c r="O28" s="23">
        <f t="shared" si="2"/>
        <v>948.35</v>
      </c>
      <c r="P28" s="23">
        <f t="shared" si="2"/>
        <v>100</v>
      </c>
      <c r="Q28" s="23">
        <f t="shared" si="3"/>
        <v>159.9232</v>
      </c>
      <c r="R28" s="23">
        <f t="shared" si="18"/>
        <v>159.9232</v>
      </c>
      <c r="S28" s="20">
        <f t="shared" si="19"/>
        <v>16.863309959403175</v>
      </c>
      <c r="T28" s="24">
        <v>0</v>
      </c>
      <c r="U28" s="24">
        <v>0</v>
      </c>
      <c r="V28" s="23">
        <v>0.0232</v>
      </c>
      <c r="W28" s="23" t="e">
        <f t="shared" si="20"/>
        <v>#DIV/0!</v>
      </c>
      <c r="X28" s="20" t="e">
        <f t="shared" si="21"/>
        <v>#DIV/0!</v>
      </c>
      <c r="Y28" s="24">
        <v>1137.45</v>
      </c>
      <c r="Z28" s="24">
        <v>340.3121</v>
      </c>
      <c r="AA28" s="23">
        <v>159.322</v>
      </c>
      <c r="AB28" s="23">
        <f t="shared" si="22"/>
        <v>46.81643702942094</v>
      </c>
      <c r="AC28" s="20">
        <f t="shared" si="23"/>
        <v>14.006945360235616</v>
      </c>
      <c r="AD28" s="24">
        <v>948.35</v>
      </c>
      <c r="AE28" s="24">
        <v>100</v>
      </c>
      <c r="AF28" s="23">
        <v>159.9</v>
      </c>
      <c r="AG28" s="23">
        <f t="shared" si="24"/>
        <v>159.9</v>
      </c>
      <c r="AH28" s="20">
        <f t="shared" si="25"/>
        <v>16.860863605209047</v>
      </c>
      <c r="AI28" s="24">
        <v>20</v>
      </c>
      <c r="AJ28" s="24">
        <v>5</v>
      </c>
      <c r="AK28" s="23">
        <v>0</v>
      </c>
      <c r="AL28" s="23">
        <f t="shared" si="26"/>
        <v>0</v>
      </c>
      <c r="AM28" s="20">
        <f t="shared" si="27"/>
        <v>0</v>
      </c>
      <c r="AN28" s="25">
        <v>0</v>
      </c>
      <c r="AO28" s="25">
        <v>0</v>
      </c>
      <c r="AP28" s="23">
        <v>0</v>
      </c>
      <c r="AQ28" s="23" t="e">
        <f t="shared" si="28"/>
        <v>#DIV/0!</v>
      </c>
      <c r="AR28" s="20" t="e">
        <f t="shared" si="29"/>
        <v>#DIV/0!</v>
      </c>
      <c r="AS28" s="25">
        <v>0</v>
      </c>
      <c r="AT28" s="25">
        <v>0</v>
      </c>
      <c r="AU28" s="20"/>
      <c r="AV28" s="20"/>
      <c r="AW28" s="20"/>
      <c r="AX28" s="20"/>
      <c r="AY28" s="20">
        <v>9383.5</v>
      </c>
      <c r="AZ28" s="20">
        <v>2345.9</v>
      </c>
      <c r="BA28" s="20">
        <v>1564</v>
      </c>
      <c r="BB28" s="26"/>
      <c r="BC28" s="26"/>
      <c r="BD28" s="26"/>
      <c r="BE28" s="27">
        <v>0</v>
      </c>
      <c r="BF28" s="27">
        <v>0</v>
      </c>
      <c r="BG28" s="20">
        <v>0</v>
      </c>
      <c r="BH28" s="20"/>
      <c r="BI28" s="20"/>
      <c r="BJ28" s="20"/>
      <c r="BK28" s="20"/>
      <c r="BL28" s="20"/>
      <c r="BM28" s="20"/>
      <c r="BN28" s="23">
        <f t="shared" si="4"/>
        <v>479.28</v>
      </c>
      <c r="BO28" s="23">
        <f t="shared" si="4"/>
        <v>40</v>
      </c>
      <c r="BP28" s="23">
        <f t="shared" si="5"/>
        <v>0</v>
      </c>
      <c r="BQ28" s="23">
        <f t="shared" si="30"/>
        <v>0</v>
      </c>
      <c r="BR28" s="20">
        <f t="shared" si="31"/>
        <v>0</v>
      </c>
      <c r="BS28" s="24">
        <v>479.28</v>
      </c>
      <c r="BT28" s="24">
        <v>40</v>
      </c>
      <c r="BU28" s="23">
        <v>0</v>
      </c>
      <c r="BV28" s="20">
        <v>0</v>
      </c>
      <c r="BW28" s="20">
        <v>0</v>
      </c>
      <c r="BX28" s="23">
        <v>0</v>
      </c>
      <c r="BY28" s="20">
        <v>0</v>
      </c>
      <c r="BZ28" s="20">
        <v>0</v>
      </c>
      <c r="CA28" s="20">
        <v>0</v>
      </c>
      <c r="CB28" s="24">
        <v>0</v>
      </c>
      <c r="CC28" s="24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30">
        <v>0</v>
      </c>
      <c r="CL28" s="30">
        <v>0</v>
      </c>
      <c r="CM28" s="20">
        <v>0</v>
      </c>
      <c r="CN28" s="24">
        <v>20</v>
      </c>
      <c r="CO28" s="24">
        <v>0</v>
      </c>
      <c r="CP28" s="20">
        <v>0</v>
      </c>
      <c r="CQ28" s="20">
        <v>0</v>
      </c>
      <c r="CR28" s="20">
        <v>0</v>
      </c>
      <c r="CS28" s="20">
        <v>0</v>
      </c>
      <c r="CT28" s="24">
        <v>0</v>
      </c>
      <c r="CU28" s="24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1000</v>
      </c>
      <c r="DD28" s="20">
        <v>0</v>
      </c>
      <c r="DE28" s="20">
        <v>10</v>
      </c>
      <c r="DF28" s="20">
        <v>0</v>
      </c>
      <c r="DG28" s="23">
        <f t="shared" si="6"/>
        <v>12988.58</v>
      </c>
      <c r="DH28" s="23">
        <f t="shared" si="6"/>
        <v>2831.2121</v>
      </c>
      <c r="DI28" s="23">
        <f t="shared" si="7"/>
        <v>1893.2452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4385.7121</v>
      </c>
      <c r="DZ28" s="20">
        <v>1485.7121</v>
      </c>
      <c r="EA28" s="20">
        <v>247.2922</v>
      </c>
      <c r="EB28" s="20">
        <v>0</v>
      </c>
      <c r="EC28" s="23">
        <f t="shared" si="8"/>
        <v>4385.7121</v>
      </c>
      <c r="ED28" s="23">
        <f t="shared" si="8"/>
        <v>1485.7121</v>
      </c>
      <c r="EE28" s="23">
        <f t="shared" si="9"/>
        <v>247.2922</v>
      </c>
      <c r="EG28" s="29"/>
      <c r="EH28" s="29"/>
      <c r="EJ28" s="29"/>
      <c r="EK28" s="29"/>
      <c r="EM28" s="29"/>
    </row>
    <row r="29" spans="1:143" s="32" customFormat="1" ht="20.25" customHeight="1">
      <c r="A29" s="49">
        <v>20</v>
      </c>
      <c r="B29" s="50" t="s">
        <v>76</v>
      </c>
      <c r="C29" s="20">
        <v>488.223</v>
      </c>
      <c r="D29" s="30">
        <v>0</v>
      </c>
      <c r="E29" s="22">
        <f t="shared" si="10"/>
        <v>5727.599999999999</v>
      </c>
      <c r="F29" s="22">
        <f t="shared" si="11"/>
        <v>1425</v>
      </c>
      <c r="G29" s="23">
        <f t="shared" si="0"/>
        <v>850.5476</v>
      </c>
      <c r="H29" s="23">
        <f t="shared" si="12"/>
        <v>59.68755087719298</v>
      </c>
      <c r="I29" s="23">
        <f t="shared" si="13"/>
        <v>14.849982540680214</v>
      </c>
      <c r="J29" s="23">
        <f t="shared" si="14"/>
        <v>1115.4</v>
      </c>
      <c r="K29" s="23">
        <f t="shared" si="15"/>
        <v>272</v>
      </c>
      <c r="L29" s="23">
        <f t="shared" si="1"/>
        <v>81.7476</v>
      </c>
      <c r="M29" s="23">
        <f t="shared" si="16"/>
        <v>30.054264705882357</v>
      </c>
      <c r="N29" s="23">
        <f t="shared" si="17"/>
        <v>7.328994082840238</v>
      </c>
      <c r="O29" s="23">
        <f t="shared" si="2"/>
        <v>380</v>
      </c>
      <c r="P29" s="23">
        <f t="shared" si="2"/>
        <v>74.5</v>
      </c>
      <c r="Q29" s="23">
        <f t="shared" si="3"/>
        <v>38.0346</v>
      </c>
      <c r="R29" s="23">
        <f t="shared" si="18"/>
        <v>51.05315436241611</v>
      </c>
      <c r="S29" s="20">
        <f t="shared" si="19"/>
        <v>10.009105263157894</v>
      </c>
      <c r="T29" s="24">
        <v>14.7</v>
      </c>
      <c r="U29" s="24">
        <v>0</v>
      </c>
      <c r="V29" s="23">
        <v>0.0346</v>
      </c>
      <c r="W29" s="23" t="e">
        <f t="shared" si="20"/>
        <v>#DIV/0!</v>
      </c>
      <c r="X29" s="20">
        <f t="shared" si="21"/>
        <v>0.23537414965986392</v>
      </c>
      <c r="Y29" s="24">
        <v>357.7</v>
      </c>
      <c r="Z29" s="24">
        <v>100</v>
      </c>
      <c r="AA29" s="23">
        <v>43.713</v>
      </c>
      <c r="AB29" s="23">
        <f t="shared" si="22"/>
        <v>43.713</v>
      </c>
      <c r="AC29" s="20">
        <f t="shared" si="23"/>
        <v>12.220575901593515</v>
      </c>
      <c r="AD29" s="24">
        <v>365.3</v>
      </c>
      <c r="AE29" s="24">
        <v>74.5</v>
      </c>
      <c r="AF29" s="23">
        <v>38</v>
      </c>
      <c r="AG29" s="23">
        <f t="shared" si="24"/>
        <v>51.006711409395976</v>
      </c>
      <c r="AH29" s="20">
        <f t="shared" si="25"/>
        <v>10.402408978921434</v>
      </c>
      <c r="AI29" s="24">
        <v>0</v>
      </c>
      <c r="AJ29" s="24">
        <v>0</v>
      </c>
      <c r="AK29" s="23">
        <v>0</v>
      </c>
      <c r="AL29" s="23" t="e">
        <f t="shared" si="26"/>
        <v>#DIV/0!</v>
      </c>
      <c r="AM29" s="20" t="e">
        <f t="shared" si="27"/>
        <v>#DIV/0!</v>
      </c>
      <c r="AN29" s="25">
        <v>0</v>
      </c>
      <c r="AO29" s="25">
        <v>0</v>
      </c>
      <c r="AP29" s="23">
        <v>0</v>
      </c>
      <c r="AQ29" s="23" t="e">
        <f t="shared" si="28"/>
        <v>#DIV/0!</v>
      </c>
      <c r="AR29" s="20" t="e">
        <f t="shared" si="29"/>
        <v>#DIV/0!</v>
      </c>
      <c r="AS29" s="25">
        <v>0</v>
      </c>
      <c r="AT29" s="25">
        <v>0</v>
      </c>
      <c r="AU29" s="20"/>
      <c r="AV29" s="20"/>
      <c r="AW29" s="20"/>
      <c r="AX29" s="20"/>
      <c r="AY29" s="20">
        <v>4612.2</v>
      </c>
      <c r="AZ29" s="20">
        <v>1153</v>
      </c>
      <c r="BA29" s="20">
        <v>768.8</v>
      </c>
      <c r="BB29" s="26"/>
      <c r="BC29" s="26"/>
      <c r="BD29" s="26"/>
      <c r="BE29" s="27">
        <v>0</v>
      </c>
      <c r="BF29" s="27">
        <v>0</v>
      </c>
      <c r="BG29" s="20">
        <v>0</v>
      </c>
      <c r="BH29" s="20"/>
      <c r="BI29" s="20"/>
      <c r="BJ29" s="20"/>
      <c r="BK29" s="20"/>
      <c r="BL29" s="20"/>
      <c r="BM29" s="20"/>
      <c r="BN29" s="23">
        <f t="shared" si="4"/>
        <v>377.7</v>
      </c>
      <c r="BO29" s="23">
        <f t="shared" si="4"/>
        <v>97.5</v>
      </c>
      <c r="BP29" s="23">
        <f t="shared" si="5"/>
        <v>0</v>
      </c>
      <c r="BQ29" s="23">
        <f t="shared" si="30"/>
        <v>0</v>
      </c>
      <c r="BR29" s="20">
        <f t="shared" si="31"/>
        <v>0</v>
      </c>
      <c r="BS29" s="24">
        <v>377.7</v>
      </c>
      <c r="BT29" s="24">
        <v>97.5</v>
      </c>
      <c r="BU29" s="23">
        <v>0</v>
      </c>
      <c r="BV29" s="20">
        <v>0</v>
      </c>
      <c r="BW29" s="20">
        <v>0</v>
      </c>
      <c r="BX29" s="23">
        <v>0</v>
      </c>
      <c r="BY29" s="20">
        <v>0</v>
      </c>
      <c r="BZ29" s="20">
        <v>0</v>
      </c>
      <c r="CA29" s="20">
        <v>0</v>
      </c>
      <c r="CB29" s="24">
        <v>0</v>
      </c>
      <c r="CC29" s="24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30">
        <v>0</v>
      </c>
      <c r="CL29" s="30">
        <v>0</v>
      </c>
      <c r="CM29" s="20">
        <v>0</v>
      </c>
      <c r="CN29" s="24">
        <v>0</v>
      </c>
      <c r="CO29" s="24">
        <v>0</v>
      </c>
      <c r="CP29" s="20">
        <v>0</v>
      </c>
      <c r="CQ29" s="20">
        <v>0</v>
      </c>
      <c r="CR29" s="20">
        <v>0</v>
      </c>
      <c r="CS29" s="20">
        <v>0</v>
      </c>
      <c r="CT29" s="24">
        <v>0</v>
      </c>
      <c r="CU29" s="24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3">
        <f t="shared" si="6"/>
        <v>5727.599999999999</v>
      </c>
      <c r="DH29" s="23">
        <f t="shared" si="6"/>
        <v>1425</v>
      </c>
      <c r="DI29" s="23">
        <f t="shared" si="7"/>
        <v>850.5476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3">
        <f t="shared" si="8"/>
        <v>0</v>
      </c>
      <c r="ED29" s="23">
        <f t="shared" si="8"/>
        <v>0</v>
      </c>
      <c r="EE29" s="23">
        <f t="shared" si="9"/>
        <v>0</v>
      </c>
      <c r="EG29" s="29"/>
      <c r="EH29" s="29"/>
      <c r="EJ29" s="29"/>
      <c r="EK29" s="29"/>
      <c r="EM29" s="29"/>
    </row>
    <row r="30" spans="1:143" s="32" customFormat="1" ht="20.25" customHeight="1">
      <c r="A30" s="47">
        <v>21</v>
      </c>
      <c r="B30" s="50" t="s">
        <v>77</v>
      </c>
      <c r="C30" s="20">
        <v>1231.4466</v>
      </c>
      <c r="D30" s="30">
        <v>0</v>
      </c>
      <c r="E30" s="22">
        <f t="shared" si="10"/>
        <v>6518.6</v>
      </c>
      <c r="F30" s="22">
        <f t="shared" si="11"/>
        <v>1510</v>
      </c>
      <c r="G30" s="23">
        <f t="shared" si="0"/>
        <v>911.5735000000001</v>
      </c>
      <c r="H30" s="23">
        <f t="shared" si="12"/>
        <v>60.3691059602649</v>
      </c>
      <c r="I30" s="23">
        <f t="shared" si="13"/>
        <v>13.984191390789432</v>
      </c>
      <c r="J30" s="23">
        <f t="shared" si="14"/>
        <v>2533.1</v>
      </c>
      <c r="K30" s="23">
        <f t="shared" si="15"/>
        <v>513.6</v>
      </c>
      <c r="L30" s="23">
        <f t="shared" si="1"/>
        <v>247.3735</v>
      </c>
      <c r="M30" s="23">
        <f t="shared" si="16"/>
        <v>48.164622274143305</v>
      </c>
      <c r="N30" s="23">
        <f t="shared" si="17"/>
        <v>9.765642888160752</v>
      </c>
      <c r="O30" s="23">
        <f t="shared" si="2"/>
        <v>469.25</v>
      </c>
      <c r="P30" s="23">
        <f t="shared" si="2"/>
        <v>31.2</v>
      </c>
      <c r="Q30" s="23">
        <f t="shared" si="3"/>
        <v>15.8625</v>
      </c>
      <c r="R30" s="23">
        <f t="shared" si="18"/>
        <v>50.84134615384615</v>
      </c>
      <c r="S30" s="20">
        <f t="shared" si="19"/>
        <v>3.3803942461374534</v>
      </c>
      <c r="T30" s="24">
        <v>1.2</v>
      </c>
      <c r="U30" s="24">
        <v>1.2</v>
      </c>
      <c r="V30" s="23">
        <v>0.0105</v>
      </c>
      <c r="W30" s="23">
        <f t="shared" si="20"/>
        <v>0.8750000000000001</v>
      </c>
      <c r="X30" s="20">
        <f t="shared" si="21"/>
        <v>0.8750000000000001</v>
      </c>
      <c r="Y30" s="24">
        <v>496.85</v>
      </c>
      <c r="Z30" s="24">
        <v>106.1</v>
      </c>
      <c r="AA30" s="23">
        <v>28.111</v>
      </c>
      <c r="AB30" s="23">
        <f t="shared" si="22"/>
        <v>26.494816211121584</v>
      </c>
      <c r="AC30" s="20">
        <f t="shared" si="23"/>
        <v>5.6578444198450235</v>
      </c>
      <c r="AD30" s="24">
        <v>468.05</v>
      </c>
      <c r="AE30" s="24">
        <v>30</v>
      </c>
      <c r="AF30" s="23">
        <v>15.852</v>
      </c>
      <c r="AG30" s="23">
        <f t="shared" si="24"/>
        <v>52.839999999999996</v>
      </c>
      <c r="AH30" s="20">
        <f t="shared" si="25"/>
        <v>3.3868176476872134</v>
      </c>
      <c r="AI30" s="24">
        <v>0</v>
      </c>
      <c r="AJ30" s="24">
        <v>0</v>
      </c>
      <c r="AK30" s="23">
        <v>0</v>
      </c>
      <c r="AL30" s="23" t="e">
        <f t="shared" si="26"/>
        <v>#DIV/0!</v>
      </c>
      <c r="AM30" s="20" t="e">
        <f t="shared" si="27"/>
        <v>#DIV/0!</v>
      </c>
      <c r="AN30" s="25">
        <v>0</v>
      </c>
      <c r="AO30" s="25">
        <v>0</v>
      </c>
      <c r="AP30" s="23">
        <v>0</v>
      </c>
      <c r="AQ30" s="23" t="e">
        <f t="shared" si="28"/>
        <v>#DIV/0!</v>
      </c>
      <c r="AR30" s="20" t="e">
        <f t="shared" si="29"/>
        <v>#DIV/0!</v>
      </c>
      <c r="AS30" s="25">
        <v>0</v>
      </c>
      <c r="AT30" s="25">
        <v>0</v>
      </c>
      <c r="AU30" s="20"/>
      <c r="AV30" s="20"/>
      <c r="AW30" s="20"/>
      <c r="AX30" s="20"/>
      <c r="AY30" s="20">
        <v>3985.5</v>
      </c>
      <c r="AZ30" s="20">
        <v>996.4</v>
      </c>
      <c r="BA30" s="20">
        <v>664.2</v>
      </c>
      <c r="BB30" s="26"/>
      <c r="BC30" s="26"/>
      <c r="BD30" s="26"/>
      <c r="BE30" s="27">
        <v>0</v>
      </c>
      <c r="BF30" s="27">
        <v>0</v>
      </c>
      <c r="BG30" s="20">
        <v>0</v>
      </c>
      <c r="BH30" s="20"/>
      <c r="BI30" s="20"/>
      <c r="BJ30" s="20"/>
      <c r="BK30" s="20"/>
      <c r="BL30" s="20"/>
      <c r="BM30" s="20"/>
      <c r="BN30" s="23">
        <f t="shared" si="4"/>
        <v>1547</v>
      </c>
      <c r="BO30" s="23">
        <f t="shared" si="4"/>
        <v>371.3</v>
      </c>
      <c r="BP30" s="23">
        <f t="shared" si="5"/>
        <v>202.4</v>
      </c>
      <c r="BQ30" s="23">
        <f t="shared" si="30"/>
        <v>54.51117694586588</v>
      </c>
      <c r="BR30" s="20">
        <f t="shared" si="31"/>
        <v>13.083387201034261</v>
      </c>
      <c r="BS30" s="24">
        <v>1547</v>
      </c>
      <c r="BT30" s="24">
        <v>371.3</v>
      </c>
      <c r="BU30" s="23">
        <v>202.4</v>
      </c>
      <c r="BV30" s="20">
        <v>0</v>
      </c>
      <c r="BW30" s="20">
        <v>0</v>
      </c>
      <c r="BX30" s="23">
        <v>0</v>
      </c>
      <c r="BY30" s="20">
        <v>0</v>
      </c>
      <c r="BZ30" s="20">
        <v>0</v>
      </c>
      <c r="CA30" s="20">
        <v>0</v>
      </c>
      <c r="CB30" s="24">
        <v>0</v>
      </c>
      <c r="CC30" s="24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30">
        <v>0</v>
      </c>
      <c r="CL30" s="30">
        <v>0</v>
      </c>
      <c r="CM30" s="20">
        <v>0</v>
      </c>
      <c r="CN30" s="24">
        <v>20</v>
      </c>
      <c r="CO30" s="24">
        <v>5</v>
      </c>
      <c r="CP30" s="20">
        <v>1</v>
      </c>
      <c r="CQ30" s="20">
        <v>0</v>
      </c>
      <c r="CR30" s="20">
        <v>0</v>
      </c>
      <c r="CS30" s="20">
        <v>0</v>
      </c>
      <c r="CT30" s="24">
        <v>0</v>
      </c>
      <c r="CU30" s="24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3">
        <f t="shared" si="6"/>
        <v>6518.6</v>
      </c>
      <c r="DH30" s="23">
        <f t="shared" si="6"/>
        <v>1510</v>
      </c>
      <c r="DI30" s="23">
        <f t="shared" si="7"/>
        <v>911.5735000000001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3">
        <f t="shared" si="8"/>
        <v>0</v>
      </c>
      <c r="ED30" s="23">
        <f t="shared" si="8"/>
        <v>0</v>
      </c>
      <c r="EE30" s="23">
        <f t="shared" si="9"/>
        <v>0</v>
      </c>
      <c r="EG30" s="29"/>
      <c r="EH30" s="29"/>
      <c r="EJ30" s="29"/>
      <c r="EK30" s="29"/>
      <c r="EM30" s="29"/>
    </row>
    <row r="31" spans="1:143" s="32" customFormat="1" ht="20.25" customHeight="1">
      <c r="A31" s="49">
        <v>22</v>
      </c>
      <c r="B31" s="50" t="s">
        <v>78</v>
      </c>
      <c r="C31" s="20">
        <v>3463.2245</v>
      </c>
      <c r="D31" s="30">
        <v>0</v>
      </c>
      <c r="E31" s="22">
        <f t="shared" si="10"/>
        <v>6036</v>
      </c>
      <c r="F31" s="22">
        <f t="shared" si="11"/>
        <v>1338</v>
      </c>
      <c r="G31" s="23">
        <f t="shared" si="0"/>
        <v>1299.6967</v>
      </c>
      <c r="H31" s="23">
        <f t="shared" si="12"/>
        <v>97.13727204783258</v>
      </c>
      <c r="I31" s="23">
        <f t="shared" si="13"/>
        <v>21.53241716368456</v>
      </c>
      <c r="J31" s="23">
        <f t="shared" si="14"/>
        <v>2291.5</v>
      </c>
      <c r="K31" s="23">
        <f t="shared" si="15"/>
        <v>401.9</v>
      </c>
      <c r="L31" s="23">
        <f t="shared" si="1"/>
        <v>675.6967000000001</v>
      </c>
      <c r="M31" s="23">
        <f t="shared" si="16"/>
        <v>168.125578502115</v>
      </c>
      <c r="N31" s="23">
        <f t="shared" si="17"/>
        <v>29.4870914248309</v>
      </c>
      <c r="O31" s="23">
        <f t="shared" si="2"/>
        <v>185.2</v>
      </c>
      <c r="P31" s="23">
        <f t="shared" si="2"/>
        <v>50</v>
      </c>
      <c r="Q31" s="23">
        <f t="shared" si="3"/>
        <v>18.585700000000003</v>
      </c>
      <c r="R31" s="23">
        <f t="shared" si="18"/>
        <v>37.171400000000006</v>
      </c>
      <c r="S31" s="20">
        <f t="shared" si="19"/>
        <v>10.035475161987042</v>
      </c>
      <c r="T31" s="24">
        <v>0</v>
      </c>
      <c r="U31" s="24">
        <v>0</v>
      </c>
      <c r="V31" s="23">
        <v>0.0087</v>
      </c>
      <c r="W31" s="23" t="e">
        <f t="shared" si="20"/>
        <v>#DIV/0!</v>
      </c>
      <c r="X31" s="20" t="e">
        <f t="shared" si="21"/>
        <v>#DIV/0!</v>
      </c>
      <c r="Y31" s="24">
        <v>266.8</v>
      </c>
      <c r="Z31" s="24">
        <v>46.9</v>
      </c>
      <c r="AA31" s="23">
        <v>0.011</v>
      </c>
      <c r="AB31" s="23">
        <f t="shared" si="22"/>
        <v>0.02345415778251599</v>
      </c>
      <c r="AC31" s="20">
        <f t="shared" si="23"/>
        <v>0.004122938530734633</v>
      </c>
      <c r="AD31" s="24">
        <v>185.2</v>
      </c>
      <c r="AE31" s="24">
        <v>50</v>
      </c>
      <c r="AF31" s="23">
        <v>18.577</v>
      </c>
      <c r="AG31" s="23">
        <f t="shared" si="24"/>
        <v>37.154</v>
      </c>
      <c r="AH31" s="20">
        <f t="shared" si="25"/>
        <v>10.030777537796979</v>
      </c>
      <c r="AI31" s="24">
        <v>0</v>
      </c>
      <c r="AJ31" s="24">
        <v>0</v>
      </c>
      <c r="AK31" s="23">
        <v>0</v>
      </c>
      <c r="AL31" s="23" t="e">
        <f t="shared" si="26"/>
        <v>#DIV/0!</v>
      </c>
      <c r="AM31" s="20" t="e">
        <f t="shared" si="27"/>
        <v>#DIV/0!</v>
      </c>
      <c r="AN31" s="25">
        <v>0</v>
      </c>
      <c r="AO31" s="25">
        <v>0</v>
      </c>
      <c r="AP31" s="23">
        <v>0</v>
      </c>
      <c r="AQ31" s="23" t="e">
        <f t="shared" si="28"/>
        <v>#DIV/0!</v>
      </c>
      <c r="AR31" s="20" t="e">
        <f t="shared" si="29"/>
        <v>#DIV/0!</v>
      </c>
      <c r="AS31" s="25">
        <v>0</v>
      </c>
      <c r="AT31" s="25">
        <v>0</v>
      </c>
      <c r="AU31" s="20"/>
      <c r="AV31" s="20"/>
      <c r="AW31" s="20"/>
      <c r="AX31" s="20"/>
      <c r="AY31" s="20">
        <v>3744.5</v>
      </c>
      <c r="AZ31" s="20">
        <v>936.1</v>
      </c>
      <c r="BA31" s="20">
        <v>624</v>
      </c>
      <c r="BB31" s="26"/>
      <c r="BC31" s="26"/>
      <c r="BD31" s="26"/>
      <c r="BE31" s="27">
        <v>0</v>
      </c>
      <c r="BF31" s="27">
        <v>0</v>
      </c>
      <c r="BG31" s="20">
        <v>0</v>
      </c>
      <c r="BH31" s="20"/>
      <c r="BI31" s="20"/>
      <c r="BJ31" s="20"/>
      <c r="BK31" s="20"/>
      <c r="BL31" s="20"/>
      <c r="BM31" s="20"/>
      <c r="BN31" s="23">
        <f t="shared" si="4"/>
        <v>1819.5</v>
      </c>
      <c r="BO31" s="23">
        <f t="shared" si="4"/>
        <v>300</v>
      </c>
      <c r="BP31" s="23">
        <f t="shared" si="5"/>
        <v>657.1</v>
      </c>
      <c r="BQ31" s="23">
        <f t="shared" si="30"/>
        <v>219.03333333333333</v>
      </c>
      <c r="BR31" s="20">
        <f t="shared" si="31"/>
        <v>36.11431712008793</v>
      </c>
      <c r="BS31" s="24">
        <v>1819.5</v>
      </c>
      <c r="BT31" s="24">
        <v>300</v>
      </c>
      <c r="BU31" s="23">
        <v>657.1</v>
      </c>
      <c r="BV31" s="20">
        <v>0</v>
      </c>
      <c r="BW31" s="20">
        <v>0</v>
      </c>
      <c r="BX31" s="23">
        <v>0</v>
      </c>
      <c r="BY31" s="20">
        <v>0</v>
      </c>
      <c r="BZ31" s="20">
        <v>0</v>
      </c>
      <c r="CA31" s="20">
        <v>0</v>
      </c>
      <c r="CB31" s="24">
        <v>0</v>
      </c>
      <c r="CC31" s="24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30">
        <v>0</v>
      </c>
      <c r="CL31" s="30">
        <v>0</v>
      </c>
      <c r="CM31" s="20">
        <v>0</v>
      </c>
      <c r="CN31" s="24">
        <v>20</v>
      </c>
      <c r="CO31" s="24">
        <v>5</v>
      </c>
      <c r="CP31" s="20">
        <v>0</v>
      </c>
      <c r="CQ31" s="20">
        <v>0</v>
      </c>
      <c r="CR31" s="20">
        <v>0</v>
      </c>
      <c r="CS31" s="20">
        <v>0</v>
      </c>
      <c r="CT31" s="24">
        <v>0</v>
      </c>
      <c r="CU31" s="24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3">
        <f t="shared" si="6"/>
        <v>6036</v>
      </c>
      <c r="DH31" s="23">
        <f t="shared" si="6"/>
        <v>1338</v>
      </c>
      <c r="DI31" s="23">
        <f t="shared" si="7"/>
        <v>1299.6967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0</v>
      </c>
      <c r="DX31" s="20">
        <v>0</v>
      </c>
      <c r="DY31" s="20">
        <v>0</v>
      </c>
      <c r="DZ31" s="20">
        <v>0</v>
      </c>
      <c r="EA31" s="20">
        <v>0</v>
      </c>
      <c r="EB31" s="20">
        <v>0</v>
      </c>
      <c r="EC31" s="23">
        <f t="shared" si="8"/>
        <v>0</v>
      </c>
      <c r="ED31" s="23">
        <f t="shared" si="8"/>
        <v>0</v>
      </c>
      <c r="EE31" s="23">
        <f t="shared" si="9"/>
        <v>0</v>
      </c>
      <c r="EG31" s="29"/>
      <c r="EH31" s="29"/>
      <c r="EJ31" s="29"/>
      <c r="EK31" s="29"/>
      <c r="EM31" s="29"/>
    </row>
    <row r="32" spans="1:143" s="32" customFormat="1" ht="20.25" customHeight="1">
      <c r="A32" s="47">
        <v>23</v>
      </c>
      <c r="B32" s="48" t="s">
        <v>79</v>
      </c>
      <c r="C32" s="20">
        <v>36077.700000000004</v>
      </c>
      <c r="D32" s="30">
        <v>5817.200000000012</v>
      </c>
      <c r="E32" s="22">
        <f t="shared" si="10"/>
        <v>437293.25</v>
      </c>
      <c r="F32" s="22">
        <f t="shared" si="11"/>
        <v>104001.2</v>
      </c>
      <c r="G32" s="23">
        <f t="shared" si="0"/>
        <v>71426.1143</v>
      </c>
      <c r="H32" s="23">
        <f t="shared" si="12"/>
        <v>68.67816361734288</v>
      </c>
      <c r="I32" s="23">
        <f t="shared" si="13"/>
        <v>16.333687817042684</v>
      </c>
      <c r="J32" s="23">
        <f t="shared" si="14"/>
        <v>131554.71600000001</v>
      </c>
      <c r="K32" s="23">
        <f t="shared" si="15"/>
        <v>28001.1</v>
      </c>
      <c r="L32" s="23">
        <f t="shared" si="1"/>
        <v>22224.9143</v>
      </c>
      <c r="M32" s="23">
        <f t="shared" si="16"/>
        <v>79.37157575952374</v>
      </c>
      <c r="N32" s="23">
        <f t="shared" si="17"/>
        <v>16.894046048489813</v>
      </c>
      <c r="O32" s="23">
        <f t="shared" si="2"/>
        <v>62659.916</v>
      </c>
      <c r="P32" s="23">
        <f t="shared" si="2"/>
        <v>12300</v>
      </c>
      <c r="Q32" s="23">
        <f t="shared" si="3"/>
        <v>10138.8335</v>
      </c>
      <c r="R32" s="23">
        <f t="shared" si="18"/>
        <v>82.42954065040651</v>
      </c>
      <c r="S32" s="20">
        <f t="shared" si="19"/>
        <v>16.18073267126627</v>
      </c>
      <c r="T32" s="24">
        <v>4300</v>
      </c>
      <c r="U32" s="24">
        <v>1000</v>
      </c>
      <c r="V32" s="23">
        <v>809.5136</v>
      </c>
      <c r="W32" s="23">
        <f t="shared" si="20"/>
        <v>80.95136</v>
      </c>
      <c r="X32" s="20">
        <f t="shared" si="21"/>
        <v>18.825897674418606</v>
      </c>
      <c r="Y32" s="24">
        <v>4300.1</v>
      </c>
      <c r="Z32" s="24">
        <v>1000.1</v>
      </c>
      <c r="AA32" s="23">
        <v>559.6048</v>
      </c>
      <c r="AB32" s="23">
        <f t="shared" si="22"/>
        <v>55.95488451154884</v>
      </c>
      <c r="AC32" s="20">
        <f t="shared" si="23"/>
        <v>13.013762470640216</v>
      </c>
      <c r="AD32" s="24">
        <v>58359.916</v>
      </c>
      <c r="AE32" s="24">
        <v>11300</v>
      </c>
      <c r="AF32" s="23">
        <v>9329.3199</v>
      </c>
      <c r="AG32" s="23">
        <f t="shared" si="24"/>
        <v>82.56035309734514</v>
      </c>
      <c r="AH32" s="20">
        <f t="shared" si="25"/>
        <v>15.985835037870858</v>
      </c>
      <c r="AI32" s="24">
        <v>7298</v>
      </c>
      <c r="AJ32" s="24">
        <v>1884</v>
      </c>
      <c r="AK32" s="23">
        <v>2349.26</v>
      </c>
      <c r="AL32" s="23">
        <f t="shared" si="26"/>
        <v>124.69532908704883</v>
      </c>
      <c r="AM32" s="20">
        <f t="shared" si="27"/>
        <v>32.190463140586466</v>
      </c>
      <c r="AN32" s="25">
        <v>6600</v>
      </c>
      <c r="AO32" s="25">
        <v>1650</v>
      </c>
      <c r="AP32" s="23">
        <v>1013.7</v>
      </c>
      <c r="AQ32" s="23">
        <f t="shared" si="28"/>
        <v>61.436363636363645</v>
      </c>
      <c r="AR32" s="20">
        <f t="shared" si="29"/>
        <v>15.359090909090911</v>
      </c>
      <c r="AS32" s="25">
        <v>0</v>
      </c>
      <c r="AT32" s="25">
        <v>0</v>
      </c>
      <c r="AU32" s="20"/>
      <c r="AV32" s="20"/>
      <c r="AW32" s="20"/>
      <c r="AX32" s="20"/>
      <c r="AY32" s="20">
        <v>295207.484</v>
      </c>
      <c r="AZ32" s="20">
        <v>73801.9</v>
      </c>
      <c r="BA32" s="20">
        <v>49201.2</v>
      </c>
      <c r="BB32" s="26"/>
      <c r="BC32" s="26"/>
      <c r="BD32" s="26"/>
      <c r="BE32" s="27">
        <v>5134.3</v>
      </c>
      <c r="BF32" s="27">
        <v>857.4</v>
      </c>
      <c r="BG32" s="20">
        <v>0</v>
      </c>
      <c r="BH32" s="20"/>
      <c r="BI32" s="20"/>
      <c r="BJ32" s="20"/>
      <c r="BK32" s="20"/>
      <c r="BL32" s="20"/>
      <c r="BM32" s="20"/>
      <c r="BN32" s="23">
        <f t="shared" si="4"/>
        <v>6732</v>
      </c>
      <c r="BO32" s="23">
        <f t="shared" si="4"/>
        <v>1233</v>
      </c>
      <c r="BP32" s="23">
        <f t="shared" si="5"/>
        <v>1086.74</v>
      </c>
      <c r="BQ32" s="23">
        <f t="shared" si="30"/>
        <v>88.13787510137875</v>
      </c>
      <c r="BR32" s="20">
        <f t="shared" si="31"/>
        <v>16.142899584076055</v>
      </c>
      <c r="BS32" s="24">
        <v>4200</v>
      </c>
      <c r="BT32" s="24">
        <v>600</v>
      </c>
      <c r="BU32" s="23">
        <v>222.74</v>
      </c>
      <c r="BV32" s="20">
        <v>0</v>
      </c>
      <c r="BW32" s="20">
        <v>0</v>
      </c>
      <c r="BX32" s="23">
        <v>0</v>
      </c>
      <c r="BY32" s="20">
        <v>0</v>
      </c>
      <c r="BZ32" s="20">
        <v>0</v>
      </c>
      <c r="CA32" s="20">
        <v>0</v>
      </c>
      <c r="CB32" s="24">
        <v>2532</v>
      </c>
      <c r="CC32" s="24">
        <v>633</v>
      </c>
      <c r="CD32" s="20">
        <v>864</v>
      </c>
      <c r="CE32" s="20">
        <v>0</v>
      </c>
      <c r="CF32" s="20">
        <v>0</v>
      </c>
      <c r="CG32" s="20">
        <v>0</v>
      </c>
      <c r="CH32" s="20">
        <v>5396.75</v>
      </c>
      <c r="CI32" s="20">
        <v>1340.8</v>
      </c>
      <c r="CJ32" s="20">
        <v>0</v>
      </c>
      <c r="CK32" s="30">
        <v>0</v>
      </c>
      <c r="CL32" s="30">
        <v>0</v>
      </c>
      <c r="CM32" s="20">
        <v>0</v>
      </c>
      <c r="CN32" s="24">
        <v>43764.7</v>
      </c>
      <c r="CO32" s="24">
        <v>9784</v>
      </c>
      <c r="CP32" s="20">
        <v>6042.991</v>
      </c>
      <c r="CQ32" s="20">
        <v>21364.7</v>
      </c>
      <c r="CR32" s="20">
        <v>5294.6</v>
      </c>
      <c r="CS32" s="20">
        <v>2053.755</v>
      </c>
      <c r="CT32" s="24">
        <v>0</v>
      </c>
      <c r="CU32" s="51">
        <v>0</v>
      </c>
      <c r="CV32" s="20">
        <v>0</v>
      </c>
      <c r="CW32" s="20">
        <v>200</v>
      </c>
      <c r="CX32" s="20">
        <v>150</v>
      </c>
      <c r="CY32" s="20">
        <v>30.8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1002.985</v>
      </c>
      <c r="DF32" s="20">
        <v>0</v>
      </c>
      <c r="DG32" s="23">
        <f t="shared" si="6"/>
        <v>437293.25</v>
      </c>
      <c r="DH32" s="23">
        <f t="shared" si="6"/>
        <v>104001.2</v>
      </c>
      <c r="DI32" s="23">
        <f t="shared" si="7"/>
        <v>71426.1143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  <c r="DV32" s="20">
        <v>0</v>
      </c>
      <c r="DW32" s="20">
        <v>0</v>
      </c>
      <c r="DX32" s="20">
        <v>0</v>
      </c>
      <c r="DY32" s="20">
        <v>0</v>
      </c>
      <c r="DZ32" s="20">
        <v>0</v>
      </c>
      <c r="EA32" s="20">
        <v>0</v>
      </c>
      <c r="EB32" s="20">
        <v>0</v>
      </c>
      <c r="EC32" s="23">
        <f t="shared" si="8"/>
        <v>0</v>
      </c>
      <c r="ED32" s="23">
        <f t="shared" si="8"/>
        <v>0</v>
      </c>
      <c r="EE32" s="23">
        <f t="shared" si="9"/>
        <v>0</v>
      </c>
      <c r="EG32" s="29"/>
      <c r="EH32" s="29"/>
      <c r="EJ32" s="29"/>
      <c r="EK32" s="29"/>
      <c r="EM32" s="29"/>
    </row>
    <row r="33" spans="1:143" s="32" customFormat="1" ht="20.25" customHeight="1">
      <c r="A33" s="49">
        <v>24</v>
      </c>
      <c r="B33" s="50" t="s">
        <v>80</v>
      </c>
      <c r="C33" s="20">
        <v>151.5</v>
      </c>
      <c r="D33" s="30">
        <v>342.0000000000073</v>
      </c>
      <c r="E33" s="22">
        <f t="shared" si="10"/>
        <v>34474.799999999996</v>
      </c>
      <c r="F33" s="22">
        <f t="shared" si="11"/>
        <v>8086.700000000001</v>
      </c>
      <c r="G33" s="23">
        <f t="shared" si="0"/>
        <v>5333.218</v>
      </c>
      <c r="H33" s="23">
        <f t="shared" si="12"/>
        <v>65.9504866014567</v>
      </c>
      <c r="I33" s="23">
        <f t="shared" si="13"/>
        <v>15.469902653532436</v>
      </c>
      <c r="J33" s="23">
        <f t="shared" si="14"/>
        <v>6473.7</v>
      </c>
      <c r="K33" s="23">
        <f t="shared" si="15"/>
        <v>1086.6999999999998</v>
      </c>
      <c r="L33" s="23">
        <f t="shared" si="1"/>
        <v>666.418</v>
      </c>
      <c r="M33" s="23">
        <f t="shared" si="16"/>
        <v>61.32492868316925</v>
      </c>
      <c r="N33" s="23">
        <f t="shared" si="17"/>
        <v>10.294236680723543</v>
      </c>
      <c r="O33" s="23">
        <f t="shared" si="2"/>
        <v>1845</v>
      </c>
      <c r="P33" s="23">
        <f t="shared" si="2"/>
        <v>359.9</v>
      </c>
      <c r="Q33" s="23">
        <f t="shared" si="3"/>
        <v>253.9</v>
      </c>
      <c r="R33" s="23">
        <f t="shared" si="18"/>
        <v>70.54737427063074</v>
      </c>
      <c r="S33" s="20">
        <f t="shared" si="19"/>
        <v>13.761517615176153</v>
      </c>
      <c r="T33" s="24">
        <v>0</v>
      </c>
      <c r="U33" s="24">
        <v>0</v>
      </c>
      <c r="V33" s="23">
        <v>0</v>
      </c>
      <c r="W33" s="23" t="e">
        <f t="shared" si="20"/>
        <v>#DIV/0!</v>
      </c>
      <c r="X33" s="20" t="e">
        <f t="shared" si="21"/>
        <v>#DIV/0!</v>
      </c>
      <c r="Y33" s="24">
        <v>3677</v>
      </c>
      <c r="Z33" s="24">
        <v>517.8</v>
      </c>
      <c r="AA33" s="23">
        <v>326.518</v>
      </c>
      <c r="AB33" s="23">
        <f t="shared" si="22"/>
        <v>63.058709926612586</v>
      </c>
      <c r="AC33" s="20">
        <f t="shared" si="23"/>
        <v>8.880010878433504</v>
      </c>
      <c r="AD33" s="24">
        <v>1845</v>
      </c>
      <c r="AE33" s="24">
        <v>359.9</v>
      </c>
      <c r="AF33" s="23">
        <v>253.9</v>
      </c>
      <c r="AG33" s="23">
        <f t="shared" si="24"/>
        <v>70.54737427063074</v>
      </c>
      <c r="AH33" s="20">
        <f t="shared" si="25"/>
        <v>13.761517615176153</v>
      </c>
      <c r="AI33" s="24">
        <v>36</v>
      </c>
      <c r="AJ33" s="24">
        <v>9</v>
      </c>
      <c r="AK33" s="23">
        <v>0</v>
      </c>
      <c r="AL33" s="23">
        <f t="shared" si="26"/>
        <v>0</v>
      </c>
      <c r="AM33" s="20">
        <f t="shared" si="27"/>
        <v>0</v>
      </c>
      <c r="AN33" s="25">
        <v>0</v>
      </c>
      <c r="AO33" s="25">
        <v>0</v>
      </c>
      <c r="AP33" s="23">
        <v>0</v>
      </c>
      <c r="AQ33" s="23" t="e">
        <f t="shared" si="28"/>
        <v>#DIV/0!</v>
      </c>
      <c r="AR33" s="20" t="e">
        <f t="shared" si="29"/>
        <v>#DIV/0!</v>
      </c>
      <c r="AS33" s="25">
        <v>0</v>
      </c>
      <c r="AT33" s="25">
        <v>0</v>
      </c>
      <c r="AU33" s="20"/>
      <c r="AV33" s="20"/>
      <c r="AW33" s="20"/>
      <c r="AX33" s="20"/>
      <c r="AY33" s="20">
        <v>28001.1</v>
      </c>
      <c r="AZ33" s="20">
        <v>7000</v>
      </c>
      <c r="BA33" s="20">
        <v>4666.8</v>
      </c>
      <c r="BB33" s="26"/>
      <c r="BC33" s="26"/>
      <c r="BD33" s="26"/>
      <c r="BE33" s="27">
        <v>0</v>
      </c>
      <c r="BF33" s="27">
        <v>0</v>
      </c>
      <c r="BG33" s="20">
        <v>0</v>
      </c>
      <c r="BH33" s="20"/>
      <c r="BI33" s="20"/>
      <c r="BJ33" s="20"/>
      <c r="BK33" s="20"/>
      <c r="BL33" s="20"/>
      <c r="BM33" s="20"/>
      <c r="BN33" s="23">
        <f t="shared" si="4"/>
        <v>355.7</v>
      </c>
      <c r="BO33" s="23">
        <f t="shared" si="4"/>
        <v>60</v>
      </c>
      <c r="BP33" s="23">
        <f t="shared" si="5"/>
        <v>80</v>
      </c>
      <c r="BQ33" s="23">
        <f t="shared" si="30"/>
        <v>133.33333333333331</v>
      </c>
      <c r="BR33" s="20">
        <f t="shared" si="31"/>
        <v>22.49086308687096</v>
      </c>
      <c r="BS33" s="24">
        <v>355.7</v>
      </c>
      <c r="BT33" s="24">
        <v>60</v>
      </c>
      <c r="BU33" s="23">
        <v>80</v>
      </c>
      <c r="BV33" s="20">
        <v>0</v>
      </c>
      <c r="BW33" s="20">
        <v>0</v>
      </c>
      <c r="BX33" s="23">
        <v>0</v>
      </c>
      <c r="BY33" s="20">
        <v>0</v>
      </c>
      <c r="BZ33" s="20">
        <v>0</v>
      </c>
      <c r="CA33" s="20">
        <v>0</v>
      </c>
      <c r="CB33" s="24">
        <v>0</v>
      </c>
      <c r="CC33" s="24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30">
        <v>0</v>
      </c>
      <c r="CL33" s="30">
        <v>0</v>
      </c>
      <c r="CM33" s="20">
        <v>0</v>
      </c>
      <c r="CN33" s="24">
        <v>560</v>
      </c>
      <c r="CO33" s="24">
        <v>140</v>
      </c>
      <c r="CP33" s="20">
        <v>0</v>
      </c>
      <c r="CQ33" s="20">
        <v>560</v>
      </c>
      <c r="CR33" s="20">
        <v>140</v>
      </c>
      <c r="CS33" s="20">
        <v>0</v>
      </c>
      <c r="CT33" s="24">
        <v>0</v>
      </c>
      <c r="CU33" s="24">
        <v>0</v>
      </c>
      <c r="CV33" s="20">
        <v>6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3">
        <f t="shared" si="6"/>
        <v>34474.799999999996</v>
      </c>
      <c r="DH33" s="23">
        <f t="shared" si="6"/>
        <v>8086.7</v>
      </c>
      <c r="DI33" s="23">
        <f t="shared" si="7"/>
        <v>5333.218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4648.5</v>
      </c>
      <c r="DZ33" s="20">
        <v>1248.5</v>
      </c>
      <c r="EA33" s="20">
        <v>0</v>
      </c>
      <c r="EB33" s="20">
        <v>0</v>
      </c>
      <c r="EC33" s="23">
        <f t="shared" si="8"/>
        <v>4648.5</v>
      </c>
      <c r="ED33" s="23">
        <f t="shared" si="8"/>
        <v>1248.5</v>
      </c>
      <c r="EE33" s="23">
        <f t="shared" si="9"/>
        <v>0</v>
      </c>
      <c r="EG33" s="29"/>
      <c r="EH33" s="29"/>
      <c r="EJ33" s="29"/>
      <c r="EK33" s="29"/>
      <c r="EM33" s="29"/>
    </row>
    <row r="34" spans="1:143" s="32" customFormat="1" ht="20.25" customHeight="1">
      <c r="A34" s="47">
        <v>25</v>
      </c>
      <c r="B34" s="50" t="s">
        <v>81</v>
      </c>
      <c r="C34" s="20">
        <v>1844.1000000000004</v>
      </c>
      <c r="D34" s="30">
        <v>0</v>
      </c>
      <c r="E34" s="22">
        <f t="shared" si="10"/>
        <v>34940.299999999996</v>
      </c>
      <c r="F34" s="22">
        <f t="shared" si="11"/>
        <v>14503.400000000001</v>
      </c>
      <c r="G34" s="23">
        <f t="shared" si="0"/>
        <v>4756.769000000001</v>
      </c>
      <c r="H34" s="23">
        <f t="shared" si="12"/>
        <v>32.797612973509665</v>
      </c>
      <c r="I34" s="23">
        <f t="shared" si="13"/>
        <v>13.613990148911148</v>
      </c>
      <c r="J34" s="23">
        <f t="shared" si="14"/>
        <v>6788</v>
      </c>
      <c r="K34" s="23">
        <f t="shared" si="15"/>
        <v>1924.625</v>
      </c>
      <c r="L34" s="23">
        <f t="shared" si="1"/>
        <v>1295.9689999999998</v>
      </c>
      <c r="M34" s="23">
        <f t="shared" si="16"/>
        <v>67.33618237318957</v>
      </c>
      <c r="N34" s="23">
        <f t="shared" si="17"/>
        <v>19.09205951679434</v>
      </c>
      <c r="O34" s="23">
        <f t="shared" si="2"/>
        <v>2100</v>
      </c>
      <c r="P34" s="23">
        <f t="shared" si="2"/>
        <v>500</v>
      </c>
      <c r="Q34" s="23">
        <f t="shared" si="3"/>
        <v>342.65</v>
      </c>
      <c r="R34" s="23">
        <f t="shared" si="18"/>
        <v>68.52999999999999</v>
      </c>
      <c r="S34" s="20">
        <f t="shared" si="19"/>
        <v>16.316666666666666</v>
      </c>
      <c r="T34" s="24">
        <v>0</v>
      </c>
      <c r="U34" s="24">
        <v>0</v>
      </c>
      <c r="V34" s="23">
        <v>0</v>
      </c>
      <c r="W34" s="23" t="e">
        <f t="shared" si="20"/>
        <v>#DIV/0!</v>
      </c>
      <c r="X34" s="20" t="e">
        <f t="shared" si="21"/>
        <v>#DIV/0!</v>
      </c>
      <c r="Y34" s="24">
        <v>3500</v>
      </c>
      <c r="Z34" s="24">
        <v>1104.625</v>
      </c>
      <c r="AA34" s="23">
        <v>738.119</v>
      </c>
      <c r="AB34" s="23">
        <f t="shared" si="22"/>
        <v>66.82077628154352</v>
      </c>
      <c r="AC34" s="20">
        <f t="shared" si="23"/>
        <v>21.089114285714285</v>
      </c>
      <c r="AD34" s="24">
        <v>2100</v>
      </c>
      <c r="AE34" s="24">
        <v>500</v>
      </c>
      <c r="AF34" s="23">
        <v>342.65</v>
      </c>
      <c r="AG34" s="23">
        <f t="shared" si="24"/>
        <v>68.52999999999999</v>
      </c>
      <c r="AH34" s="20">
        <f t="shared" si="25"/>
        <v>16.316666666666666</v>
      </c>
      <c r="AI34" s="24">
        <v>98</v>
      </c>
      <c r="AJ34" s="24">
        <v>20</v>
      </c>
      <c r="AK34" s="23">
        <v>12.8</v>
      </c>
      <c r="AL34" s="23">
        <f t="shared" si="26"/>
        <v>64</v>
      </c>
      <c r="AM34" s="20">
        <f t="shared" si="27"/>
        <v>13.061224489795919</v>
      </c>
      <c r="AN34" s="25">
        <v>0</v>
      </c>
      <c r="AO34" s="25">
        <v>0</v>
      </c>
      <c r="AP34" s="23">
        <v>0</v>
      </c>
      <c r="AQ34" s="23" t="e">
        <f t="shared" si="28"/>
        <v>#DIV/0!</v>
      </c>
      <c r="AR34" s="20" t="e">
        <f t="shared" si="29"/>
        <v>#DIV/0!</v>
      </c>
      <c r="AS34" s="25">
        <v>0</v>
      </c>
      <c r="AT34" s="25">
        <v>0</v>
      </c>
      <c r="AU34" s="20"/>
      <c r="AV34" s="20"/>
      <c r="AW34" s="20"/>
      <c r="AX34" s="20"/>
      <c r="AY34" s="20">
        <v>20764.7</v>
      </c>
      <c r="AZ34" s="20">
        <v>5191.175</v>
      </c>
      <c r="BA34" s="20">
        <v>3460.8</v>
      </c>
      <c r="BB34" s="26"/>
      <c r="BC34" s="26"/>
      <c r="BD34" s="26"/>
      <c r="BE34" s="27">
        <v>0</v>
      </c>
      <c r="BF34" s="27">
        <v>0</v>
      </c>
      <c r="BG34" s="20">
        <v>0</v>
      </c>
      <c r="BH34" s="20"/>
      <c r="BI34" s="20"/>
      <c r="BJ34" s="20"/>
      <c r="BK34" s="20"/>
      <c r="BL34" s="20"/>
      <c r="BM34" s="20"/>
      <c r="BN34" s="23">
        <f t="shared" si="4"/>
        <v>340</v>
      </c>
      <c r="BO34" s="23">
        <f t="shared" si="4"/>
        <v>100</v>
      </c>
      <c r="BP34" s="23">
        <f t="shared" si="5"/>
        <v>68.1</v>
      </c>
      <c r="BQ34" s="23">
        <f t="shared" si="30"/>
        <v>68.1</v>
      </c>
      <c r="BR34" s="20">
        <f t="shared" si="31"/>
        <v>20.02941176470588</v>
      </c>
      <c r="BS34" s="24">
        <v>340</v>
      </c>
      <c r="BT34" s="24">
        <v>100</v>
      </c>
      <c r="BU34" s="23">
        <v>68.1</v>
      </c>
      <c r="BV34" s="20">
        <v>0</v>
      </c>
      <c r="BW34" s="20">
        <v>0</v>
      </c>
      <c r="BX34" s="23">
        <v>0</v>
      </c>
      <c r="BY34" s="20">
        <v>0</v>
      </c>
      <c r="BZ34" s="20">
        <v>0</v>
      </c>
      <c r="CA34" s="20">
        <v>0</v>
      </c>
      <c r="CB34" s="24">
        <v>0</v>
      </c>
      <c r="CC34" s="24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30">
        <v>0</v>
      </c>
      <c r="CL34" s="30">
        <v>0</v>
      </c>
      <c r="CM34" s="20">
        <v>0</v>
      </c>
      <c r="CN34" s="24">
        <v>750</v>
      </c>
      <c r="CO34" s="24">
        <v>200</v>
      </c>
      <c r="CP34" s="20">
        <v>134.3</v>
      </c>
      <c r="CQ34" s="20">
        <v>750</v>
      </c>
      <c r="CR34" s="20">
        <v>200</v>
      </c>
      <c r="CS34" s="20">
        <v>134.3</v>
      </c>
      <c r="CT34" s="24">
        <v>0</v>
      </c>
      <c r="CU34" s="24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3">
        <f t="shared" si="6"/>
        <v>27552.7</v>
      </c>
      <c r="DH34" s="23">
        <f t="shared" si="6"/>
        <v>7115.8</v>
      </c>
      <c r="DI34" s="23">
        <f t="shared" si="7"/>
        <v>4756.769000000001</v>
      </c>
      <c r="DJ34" s="20">
        <v>0</v>
      </c>
      <c r="DK34" s="20">
        <v>0</v>
      </c>
      <c r="DL34" s="20">
        <v>0</v>
      </c>
      <c r="DM34" s="20">
        <v>7387.6</v>
      </c>
      <c r="DN34" s="20">
        <v>7387.6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  <c r="DV34" s="20">
        <v>0</v>
      </c>
      <c r="DW34" s="20">
        <v>0</v>
      </c>
      <c r="DX34" s="20">
        <v>0</v>
      </c>
      <c r="DY34" s="20">
        <v>68.3</v>
      </c>
      <c r="DZ34" s="20">
        <v>68.3</v>
      </c>
      <c r="EA34" s="20">
        <v>0</v>
      </c>
      <c r="EB34" s="20">
        <v>0</v>
      </c>
      <c r="EC34" s="23">
        <f t="shared" si="8"/>
        <v>7455.900000000001</v>
      </c>
      <c r="ED34" s="23">
        <f t="shared" si="8"/>
        <v>7455.900000000001</v>
      </c>
      <c r="EE34" s="23">
        <f t="shared" si="9"/>
        <v>0</v>
      </c>
      <c r="EG34" s="29"/>
      <c r="EH34" s="29"/>
      <c r="EJ34" s="29"/>
      <c r="EK34" s="29"/>
      <c r="EM34" s="29"/>
    </row>
    <row r="35" spans="1:143" s="32" customFormat="1" ht="20.25" customHeight="1">
      <c r="A35" s="49">
        <v>26</v>
      </c>
      <c r="B35" s="50" t="s">
        <v>82</v>
      </c>
      <c r="C35" s="20">
        <v>13486.8</v>
      </c>
      <c r="D35" s="30">
        <v>0</v>
      </c>
      <c r="E35" s="22">
        <f t="shared" si="10"/>
        <v>38429.700000000004</v>
      </c>
      <c r="F35" s="22">
        <f t="shared" si="11"/>
        <v>9046.7</v>
      </c>
      <c r="G35" s="23">
        <f t="shared" si="0"/>
        <v>6204.2946999999995</v>
      </c>
      <c r="H35" s="23">
        <f t="shared" si="12"/>
        <v>68.58074988669901</v>
      </c>
      <c r="I35" s="23">
        <f t="shared" si="13"/>
        <v>16.1445306624824</v>
      </c>
      <c r="J35" s="23">
        <f t="shared" si="14"/>
        <v>5794.8</v>
      </c>
      <c r="K35" s="23">
        <f t="shared" si="15"/>
        <v>888.0000000000001</v>
      </c>
      <c r="L35" s="23">
        <f t="shared" si="1"/>
        <v>765.0947000000001</v>
      </c>
      <c r="M35" s="23">
        <f t="shared" si="16"/>
        <v>86.15931306306305</v>
      </c>
      <c r="N35" s="23">
        <f t="shared" si="17"/>
        <v>13.203125215710637</v>
      </c>
      <c r="O35" s="23">
        <f t="shared" si="2"/>
        <v>2869.4</v>
      </c>
      <c r="P35" s="23">
        <f t="shared" si="2"/>
        <v>464.1</v>
      </c>
      <c r="Q35" s="23">
        <f t="shared" si="3"/>
        <v>528.868</v>
      </c>
      <c r="R35" s="23">
        <f t="shared" si="18"/>
        <v>113.95561301443655</v>
      </c>
      <c r="S35" s="20">
        <f t="shared" si="19"/>
        <v>18.43130968146651</v>
      </c>
      <c r="T35" s="24">
        <v>0</v>
      </c>
      <c r="U35" s="24">
        <v>0</v>
      </c>
      <c r="V35" s="23">
        <v>0</v>
      </c>
      <c r="W35" s="23" t="e">
        <f t="shared" si="20"/>
        <v>#DIV/0!</v>
      </c>
      <c r="X35" s="20" t="e">
        <f t="shared" si="21"/>
        <v>#DIV/0!</v>
      </c>
      <c r="Y35" s="24">
        <v>1571.4</v>
      </c>
      <c r="Z35" s="24">
        <v>147.8</v>
      </c>
      <c r="AA35" s="23">
        <v>77.7667</v>
      </c>
      <c r="AB35" s="23">
        <f t="shared" si="22"/>
        <v>52.61617050067658</v>
      </c>
      <c r="AC35" s="20">
        <f t="shared" si="23"/>
        <v>4.948879979635993</v>
      </c>
      <c r="AD35" s="24">
        <v>2869.4</v>
      </c>
      <c r="AE35" s="24">
        <v>464.1</v>
      </c>
      <c r="AF35" s="23">
        <v>528.868</v>
      </c>
      <c r="AG35" s="23">
        <f t="shared" si="24"/>
        <v>113.95561301443655</v>
      </c>
      <c r="AH35" s="20">
        <f t="shared" si="25"/>
        <v>18.43130968146651</v>
      </c>
      <c r="AI35" s="24">
        <v>34</v>
      </c>
      <c r="AJ35" s="24">
        <v>8.5</v>
      </c>
      <c r="AK35" s="23">
        <v>7</v>
      </c>
      <c r="AL35" s="23">
        <f t="shared" si="26"/>
        <v>82.35294117647058</v>
      </c>
      <c r="AM35" s="20">
        <f t="shared" si="27"/>
        <v>20.588235294117645</v>
      </c>
      <c r="AN35" s="25">
        <v>0</v>
      </c>
      <c r="AO35" s="25">
        <v>0</v>
      </c>
      <c r="AP35" s="23">
        <v>0</v>
      </c>
      <c r="AQ35" s="23" t="e">
        <f t="shared" si="28"/>
        <v>#DIV/0!</v>
      </c>
      <c r="AR35" s="20" t="e">
        <f t="shared" si="29"/>
        <v>#DIV/0!</v>
      </c>
      <c r="AS35" s="25">
        <v>0</v>
      </c>
      <c r="AT35" s="25">
        <v>0</v>
      </c>
      <c r="AU35" s="20"/>
      <c r="AV35" s="20"/>
      <c r="AW35" s="20"/>
      <c r="AX35" s="20"/>
      <c r="AY35" s="20">
        <v>32634.9</v>
      </c>
      <c r="AZ35" s="20">
        <v>8158.7</v>
      </c>
      <c r="BA35" s="20">
        <v>5439.2</v>
      </c>
      <c r="BB35" s="26"/>
      <c r="BC35" s="26"/>
      <c r="BD35" s="26"/>
      <c r="BE35" s="27">
        <v>0</v>
      </c>
      <c r="BF35" s="27">
        <v>0</v>
      </c>
      <c r="BG35" s="20">
        <v>0</v>
      </c>
      <c r="BH35" s="20"/>
      <c r="BI35" s="20"/>
      <c r="BJ35" s="20"/>
      <c r="BK35" s="20"/>
      <c r="BL35" s="20"/>
      <c r="BM35" s="20"/>
      <c r="BN35" s="23">
        <f t="shared" si="4"/>
        <v>370</v>
      </c>
      <c r="BO35" s="23">
        <f t="shared" si="4"/>
        <v>32.6</v>
      </c>
      <c r="BP35" s="23">
        <f t="shared" si="5"/>
        <v>17.44</v>
      </c>
      <c r="BQ35" s="23">
        <f t="shared" si="30"/>
        <v>53.49693251533743</v>
      </c>
      <c r="BR35" s="20">
        <f t="shared" si="31"/>
        <v>4.713513513513514</v>
      </c>
      <c r="BS35" s="24">
        <v>370</v>
      </c>
      <c r="BT35" s="24">
        <v>32.6</v>
      </c>
      <c r="BU35" s="23">
        <v>17.44</v>
      </c>
      <c r="BV35" s="20">
        <v>0</v>
      </c>
      <c r="BW35" s="20">
        <v>0</v>
      </c>
      <c r="BX35" s="23">
        <v>0</v>
      </c>
      <c r="BY35" s="20">
        <v>0</v>
      </c>
      <c r="BZ35" s="20">
        <v>0</v>
      </c>
      <c r="CA35" s="20">
        <v>0</v>
      </c>
      <c r="CB35" s="24">
        <v>0</v>
      </c>
      <c r="CC35" s="24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30">
        <v>0</v>
      </c>
      <c r="CL35" s="30">
        <v>0</v>
      </c>
      <c r="CM35" s="20">
        <v>0</v>
      </c>
      <c r="CN35" s="24">
        <v>950</v>
      </c>
      <c r="CO35" s="24">
        <v>235</v>
      </c>
      <c r="CP35" s="20">
        <v>134.02</v>
      </c>
      <c r="CQ35" s="20">
        <v>500</v>
      </c>
      <c r="CR35" s="20">
        <v>100</v>
      </c>
      <c r="CS35" s="20">
        <v>53.42</v>
      </c>
      <c r="CT35" s="24">
        <v>0</v>
      </c>
      <c r="CU35" s="24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3">
        <f t="shared" si="6"/>
        <v>38429.700000000004</v>
      </c>
      <c r="DH35" s="23">
        <f t="shared" si="6"/>
        <v>9046.7</v>
      </c>
      <c r="DI35" s="23">
        <f t="shared" si="7"/>
        <v>6204.2946999999995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  <c r="DV35" s="20">
        <v>0</v>
      </c>
      <c r="DW35" s="20">
        <v>0</v>
      </c>
      <c r="DX35" s="20">
        <v>0</v>
      </c>
      <c r="DY35" s="20">
        <v>5008.2</v>
      </c>
      <c r="DZ35" s="20">
        <v>1613.2</v>
      </c>
      <c r="EA35" s="20">
        <v>0</v>
      </c>
      <c r="EB35" s="20">
        <v>0</v>
      </c>
      <c r="EC35" s="23">
        <f t="shared" si="8"/>
        <v>5008.2</v>
      </c>
      <c r="ED35" s="23">
        <f t="shared" si="8"/>
        <v>1613.2</v>
      </c>
      <c r="EE35" s="23">
        <f t="shared" si="9"/>
        <v>0</v>
      </c>
      <c r="EG35" s="29"/>
      <c r="EH35" s="29"/>
      <c r="EJ35" s="29"/>
      <c r="EK35" s="29"/>
      <c r="EM35" s="29"/>
    </row>
    <row r="36" spans="1:143" s="32" customFormat="1" ht="20.25" customHeight="1">
      <c r="A36" s="47">
        <v>27</v>
      </c>
      <c r="B36" s="50" t="s">
        <v>83</v>
      </c>
      <c r="C36" s="20">
        <v>11298.2</v>
      </c>
      <c r="D36" s="30">
        <v>0</v>
      </c>
      <c r="E36" s="22">
        <f t="shared" si="10"/>
        <v>47409.7</v>
      </c>
      <c r="F36" s="22">
        <f t="shared" si="11"/>
        <v>10360</v>
      </c>
      <c r="G36" s="23">
        <f t="shared" si="0"/>
        <v>7926.023099999999</v>
      </c>
      <c r="H36" s="23">
        <f t="shared" si="12"/>
        <v>76.50601447876447</v>
      </c>
      <c r="I36" s="23">
        <f t="shared" si="13"/>
        <v>16.718146497446725</v>
      </c>
      <c r="J36" s="23">
        <f t="shared" si="14"/>
        <v>10574.2</v>
      </c>
      <c r="K36" s="23">
        <f t="shared" si="15"/>
        <v>1151.1</v>
      </c>
      <c r="L36" s="23">
        <f t="shared" si="1"/>
        <v>1786.6230999999998</v>
      </c>
      <c r="M36" s="23">
        <f t="shared" si="16"/>
        <v>155.21006863000608</v>
      </c>
      <c r="N36" s="23">
        <f t="shared" si="17"/>
        <v>16.89605927635187</v>
      </c>
      <c r="O36" s="23">
        <f t="shared" si="2"/>
        <v>3632.9</v>
      </c>
      <c r="P36" s="23">
        <f t="shared" si="2"/>
        <v>469.3</v>
      </c>
      <c r="Q36" s="23">
        <f t="shared" si="3"/>
        <v>1003.857</v>
      </c>
      <c r="R36" s="23">
        <f t="shared" si="18"/>
        <v>213.9051779245685</v>
      </c>
      <c r="S36" s="20">
        <f t="shared" si="19"/>
        <v>27.632387348949873</v>
      </c>
      <c r="T36" s="24">
        <v>32.5</v>
      </c>
      <c r="U36" s="24">
        <v>0</v>
      </c>
      <c r="V36" s="23">
        <v>14.946</v>
      </c>
      <c r="W36" s="23" t="e">
        <f t="shared" si="20"/>
        <v>#DIV/0!</v>
      </c>
      <c r="X36" s="20">
        <f t="shared" si="21"/>
        <v>45.987692307692306</v>
      </c>
      <c r="Y36" s="24">
        <v>5411.3</v>
      </c>
      <c r="Z36" s="24">
        <v>461.8</v>
      </c>
      <c r="AA36" s="23">
        <v>388.944</v>
      </c>
      <c r="AB36" s="23">
        <f t="shared" si="22"/>
        <v>84.22347336509311</v>
      </c>
      <c r="AC36" s="20">
        <f t="shared" si="23"/>
        <v>7.187625893962633</v>
      </c>
      <c r="AD36" s="24">
        <v>3600.4</v>
      </c>
      <c r="AE36" s="24">
        <v>469.3</v>
      </c>
      <c r="AF36" s="23">
        <v>988.911</v>
      </c>
      <c r="AG36" s="23">
        <f t="shared" si="24"/>
        <v>210.72043468996378</v>
      </c>
      <c r="AH36" s="20">
        <f t="shared" si="25"/>
        <v>27.466698144650593</v>
      </c>
      <c r="AI36" s="24">
        <v>120</v>
      </c>
      <c r="AJ36" s="24">
        <v>25</v>
      </c>
      <c r="AK36" s="23">
        <v>30</v>
      </c>
      <c r="AL36" s="23">
        <f t="shared" si="26"/>
        <v>120</v>
      </c>
      <c r="AM36" s="20">
        <f t="shared" si="27"/>
        <v>25</v>
      </c>
      <c r="AN36" s="25">
        <v>0</v>
      </c>
      <c r="AO36" s="25">
        <v>0</v>
      </c>
      <c r="AP36" s="23">
        <v>0</v>
      </c>
      <c r="AQ36" s="23" t="e">
        <f t="shared" si="28"/>
        <v>#DIV/0!</v>
      </c>
      <c r="AR36" s="20" t="e">
        <f t="shared" si="29"/>
        <v>#DIV/0!</v>
      </c>
      <c r="AS36" s="25">
        <v>0</v>
      </c>
      <c r="AT36" s="25">
        <v>0</v>
      </c>
      <c r="AU36" s="20"/>
      <c r="AV36" s="20"/>
      <c r="AW36" s="20"/>
      <c r="AX36" s="20"/>
      <c r="AY36" s="20">
        <v>36835.5</v>
      </c>
      <c r="AZ36" s="20">
        <v>9208.9</v>
      </c>
      <c r="BA36" s="20">
        <v>6139.4</v>
      </c>
      <c r="BB36" s="26"/>
      <c r="BC36" s="26"/>
      <c r="BD36" s="26"/>
      <c r="BE36" s="27">
        <v>0</v>
      </c>
      <c r="BF36" s="27">
        <v>0</v>
      </c>
      <c r="BG36" s="20">
        <v>0</v>
      </c>
      <c r="BH36" s="20"/>
      <c r="BI36" s="20"/>
      <c r="BJ36" s="20"/>
      <c r="BK36" s="20"/>
      <c r="BL36" s="20"/>
      <c r="BM36" s="20"/>
      <c r="BN36" s="23">
        <f t="shared" si="4"/>
        <v>650</v>
      </c>
      <c r="BO36" s="23">
        <f t="shared" si="4"/>
        <v>70</v>
      </c>
      <c r="BP36" s="23">
        <f t="shared" si="5"/>
        <v>21.5</v>
      </c>
      <c r="BQ36" s="23">
        <f t="shared" si="30"/>
        <v>30.714285714285715</v>
      </c>
      <c r="BR36" s="20">
        <f t="shared" si="31"/>
        <v>3.307692307692308</v>
      </c>
      <c r="BS36" s="24">
        <v>650</v>
      </c>
      <c r="BT36" s="24">
        <v>70</v>
      </c>
      <c r="BU36" s="23">
        <v>21.5</v>
      </c>
      <c r="BV36" s="20">
        <v>0</v>
      </c>
      <c r="BW36" s="20">
        <v>0</v>
      </c>
      <c r="BX36" s="23">
        <v>0</v>
      </c>
      <c r="BY36" s="20">
        <v>0</v>
      </c>
      <c r="BZ36" s="20">
        <v>0</v>
      </c>
      <c r="CA36" s="20">
        <v>0</v>
      </c>
      <c r="CB36" s="24">
        <v>0</v>
      </c>
      <c r="CC36" s="24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30">
        <v>0</v>
      </c>
      <c r="CL36" s="30">
        <v>0</v>
      </c>
      <c r="CM36" s="20">
        <v>0</v>
      </c>
      <c r="CN36" s="24">
        <v>760</v>
      </c>
      <c r="CO36" s="24">
        <v>125</v>
      </c>
      <c r="CP36" s="20">
        <v>50.58</v>
      </c>
      <c r="CQ36" s="20">
        <v>760</v>
      </c>
      <c r="CR36" s="20">
        <v>125</v>
      </c>
      <c r="CS36" s="20">
        <v>50.58</v>
      </c>
      <c r="CT36" s="24">
        <v>0</v>
      </c>
      <c r="CU36" s="24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291.7421</v>
      </c>
      <c r="DF36" s="20">
        <v>0</v>
      </c>
      <c r="DG36" s="23">
        <f t="shared" si="6"/>
        <v>47409.7</v>
      </c>
      <c r="DH36" s="23">
        <f t="shared" si="6"/>
        <v>10360</v>
      </c>
      <c r="DI36" s="23">
        <f t="shared" si="7"/>
        <v>7926.023099999999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0">
        <v>0</v>
      </c>
      <c r="DX36" s="20">
        <v>0</v>
      </c>
      <c r="DY36" s="20">
        <v>7901.8</v>
      </c>
      <c r="DZ36" s="20">
        <v>1101.8</v>
      </c>
      <c r="EA36" s="20">
        <v>0</v>
      </c>
      <c r="EB36" s="20">
        <v>0</v>
      </c>
      <c r="EC36" s="23">
        <f t="shared" si="8"/>
        <v>7901.8</v>
      </c>
      <c r="ED36" s="23">
        <f t="shared" si="8"/>
        <v>1101.8</v>
      </c>
      <c r="EE36" s="23">
        <f t="shared" si="9"/>
        <v>0</v>
      </c>
      <c r="EG36" s="29"/>
      <c r="EH36" s="29"/>
      <c r="EJ36" s="29"/>
      <c r="EK36" s="29"/>
      <c r="EM36" s="29"/>
    </row>
    <row r="37" spans="1:143" s="32" customFormat="1" ht="20.25" customHeight="1">
      <c r="A37" s="49">
        <v>28</v>
      </c>
      <c r="B37" s="50" t="s">
        <v>84</v>
      </c>
      <c r="C37" s="20">
        <v>6594.2</v>
      </c>
      <c r="D37" s="30">
        <v>0</v>
      </c>
      <c r="E37" s="22">
        <f t="shared" si="10"/>
        <v>43397.3</v>
      </c>
      <c r="F37" s="22">
        <f t="shared" si="11"/>
        <v>9009.800000000001</v>
      </c>
      <c r="G37" s="23">
        <f t="shared" si="0"/>
        <v>6426.928</v>
      </c>
      <c r="H37" s="23">
        <f t="shared" si="12"/>
        <v>71.33263779440165</v>
      </c>
      <c r="I37" s="23">
        <f t="shared" si="13"/>
        <v>14.809511190788365</v>
      </c>
      <c r="J37" s="23">
        <f t="shared" si="14"/>
        <v>12097</v>
      </c>
      <c r="K37" s="23">
        <f t="shared" si="15"/>
        <v>1934.7</v>
      </c>
      <c r="L37" s="23">
        <f t="shared" si="1"/>
        <v>1710.128</v>
      </c>
      <c r="M37" s="23">
        <f t="shared" si="16"/>
        <v>88.39241226029874</v>
      </c>
      <c r="N37" s="23">
        <f t="shared" si="17"/>
        <v>14.136794246507398</v>
      </c>
      <c r="O37" s="23">
        <f t="shared" si="2"/>
        <v>5334</v>
      </c>
      <c r="P37" s="23">
        <f t="shared" si="2"/>
        <v>634.4</v>
      </c>
      <c r="Q37" s="23">
        <f t="shared" si="3"/>
        <v>750</v>
      </c>
      <c r="R37" s="23">
        <f t="shared" si="18"/>
        <v>118.22194199243381</v>
      </c>
      <c r="S37" s="20">
        <f t="shared" si="19"/>
        <v>14.0607424071991</v>
      </c>
      <c r="T37" s="24">
        <v>0</v>
      </c>
      <c r="U37" s="24">
        <v>0</v>
      </c>
      <c r="V37" s="23">
        <v>0</v>
      </c>
      <c r="W37" s="23" t="e">
        <f t="shared" si="20"/>
        <v>#DIV/0!</v>
      </c>
      <c r="X37" s="20" t="e">
        <f t="shared" si="21"/>
        <v>#DIV/0!</v>
      </c>
      <c r="Y37" s="24">
        <v>3700</v>
      </c>
      <c r="Z37" s="24">
        <v>639.6</v>
      </c>
      <c r="AA37" s="23">
        <v>500.128</v>
      </c>
      <c r="AB37" s="23">
        <f t="shared" si="22"/>
        <v>78.19387116948093</v>
      </c>
      <c r="AC37" s="20">
        <f t="shared" si="23"/>
        <v>13.516972972972974</v>
      </c>
      <c r="AD37" s="24">
        <v>5334</v>
      </c>
      <c r="AE37" s="24">
        <v>634.4</v>
      </c>
      <c r="AF37" s="23">
        <v>750</v>
      </c>
      <c r="AG37" s="23">
        <f t="shared" si="24"/>
        <v>118.22194199243381</v>
      </c>
      <c r="AH37" s="20">
        <f t="shared" si="25"/>
        <v>14.0607424071991</v>
      </c>
      <c r="AI37" s="24">
        <v>42</v>
      </c>
      <c r="AJ37" s="24">
        <v>10.5</v>
      </c>
      <c r="AK37" s="23">
        <v>39</v>
      </c>
      <c r="AL37" s="23">
        <f t="shared" si="26"/>
        <v>371.42857142857144</v>
      </c>
      <c r="AM37" s="20">
        <f t="shared" si="27"/>
        <v>92.85714285714286</v>
      </c>
      <c r="AN37" s="25">
        <v>0</v>
      </c>
      <c r="AO37" s="25">
        <v>0</v>
      </c>
      <c r="AP37" s="23">
        <v>0</v>
      </c>
      <c r="AQ37" s="23" t="e">
        <f t="shared" si="28"/>
        <v>#DIV/0!</v>
      </c>
      <c r="AR37" s="20" t="e">
        <f t="shared" si="29"/>
        <v>#DIV/0!</v>
      </c>
      <c r="AS37" s="25">
        <v>0</v>
      </c>
      <c r="AT37" s="25">
        <v>0</v>
      </c>
      <c r="AU37" s="20"/>
      <c r="AV37" s="20"/>
      <c r="AW37" s="20"/>
      <c r="AX37" s="20"/>
      <c r="AY37" s="20">
        <v>28300.3</v>
      </c>
      <c r="AZ37" s="20">
        <v>7075.1</v>
      </c>
      <c r="BA37" s="20">
        <v>4716.8</v>
      </c>
      <c r="BB37" s="26"/>
      <c r="BC37" s="26"/>
      <c r="BD37" s="26"/>
      <c r="BE37" s="27">
        <v>0</v>
      </c>
      <c r="BF37" s="27">
        <v>0</v>
      </c>
      <c r="BG37" s="20">
        <v>0</v>
      </c>
      <c r="BH37" s="20"/>
      <c r="BI37" s="20"/>
      <c r="BJ37" s="20"/>
      <c r="BK37" s="20"/>
      <c r="BL37" s="20"/>
      <c r="BM37" s="20"/>
      <c r="BN37" s="23">
        <f t="shared" si="4"/>
        <v>921</v>
      </c>
      <c r="BO37" s="23">
        <f t="shared" si="4"/>
        <v>175.2</v>
      </c>
      <c r="BP37" s="23">
        <f t="shared" si="5"/>
        <v>245</v>
      </c>
      <c r="BQ37" s="23">
        <f t="shared" si="30"/>
        <v>139.84018264840182</v>
      </c>
      <c r="BR37" s="20">
        <f t="shared" si="31"/>
        <v>26.601520086862106</v>
      </c>
      <c r="BS37" s="24">
        <v>921</v>
      </c>
      <c r="BT37" s="24">
        <v>175.2</v>
      </c>
      <c r="BU37" s="23">
        <v>245</v>
      </c>
      <c r="BV37" s="20">
        <v>0</v>
      </c>
      <c r="BW37" s="20">
        <v>0</v>
      </c>
      <c r="BX37" s="23">
        <v>0</v>
      </c>
      <c r="BY37" s="20">
        <v>0</v>
      </c>
      <c r="BZ37" s="20">
        <v>0</v>
      </c>
      <c r="CA37" s="20">
        <v>0</v>
      </c>
      <c r="CB37" s="24">
        <v>0</v>
      </c>
      <c r="CC37" s="24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30">
        <v>0</v>
      </c>
      <c r="CL37" s="30">
        <v>0</v>
      </c>
      <c r="CM37" s="20">
        <v>0</v>
      </c>
      <c r="CN37" s="24">
        <v>2100</v>
      </c>
      <c r="CO37" s="24">
        <v>475</v>
      </c>
      <c r="CP37" s="20">
        <v>176</v>
      </c>
      <c r="CQ37" s="20">
        <v>700</v>
      </c>
      <c r="CR37" s="20">
        <v>200</v>
      </c>
      <c r="CS37" s="20">
        <v>176</v>
      </c>
      <c r="CT37" s="24">
        <v>0</v>
      </c>
      <c r="CU37" s="24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3">
        <f t="shared" si="6"/>
        <v>40397.3</v>
      </c>
      <c r="DH37" s="23">
        <f t="shared" si="6"/>
        <v>9009.800000000001</v>
      </c>
      <c r="DI37" s="23">
        <f t="shared" si="7"/>
        <v>6426.928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3000</v>
      </c>
      <c r="DT37" s="20">
        <v>0</v>
      </c>
      <c r="DU37" s="20">
        <v>0</v>
      </c>
      <c r="DV37" s="20">
        <v>0</v>
      </c>
      <c r="DW37" s="20">
        <v>0</v>
      </c>
      <c r="DX37" s="20">
        <v>0</v>
      </c>
      <c r="DY37" s="20">
        <v>3405.8</v>
      </c>
      <c r="DZ37" s="20">
        <v>855.8</v>
      </c>
      <c r="EA37" s="20">
        <v>0</v>
      </c>
      <c r="EB37" s="20">
        <v>0</v>
      </c>
      <c r="EC37" s="23">
        <f t="shared" si="8"/>
        <v>6405.8</v>
      </c>
      <c r="ED37" s="23">
        <f t="shared" si="8"/>
        <v>855.8</v>
      </c>
      <c r="EE37" s="23">
        <f t="shared" si="9"/>
        <v>0</v>
      </c>
      <c r="EG37" s="29"/>
      <c r="EH37" s="29"/>
      <c r="EJ37" s="29"/>
      <c r="EK37" s="29"/>
      <c r="EM37" s="29"/>
    </row>
    <row r="38" spans="1:143" s="32" customFormat="1" ht="20.25" customHeight="1">
      <c r="A38" s="47">
        <v>29</v>
      </c>
      <c r="B38" s="50" t="s">
        <v>85</v>
      </c>
      <c r="C38" s="20">
        <v>2666</v>
      </c>
      <c r="D38" s="30">
        <v>0</v>
      </c>
      <c r="E38" s="22">
        <f t="shared" si="10"/>
        <v>55143.700000000004</v>
      </c>
      <c r="F38" s="22">
        <f t="shared" si="11"/>
        <v>13011</v>
      </c>
      <c r="G38" s="23">
        <f t="shared" si="0"/>
        <v>7592.755900000002</v>
      </c>
      <c r="H38" s="23">
        <f t="shared" si="12"/>
        <v>58.3564360925371</v>
      </c>
      <c r="I38" s="23">
        <f t="shared" si="13"/>
        <v>13.769035991418788</v>
      </c>
      <c r="J38" s="23">
        <f t="shared" si="14"/>
        <v>27114</v>
      </c>
      <c r="K38" s="23">
        <f t="shared" si="15"/>
        <v>6003.6</v>
      </c>
      <c r="L38" s="23">
        <f t="shared" si="1"/>
        <v>2921.1559</v>
      </c>
      <c r="M38" s="23">
        <f t="shared" si="16"/>
        <v>48.65673762409221</v>
      </c>
      <c r="N38" s="23">
        <f t="shared" si="17"/>
        <v>10.77360736151066</v>
      </c>
      <c r="O38" s="23">
        <f t="shared" si="2"/>
        <v>6452.9</v>
      </c>
      <c r="P38" s="23">
        <f t="shared" si="2"/>
        <v>865.4</v>
      </c>
      <c r="Q38" s="23">
        <f t="shared" si="3"/>
        <v>556.0999</v>
      </c>
      <c r="R38" s="23">
        <f t="shared" si="18"/>
        <v>64.25929050150219</v>
      </c>
      <c r="S38" s="20">
        <f t="shared" si="19"/>
        <v>8.617829193075982</v>
      </c>
      <c r="T38" s="24">
        <v>0</v>
      </c>
      <c r="U38" s="24">
        <v>0</v>
      </c>
      <c r="V38" s="23">
        <v>0</v>
      </c>
      <c r="W38" s="23" t="e">
        <f t="shared" si="20"/>
        <v>#DIV/0!</v>
      </c>
      <c r="X38" s="20" t="e">
        <f t="shared" si="21"/>
        <v>#DIV/0!</v>
      </c>
      <c r="Y38" s="24">
        <v>13145.2</v>
      </c>
      <c r="Z38" s="24">
        <v>2718.2</v>
      </c>
      <c r="AA38" s="23">
        <v>1422.556</v>
      </c>
      <c r="AB38" s="23">
        <f t="shared" si="22"/>
        <v>52.33448605694946</v>
      </c>
      <c r="AC38" s="20">
        <f t="shared" si="23"/>
        <v>10.821866536834737</v>
      </c>
      <c r="AD38" s="24">
        <v>6452.9</v>
      </c>
      <c r="AE38" s="24">
        <v>865.4</v>
      </c>
      <c r="AF38" s="23">
        <v>556.0999</v>
      </c>
      <c r="AG38" s="23">
        <f t="shared" si="24"/>
        <v>64.25929050150219</v>
      </c>
      <c r="AH38" s="20">
        <f t="shared" si="25"/>
        <v>8.617829193075982</v>
      </c>
      <c r="AI38" s="24">
        <v>320</v>
      </c>
      <c r="AJ38" s="24">
        <v>320</v>
      </c>
      <c r="AK38" s="23">
        <v>303.8</v>
      </c>
      <c r="AL38" s="23">
        <f t="shared" si="26"/>
        <v>94.93750000000001</v>
      </c>
      <c r="AM38" s="20">
        <f t="shared" si="27"/>
        <v>94.93750000000001</v>
      </c>
      <c r="AN38" s="25">
        <v>0</v>
      </c>
      <c r="AO38" s="25">
        <v>0</v>
      </c>
      <c r="AP38" s="23">
        <v>0</v>
      </c>
      <c r="AQ38" s="23" t="e">
        <f t="shared" si="28"/>
        <v>#DIV/0!</v>
      </c>
      <c r="AR38" s="20" t="e">
        <f t="shared" si="29"/>
        <v>#DIV/0!</v>
      </c>
      <c r="AS38" s="25">
        <v>0</v>
      </c>
      <c r="AT38" s="25">
        <v>0</v>
      </c>
      <c r="AU38" s="20"/>
      <c r="AV38" s="20"/>
      <c r="AW38" s="20"/>
      <c r="AX38" s="20"/>
      <c r="AY38" s="20">
        <v>28029.7</v>
      </c>
      <c r="AZ38" s="20">
        <v>7007.4</v>
      </c>
      <c r="BA38" s="20">
        <v>4671.6</v>
      </c>
      <c r="BB38" s="26"/>
      <c r="BC38" s="26"/>
      <c r="BD38" s="26"/>
      <c r="BE38" s="27">
        <v>0</v>
      </c>
      <c r="BF38" s="27">
        <v>0</v>
      </c>
      <c r="BG38" s="20">
        <v>0</v>
      </c>
      <c r="BH38" s="20"/>
      <c r="BI38" s="20"/>
      <c r="BJ38" s="20"/>
      <c r="BK38" s="20"/>
      <c r="BL38" s="20"/>
      <c r="BM38" s="20"/>
      <c r="BN38" s="23">
        <f t="shared" si="4"/>
        <v>2355.9</v>
      </c>
      <c r="BO38" s="23">
        <f t="shared" si="4"/>
        <v>300</v>
      </c>
      <c r="BP38" s="23">
        <f t="shared" si="5"/>
        <v>199.1</v>
      </c>
      <c r="BQ38" s="23">
        <f t="shared" si="30"/>
        <v>66.36666666666666</v>
      </c>
      <c r="BR38" s="20">
        <f t="shared" si="31"/>
        <v>8.451122713188166</v>
      </c>
      <c r="BS38" s="24">
        <v>2185.5</v>
      </c>
      <c r="BT38" s="24">
        <v>300</v>
      </c>
      <c r="BU38" s="23">
        <v>199.1</v>
      </c>
      <c r="BV38" s="20">
        <v>0</v>
      </c>
      <c r="BW38" s="20">
        <v>0</v>
      </c>
      <c r="BX38" s="23">
        <v>0</v>
      </c>
      <c r="BY38" s="20">
        <v>0</v>
      </c>
      <c r="BZ38" s="20">
        <v>0</v>
      </c>
      <c r="CA38" s="20">
        <v>0</v>
      </c>
      <c r="CB38" s="24">
        <v>170.4</v>
      </c>
      <c r="CC38" s="24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30">
        <v>0</v>
      </c>
      <c r="CL38" s="30">
        <v>0</v>
      </c>
      <c r="CM38" s="20">
        <v>0</v>
      </c>
      <c r="CN38" s="24">
        <v>3840</v>
      </c>
      <c r="CO38" s="24">
        <v>800</v>
      </c>
      <c r="CP38" s="20">
        <v>439.6</v>
      </c>
      <c r="CQ38" s="20">
        <v>1200</v>
      </c>
      <c r="CR38" s="20">
        <v>300</v>
      </c>
      <c r="CS38" s="20">
        <v>109.3</v>
      </c>
      <c r="CT38" s="24">
        <v>0</v>
      </c>
      <c r="CU38" s="24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1000</v>
      </c>
      <c r="DD38" s="20">
        <v>1000</v>
      </c>
      <c r="DE38" s="20">
        <v>0</v>
      </c>
      <c r="DF38" s="20">
        <v>0</v>
      </c>
      <c r="DG38" s="23">
        <f t="shared" si="6"/>
        <v>55143.700000000004</v>
      </c>
      <c r="DH38" s="23">
        <f t="shared" si="6"/>
        <v>13011</v>
      </c>
      <c r="DI38" s="23">
        <f t="shared" si="7"/>
        <v>7592.755900000002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0">
        <v>0</v>
      </c>
      <c r="DX38" s="20">
        <v>0</v>
      </c>
      <c r="DY38" s="20">
        <v>284</v>
      </c>
      <c r="DZ38" s="20">
        <v>284</v>
      </c>
      <c r="EA38" s="20">
        <v>0</v>
      </c>
      <c r="EB38" s="20">
        <v>0</v>
      </c>
      <c r="EC38" s="23">
        <f t="shared" si="8"/>
        <v>284</v>
      </c>
      <c r="ED38" s="23">
        <f t="shared" si="8"/>
        <v>284</v>
      </c>
      <c r="EE38" s="23">
        <f t="shared" si="9"/>
        <v>0</v>
      </c>
      <c r="EG38" s="29"/>
      <c r="EH38" s="29"/>
      <c r="EJ38" s="29"/>
      <c r="EK38" s="29"/>
      <c r="EM38" s="29"/>
    </row>
    <row r="39" spans="1:143" s="32" customFormat="1" ht="20.25" customHeight="1">
      <c r="A39" s="49">
        <v>30</v>
      </c>
      <c r="B39" s="50" t="s">
        <v>86</v>
      </c>
      <c r="C39" s="20">
        <v>1492.9</v>
      </c>
      <c r="D39" s="30">
        <v>0</v>
      </c>
      <c r="E39" s="22">
        <f t="shared" si="10"/>
        <v>63865.4</v>
      </c>
      <c r="F39" s="22">
        <f t="shared" si="11"/>
        <v>15073.099999999999</v>
      </c>
      <c r="G39" s="23">
        <f t="shared" si="0"/>
        <v>9659.5184</v>
      </c>
      <c r="H39" s="23">
        <f t="shared" si="12"/>
        <v>64.08448427994242</v>
      </c>
      <c r="I39" s="23">
        <f t="shared" si="13"/>
        <v>15.124806859426233</v>
      </c>
      <c r="J39" s="23">
        <f t="shared" si="14"/>
        <v>12564</v>
      </c>
      <c r="K39" s="23">
        <f t="shared" si="15"/>
        <v>2305.9</v>
      </c>
      <c r="L39" s="23">
        <f t="shared" si="1"/>
        <v>1225.9184000000002</v>
      </c>
      <c r="M39" s="23">
        <f t="shared" si="16"/>
        <v>53.164421700854334</v>
      </c>
      <c r="N39" s="23">
        <f t="shared" si="17"/>
        <v>9.75738936644381</v>
      </c>
      <c r="O39" s="23">
        <f t="shared" si="2"/>
        <v>4150</v>
      </c>
      <c r="P39" s="23">
        <f t="shared" si="2"/>
        <v>622</v>
      </c>
      <c r="Q39" s="23">
        <f t="shared" si="3"/>
        <v>520.0429</v>
      </c>
      <c r="R39" s="23">
        <f t="shared" si="18"/>
        <v>83.60818327974276</v>
      </c>
      <c r="S39" s="20">
        <f t="shared" si="19"/>
        <v>12.53115421686747</v>
      </c>
      <c r="T39" s="24">
        <v>0</v>
      </c>
      <c r="U39" s="24">
        <v>0</v>
      </c>
      <c r="V39" s="23">
        <v>0.3279</v>
      </c>
      <c r="W39" s="23" t="e">
        <f t="shared" si="20"/>
        <v>#DIV/0!</v>
      </c>
      <c r="X39" s="20" t="e">
        <f t="shared" si="21"/>
        <v>#DIV/0!</v>
      </c>
      <c r="Y39" s="24">
        <v>4354.6</v>
      </c>
      <c r="Z39" s="24">
        <v>758.9</v>
      </c>
      <c r="AA39" s="23">
        <v>389.848</v>
      </c>
      <c r="AB39" s="23">
        <f t="shared" si="22"/>
        <v>51.37014099354329</v>
      </c>
      <c r="AC39" s="20">
        <f t="shared" si="23"/>
        <v>8.952555917879943</v>
      </c>
      <c r="AD39" s="24">
        <v>4150</v>
      </c>
      <c r="AE39" s="24">
        <v>622</v>
      </c>
      <c r="AF39" s="23">
        <v>519.715</v>
      </c>
      <c r="AG39" s="23">
        <f t="shared" si="24"/>
        <v>83.55546623794213</v>
      </c>
      <c r="AH39" s="20">
        <f t="shared" si="25"/>
        <v>12.523253012048194</v>
      </c>
      <c r="AI39" s="24">
        <v>380</v>
      </c>
      <c r="AJ39" s="24">
        <v>90</v>
      </c>
      <c r="AK39" s="23">
        <v>66.1</v>
      </c>
      <c r="AL39" s="23">
        <f t="shared" si="26"/>
        <v>73.44444444444443</v>
      </c>
      <c r="AM39" s="20">
        <f t="shared" si="27"/>
        <v>17.394736842105264</v>
      </c>
      <c r="AN39" s="25">
        <v>0</v>
      </c>
      <c r="AO39" s="25">
        <v>0</v>
      </c>
      <c r="AP39" s="23">
        <v>0</v>
      </c>
      <c r="AQ39" s="23" t="e">
        <f t="shared" si="28"/>
        <v>#DIV/0!</v>
      </c>
      <c r="AR39" s="20" t="e">
        <f t="shared" si="29"/>
        <v>#DIV/0!</v>
      </c>
      <c r="AS39" s="25">
        <v>0</v>
      </c>
      <c r="AT39" s="25">
        <v>0</v>
      </c>
      <c r="AU39" s="20"/>
      <c r="AV39" s="20"/>
      <c r="AW39" s="20"/>
      <c r="AX39" s="20"/>
      <c r="AY39" s="20">
        <v>50601.3</v>
      </c>
      <c r="AZ39" s="20">
        <v>12650.3</v>
      </c>
      <c r="BA39" s="20">
        <v>8433.6</v>
      </c>
      <c r="BB39" s="26"/>
      <c r="BC39" s="26"/>
      <c r="BD39" s="26"/>
      <c r="BE39" s="27">
        <v>700.1</v>
      </c>
      <c r="BF39" s="27">
        <v>116.9</v>
      </c>
      <c r="BG39" s="20">
        <v>0</v>
      </c>
      <c r="BH39" s="20"/>
      <c r="BI39" s="20"/>
      <c r="BJ39" s="20"/>
      <c r="BK39" s="20"/>
      <c r="BL39" s="20"/>
      <c r="BM39" s="20"/>
      <c r="BN39" s="23">
        <f t="shared" si="4"/>
        <v>1139.4</v>
      </c>
      <c r="BO39" s="23">
        <f t="shared" si="4"/>
        <v>335</v>
      </c>
      <c r="BP39" s="23">
        <f t="shared" si="5"/>
        <v>159.8325</v>
      </c>
      <c r="BQ39" s="23">
        <f t="shared" si="30"/>
        <v>47.71119402985075</v>
      </c>
      <c r="BR39" s="20">
        <f t="shared" si="31"/>
        <v>14.027777777777779</v>
      </c>
      <c r="BS39" s="24">
        <v>1139.4</v>
      </c>
      <c r="BT39" s="24">
        <v>335</v>
      </c>
      <c r="BU39" s="23">
        <v>159.8325</v>
      </c>
      <c r="BV39" s="20">
        <v>0</v>
      </c>
      <c r="BW39" s="20">
        <v>0</v>
      </c>
      <c r="BX39" s="23">
        <v>0</v>
      </c>
      <c r="BY39" s="20">
        <v>0</v>
      </c>
      <c r="BZ39" s="20">
        <v>0</v>
      </c>
      <c r="CA39" s="20">
        <v>0</v>
      </c>
      <c r="CB39" s="24">
        <v>0</v>
      </c>
      <c r="CC39" s="24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30">
        <v>2240</v>
      </c>
      <c r="CL39" s="30">
        <v>0</v>
      </c>
      <c r="CM39" s="20">
        <v>55.8</v>
      </c>
      <c r="CN39" s="24">
        <v>300</v>
      </c>
      <c r="CO39" s="24">
        <v>500</v>
      </c>
      <c r="CP39" s="20">
        <v>34.295</v>
      </c>
      <c r="CQ39" s="20">
        <v>300</v>
      </c>
      <c r="CR39" s="20">
        <v>75</v>
      </c>
      <c r="CS39" s="20">
        <v>34.295</v>
      </c>
      <c r="CT39" s="24">
        <v>0</v>
      </c>
      <c r="CU39" s="24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3">
        <f t="shared" si="6"/>
        <v>63865.4</v>
      </c>
      <c r="DH39" s="23">
        <f t="shared" si="6"/>
        <v>15073.099999999999</v>
      </c>
      <c r="DI39" s="23">
        <f t="shared" si="7"/>
        <v>9659.5184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3507.1</v>
      </c>
      <c r="DZ39" s="20">
        <v>507.1</v>
      </c>
      <c r="EA39" s="20">
        <v>0</v>
      </c>
      <c r="EB39" s="20">
        <v>0</v>
      </c>
      <c r="EC39" s="23">
        <f t="shared" si="8"/>
        <v>3507.1</v>
      </c>
      <c r="ED39" s="23">
        <f t="shared" si="8"/>
        <v>507.1</v>
      </c>
      <c r="EE39" s="23">
        <f t="shared" si="9"/>
        <v>0</v>
      </c>
      <c r="EG39" s="29"/>
      <c r="EH39" s="29"/>
      <c r="EJ39" s="29"/>
      <c r="EK39" s="29"/>
      <c r="EM39" s="29"/>
    </row>
    <row r="40" spans="1:143" s="32" customFormat="1" ht="20.25" customHeight="1">
      <c r="A40" s="47">
        <v>31</v>
      </c>
      <c r="B40" s="50" t="s">
        <v>87</v>
      </c>
      <c r="C40" s="20">
        <v>5446.4000000000015</v>
      </c>
      <c r="D40" s="30">
        <v>0</v>
      </c>
      <c r="E40" s="22">
        <f t="shared" si="10"/>
        <v>73783.7</v>
      </c>
      <c r="F40" s="22">
        <f t="shared" si="11"/>
        <v>17828.6</v>
      </c>
      <c r="G40" s="23">
        <f t="shared" si="0"/>
        <v>12525.6765</v>
      </c>
      <c r="H40" s="23">
        <f t="shared" si="12"/>
        <v>70.25608572742672</v>
      </c>
      <c r="I40" s="23">
        <f t="shared" si="13"/>
        <v>16.9762108704226</v>
      </c>
      <c r="J40" s="23">
        <f t="shared" si="14"/>
        <v>10599.6</v>
      </c>
      <c r="K40" s="23">
        <f t="shared" si="15"/>
        <v>2032.6</v>
      </c>
      <c r="L40" s="23">
        <f t="shared" si="1"/>
        <v>1995.0765000000001</v>
      </c>
      <c r="M40" s="23">
        <f t="shared" si="16"/>
        <v>98.15391616648628</v>
      </c>
      <c r="N40" s="23">
        <f t="shared" si="17"/>
        <v>18.82218668629005</v>
      </c>
      <c r="O40" s="23">
        <f t="shared" si="2"/>
        <v>4755.6</v>
      </c>
      <c r="P40" s="23">
        <f t="shared" si="2"/>
        <v>642.9</v>
      </c>
      <c r="Q40" s="23">
        <f t="shared" si="3"/>
        <v>826.0635</v>
      </c>
      <c r="R40" s="23">
        <f t="shared" si="18"/>
        <v>128.49020065328978</v>
      </c>
      <c r="S40" s="20">
        <f t="shared" si="19"/>
        <v>17.37033181932879</v>
      </c>
      <c r="T40" s="24">
        <v>85.6</v>
      </c>
      <c r="U40" s="24">
        <v>0</v>
      </c>
      <c r="V40" s="23">
        <v>0</v>
      </c>
      <c r="W40" s="23" t="e">
        <f t="shared" si="20"/>
        <v>#DIV/0!</v>
      </c>
      <c r="X40" s="20">
        <f t="shared" si="21"/>
        <v>0</v>
      </c>
      <c r="Y40" s="24">
        <v>2186</v>
      </c>
      <c r="Z40" s="24">
        <v>501.7</v>
      </c>
      <c r="AA40" s="23">
        <v>399.453</v>
      </c>
      <c r="AB40" s="23">
        <f t="shared" si="22"/>
        <v>79.61989236595575</v>
      </c>
      <c r="AC40" s="20">
        <f t="shared" si="23"/>
        <v>18.27323879231473</v>
      </c>
      <c r="AD40" s="24">
        <v>4670</v>
      </c>
      <c r="AE40" s="24">
        <v>642.9</v>
      </c>
      <c r="AF40" s="23">
        <v>826.0635</v>
      </c>
      <c r="AG40" s="23">
        <f t="shared" si="24"/>
        <v>128.49020065328978</v>
      </c>
      <c r="AH40" s="20">
        <f t="shared" si="25"/>
        <v>17.68872591006424</v>
      </c>
      <c r="AI40" s="24">
        <v>106</v>
      </c>
      <c r="AJ40" s="24">
        <v>0</v>
      </c>
      <c r="AK40" s="23">
        <v>86.1</v>
      </c>
      <c r="AL40" s="23" t="e">
        <f t="shared" si="26"/>
        <v>#DIV/0!</v>
      </c>
      <c r="AM40" s="20">
        <f t="shared" si="27"/>
        <v>81.22641509433961</v>
      </c>
      <c r="AN40" s="25">
        <v>0</v>
      </c>
      <c r="AO40" s="25">
        <v>0</v>
      </c>
      <c r="AP40" s="23">
        <v>0</v>
      </c>
      <c r="AQ40" s="23" t="e">
        <f t="shared" si="28"/>
        <v>#DIV/0!</v>
      </c>
      <c r="AR40" s="20" t="e">
        <f t="shared" si="29"/>
        <v>#DIV/0!</v>
      </c>
      <c r="AS40" s="25">
        <v>0</v>
      </c>
      <c r="AT40" s="25">
        <v>0</v>
      </c>
      <c r="AU40" s="20"/>
      <c r="AV40" s="20"/>
      <c r="AW40" s="20"/>
      <c r="AX40" s="20"/>
      <c r="AY40" s="20">
        <v>63184.1</v>
      </c>
      <c r="AZ40" s="20">
        <v>15796</v>
      </c>
      <c r="BA40" s="20">
        <v>10530.6</v>
      </c>
      <c r="BB40" s="26"/>
      <c r="BC40" s="26"/>
      <c r="BD40" s="26"/>
      <c r="BE40" s="27">
        <v>0</v>
      </c>
      <c r="BF40" s="27">
        <v>0</v>
      </c>
      <c r="BG40" s="20">
        <v>0</v>
      </c>
      <c r="BH40" s="20"/>
      <c r="BI40" s="20"/>
      <c r="BJ40" s="20"/>
      <c r="BK40" s="20"/>
      <c r="BL40" s="20"/>
      <c r="BM40" s="20"/>
      <c r="BN40" s="23">
        <f t="shared" si="4"/>
        <v>572</v>
      </c>
      <c r="BO40" s="23">
        <f t="shared" si="4"/>
        <v>143</v>
      </c>
      <c r="BP40" s="23">
        <f t="shared" si="5"/>
        <v>93.66</v>
      </c>
      <c r="BQ40" s="23">
        <f t="shared" si="30"/>
        <v>65.4965034965035</v>
      </c>
      <c r="BR40" s="20">
        <f t="shared" si="31"/>
        <v>16.374125874125873</v>
      </c>
      <c r="BS40" s="24">
        <v>572</v>
      </c>
      <c r="BT40" s="24">
        <v>143</v>
      </c>
      <c r="BU40" s="23">
        <v>93.66</v>
      </c>
      <c r="BV40" s="20">
        <v>0</v>
      </c>
      <c r="BW40" s="20">
        <v>0</v>
      </c>
      <c r="BX40" s="23">
        <v>0</v>
      </c>
      <c r="BY40" s="20">
        <v>0</v>
      </c>
      <c r="BZ40" s="20">
        <v>0</v>
      </c>
      <c r="CA40" s="20">
        <v>0</v>
      </c>
      <c r="CB40" s="24">
        <v>0</v>
      </c>
      <c r="CC40" s="24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30">
        <v>1900</v>
      </c>
      <c r="CL40" s="30">
        <v>0</v>
      </c>
      <c r="CM40" s="20">
        <v>399.4</v>
      </c>
      <c r="CN40" s="24">
        <v>1080</v>
      </c>
      <c r="CO40" s="24">
        <v>745</v>
      </c>
      <c r="CP40" s="20">
        <v>190.4</v>
      </c>
      <c r="CQ40" s="20">
        <v>560</v>
      </c>
      <c r="CR40" s="20">
        <v>140</v>
      </c>
      <c r="CS40" s="20">
        <v>99.6</v>
      </c>
      <c r="CT40" s="24">
        <v>0</v>
      </c>
      <c r="CU40" s="24">
        <v>0</v>
      </c>
      <c r="CV40" s="20">
        <v>0</v>
      </c>
      <c r="CW40" s="20">
        <v>0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3">
        <f t="shared" si="6"/>
        <v>73783.7</v>
      </c>
      <c r="DH40" s="23">
        <f t="shared" si="6"/>
        <v>17828.6</v>
      </c>
      <c r="DI40" s="23">
        <f t="shared" si="7"/>
        <v>12525.6765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  <c r="DV40" s="20">
        <v>0</v>
      </c>
      <c r="DW40" s="20">
        <v>0</v>
      </c>
      <c r="DX40" s="20">
        <v>0</v>
      </c>
      <c r="DY40" s="20">
        <v>8453.6</v>
      </c>
      <c r="DZ40" s="20">
        <v>3153.6</v>
      </c>
      <c r="EA40" s="20">
        <v>0</v>
      </c>
      <c r="EB40" s="20">
        <v>0</v>
      </c>
      <c r="EC40" s="23">
        <f t="shared" si="8"/>
        <v>8453.6</v>
      </c>
      <c r="ED40" s="23">
        <f t="shared" si="8"/>
        <v>3153.6</v>
      </c>
      <c r="EE40" s="23">
        <f t="shared" si="9"/>
        <v>0</v>
      </c>
      <c r="EG40" s="29"/>
      <c r="EH40" s="29"/>
      <c r="EJ40" s="29"/>
      <c r="EK40" s="29"/>
      <c r="EM40" s="29"/>
    </row>
    <row r="41" spans="1:143" s="32" customFormat="1" ht="20.25" customHeight="1">
      <c r="A41" s="49">
        <v>32</v>
      </c>
      <c r="B41" s="50" t="s">
        <v>88</v>
      </c>
      <c r="C41" s="20">
        <v>3482.6000000000004</v>
      </c>
      <c r="D41" s="30">
        <v>0</v>
      </c>
      <c r="E41" s="22">
        <f t="shared" si="10"/>
        <v>45887.1</v>
      </c>
      <c r="F41" s="22">
        <f t="shared" si="11"/>
        <v>11067.4</v>
      </c>
      <c r="G41" s="23">
        <f t="shared" si="0"/>
        <v>7194.9562000000005</v>
      </c>
      <c r="H41" s="23">
        <f t="shared" si="12"/>
        <v>65.01035654263875</v>
      </c>
      <c r="I41" s="23">
        <f t="shared" si="13"/>
        <v>15.679692549757995</v>
      </c>
      <c r="J41" s="23">
        <f t="shared" si="14"/>
        <v>6457.2</v>
      </c>
      <c r="K41" s="23">
        <f t="shared" si="15"/>
        <v>1209.9</v>
      </c>
      <c r="L41" s="23">
        <f t="shared" si="1"/>
        <v>623.3562000000001</v>
      </c>
      <c r="M41" s="23">
        <f t="shared" si="16"/>
        <v>51.52129928093231</v>
      </c>
      <c r="N41" s="23">
        <f t="shared" si="17"/>
        <v>9.653661029548411</v>
      </c>
      <c r="O41" s="23">
        <f t="shared" si="2"/>
        <v>3473.8</v>
      </c>
      <c r="P41" s="23">
        <f t="shared" si="2"/>
        <v>546.6</v>
      </c>
      <c r="Q41" s="23">
        <f t="shared" si="3"/>
        <v>437.9392</v>
      </c>
      <c r="R41" s="23">
        <f t="shared" si="18"/>
        <v>80.12060007317966</v>
      </c>
      <c r="S41" s="20">
        <f t="shared" si="19"/>
        <v>12.606920375381428</v>
      </c>
      <c r="T41" s="24">
        <v>0</v>
      </c>
      <c r="U41" s="24">
        <v>0</v>
      </c>
      <c r="V41" s="23">
        <v>0.0502</v>
      </c>
      <c r="W41" s="23" t="e">
        <f t="shared" si="20"/>
        <v>#DIV/0!</v>
      </c>
      <c r="X41" s="20" t="e">
        <f t="shared" si="21"/>
        <v>#DIV/0!</v>
      </c>
      <c r="Y41" s="24">
        <v>1890.2</v>
      </c>
      <c r="Z41" s="24">
        <v>350.3</v>
      </c>
      <c r="AA41" s="23">
        <v>125.606</v>
      </c>
      <c r="AB41" s="23">
        <f t="shared" si="22"/>
        <v>35.85669426206109</v>
      </c>
      <c r="AC41" s="20">
        <f t="shared" si="23"/>
        <v>6.6451169188445665</v>
      </c>
      <c r="AD41" s="24">
        <v>3473.8</v>
      </c>
      <c r="AE41" s="24">
        <v>546.6</v>
      </c>
      <c r="AF41" s="23">
        <v>437.889</v>
      </c>
      <c r="AG41" s="23">
        <f t="shared" si="24"/>
        <v>80.11141602634467</v>
      </c>
      <c r="AH41" s="20">
        <f t="shared" si="25"/>
        <v>12.605475272036387</v>
      </c>
      <c r="AI41" s="24">
        <v>84</v>
      </c>
      <c r="AJ41" s="24">
        <v>28</v>
      </c>
      <c r="AK41" s="23">
        <v>7.8</v>
      </c>
      <c r="AL41" s="23">
        <f t="shared" si="26"/>
        <v>27.857142857142858</v>
      </c>
      <c r="AM41" s="20">
        <f t="shared" si="27"/>
        <v>9.285714285714286</v>
      </c>
      <c r="AN41" s="25">
        <v>0</v>
      </c>
      <c r="AO41" s="25">
        <v>0</v>
      </c>
      <c r="AP41" s="23">
        <v>0</v>
      </c>
      <c r="AQ41" s="23" t="e">
        <f t="shared" si="28"/>
        <v>#DIV/0!</v>
      </c>
      <c r="AR41" s="20" t="e">
        <f t="shared" si="29"/>
        <v>#DIV/0!</v>
      </c>
      <c r="AS41" s="25">
        <v>0</v>
      </c>
      <c r="AT41" s="25">
        <v>0</v>
      </c>
      <c r="AU41" s="20"/>
      <c r="AV41" s="20"/>
      <c r="AW41" s="20"/>
      <c r="AX41" s="20"/>
      <c r="AY41" s="20">
        <v>39429.9</v>
      </c>
      <c r="AZ41" s="20">
        <v>9857.5</v>
      </c>
      <c r="BA41" s="20">
        <v>6571.6</v>
      </c>
      <c r="BB41" s="26"/>
      <c r="BC41" s="26"/>
      <c r="BD41" s="26"/>
      <c r="BE41" s="27">
        <v>0</v>
      </c>
      <c r="BF41" s="27">
        <v>0</v>
      </c>
      <c r="BG41" s="20">
        <v>0</v>
      </c>
      <c r="BH41" s="20"/>
      <c r="BI41" s="20"/>
      <c r="BJ41" s="20"/>
      <c r="BK41" s="20"/>
      <c r="BL41" s="20"/>
      <c r="BM41" s="20"/>
      <c r="BN41" s="23">
        <f t="shared" si="4"/>
        <v>609.2</v>
      </c>
      <c r="BO41" s="23">
        <f t="shared" si="4"/>
        <v>160</v>
      </c>
      <c r="BP41" s="23">
        <f t="shared" si="5"/>
        <v>28.411</v>
      </c>
      <c r="BQ41" s="23">
        <f t="shared" si="30"/>
        <v>17.756875</v>
      </c>
      <c r="BR41" s="20">
        <f t="shared" si="31"/>
        <v>4.66365725541694</v>
      </c>
      <c r="BS41" s="24">
        <v>609.2</v>
      </c>
      <c r="BT41" s="24">
        <v>160</v>
      </c>
      <c r="BU41" s="23">
        <v>28.411</v>
      </c>
      <c r="BV41" s="20">
        <v>0</v>
      </c>
      <c r="BW41" s="20">
        <v>0</v>
      </c>
      <c r="BX41" s="23">
        <v>0</v>
      </c>
      <c r="BY41" s="20">
        <v>0</v>
      </c>
      <c r="BZ41" s="20">
        <v>0</v>
      </c>
      <c r="CA41" s="20">
        <v>0</v>
      </c>
      <c r="CB41" s="24">
        <v>0</v>
      </c>
      <c r="CC41" s="24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30">
        <v>0</v>
      </c>
      <c r="CL41" s="30">
        <v>0</v>
      </c>
      <c r="CM41" s="20">
        <v>0</v>
      </c>
      <c r="CN41" s="24">
        <v>400</v>
      </c>
      <c r="CO41" s="24">
        <v>125</v>
      </c>
      <c r="CP41" s="20">
        <v>23.6</v>
      </c>
      <c r="CQ41" s="20">
        <v>400</v>
      </c>
      <c r="CR41" s="20">
        <v>100</v>
      </c>
      <c r="CS41" s="20">
        <v>23.6</v>
      </c>
      <c r="CT41" s="24">
        <v>0</v>
      </c>
      <c r="CU41" s="24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3">
        <f t="shared" si="6"/>
        <v>45887.1</v>
      </c>
      <c r="DH41" s="23">
        <f t="shared" si="6"/>
        <v>11067.4</v>
      </c>
      <c r="DI41" s="23">
        <f t="shared" si="7"/>
        <v>7194.9562000000005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0</v>
      </c>
      <c r="DX41" s="20">
        <v>0</v>
      </c>
      <c r="DY41" s="20">
        <v>9017.4</v>
      </c>
      <c r="DZ41" s="20">
        <v>3017.4</v>
      </c>
      <c r="EA41" s="20">
        <v>0</v>
      </c>
      <c r="EB41" s="20">
        <v>0</v>
      </c>
      <c r="EC41" s="23">
        <f t="shared" si="8"/>
        <v>9017.4</v>
      </c>
      <c r="ED41" s="23">
        <f t="shared" si="8"/>
        <v>3017.4</v>
      </c>
      <c r="EE41" s="23">
        <f t="shared" si="9"/>
        <v>0</v>
      </c>
      <c r="EG41" s="29"/>
      <c r="EH41" s="29"/>
      <c r="EJ41" s="29"/>
      <c r="EK41" s="29"/>
      <c r="EM41" s="29"/>
    </row>
    <row r="42" spans="1:143" s="32" customFormat="1" ht="20.25" customHeight="1">
      <c r="A42" s="47">
        <v>33</v>
      </c>
      <c r="B42" s="50" t="s">
        <v>89</v>
      </c>
      <c r="C42" s="20">
        <v>7542.799999999999</v>
      </c>
      <c r="D42" s="30">
        <v>0</v>
      </c>
      <c r="E42" s="22">
        <f t="shared" si="10"/>
        <v>53199.8</v>
      </c>
      <c r="F42" s="22">
        <f t="shared" si="11"/>
        <v>18710.2</v>
      </c>
      <c r="G42" s="23">
        <f aca="true" t="shared" si="32" ref="G42:G65">DI42+EE42-EA42</f>
        <v>6111.519</v>
      </c>
      <c r="H42" s="23">
        <f t="shared" si="12"/>
        <v>32.664103002640275</v>
      </c>
      <c r="I42" s="23">
        <f t="shared" si="13"/>
        <v>11.487860856619761</v>
      </c>
      <c r="J42" s="23">
        <f t="shared" si="14"/>
        <v>8487.6</v>
      </c>
      <c r="K42" s="23">
        <f t="shared" si="15"/>
        <v>1282.1</v>
      </c>
      <c r="L42" s="23">
        <f aca="true" t="shared" si="33" ref="L42:L65">V42+AA42+AF42+AK42+AP42+AU42+BM42+BU42+BX42+CA42+CD42+CG42+CM42+CP42+CV42+CY42+DE42</f>
        <v>1159.519</v>
      </c>
      <c r="M42" s="23">
        <f t="shared" si="16"/>
        <v>90.43904531627798</v>
      </c>
      <c r="N42" s="23">
        <f t="shared" si="17"/>
        <v>13.661329468872236</v>
      </c>
      <c r="O42" s="23">
        <f aca="true" t="shared" si="34" ref="O42:P65">T42+AD42</f>
        <v>4571.3</v>
      </c>
      <c r="P42" s="23">
        <f t="shared" si="34"/>
        <v>557.1</v>
      </c>
      <c r="Q42" s="23">
        <f aca="true" t="shared" si="35" ref="Q42:Q65">V42+AF42</f>
        <v>638.3</v>
      </c>
      <c r="R42" s="23">
        <f t="shared" si="18"/>
        <v>114.5754801651409</v>
      </c>
      <c r="S42" s="20">
        <f t="shared" si="19"/>
        <v>13.963205215146674</v>
      </c>
      <c r="T42" s="24">
        <v>0</v>
      </c>
      <c r="U42" s="24">
        <v>0</v>
      </c>
      <c r="V42" s="23">
        <v>0</v>
      </c>
      <c r="W42" s="23" t="e">
        <f t="shared" si="20"/>
        <v>#DIV/0!</v>
      </c>
      <c r="X42" s="20" t="e">
        <f t="shared" si="21"/>
        <v>#DIV/0!</v>
      </c>
      <c r="Y42" s="24">
        <v>2035.3</v>
      </c>
      <c r="Z42" s="24">
        <v>350</v>
      </c>
      <c r="AA42" s="23">
        <v>203.119</v>
      </c>
      <c r="AB42" s="23">
        <f t="shared" si="22"/>
        <v>58.034</v>
      </c>
      <c r="AC42" s="20">
        <f t="shared" si="23"/>
        <v>9.979806416744461</v>
      </c>
      <c r="AD42" s="24">
        <v>4571.3</v>
      </c>
      <c r="AE42" s="24">
        <v>557.1</v>
      </c>
      <c r="AF42" s="23">
        <v>638.3</v>
      </c>
      <c r="AG42" s="23">
        <f t="shared" si="24"/>
        <v>114.5754801651409</v>
      </c>
      <c r="AH42" s="20">
        <f t="shared" si="25"/>
        <v>13.963205215146674</v>
      </c>
      <c r="AI42" s="24">
        <v>110</v>
      </c>
      <c r="AJ42" s="24">
        <v>25</v>
      </c>
      <c r="AK42" s="23">
        <v>63.8</v>
      </c>
      <c r="AL42" s="23">
        <f t="shared" si="26"/>
        <v>255.20000000000002</v>
      </c>
      <c r="AM42" s="20">
        <f t="shared" si="27"/>
        <v>57.99999999999999</v>
      </c>
      <c r="AN42" s="25">
        <v>0</v>
      </c>
      <c r="AO42" s="25">
        <v>0</v>
      </c>
      <c r="AP42" s="23">
        <v>0</v>
      </c>
      <c r="AQ42" s="23" t="e">
        <f t="shared" si="28"/>
        <v>#DIV/0!</v>
      </c>
      <c r="AR42" s="20" t="e">
        <f t="shared" si="29"/>
        <v>#DIV/0!</v>
      </c>
      <c r="AS42" s="25">
        <v>0</v>
      </c>
      <c r="AT42" s="25">
        <v>0</v>
      </c>
      <c r="AU42" s="20"/>
      <c r="AV42" s="20"/>
      <c r="AW42" s="20"/>
      <c r="AX42" s="20"/>
      <c r="AY42" s="20">
        <v>29712.2</v>
      </c>
      <c r="AZ42" s="20">
        <v>7428.1</v>
      </c>
      <c r="BA42" s="20">
        <v>4952</v>
      </c>
      <c r="BB42" s="26"/>
      <c r="BC42" s="26"/>
      <c r="BD42" s="26"/>
      <c r="BE42" s="27">
        <v>0</v>
      </c>
      <c r="BF42" s="27">
        <v>0</v>
      </c>
      <c r="BG42" s="20">
        <v>0</v>
      </c>
      <c r="BH42" s="20"/>
      <c r="BI42" s="20"/>
      <c r="BJ42" s="20"/>
      <c r="BK42" s="20"/>
      <c r="BL42" s="20"/>
      <c r="BM42" s="20"/>
      <c r="BN42" s="23">
        <f aca="true" t="shared" si="36" ref="BN42:BO65">BS42+BV42+BY42+CB42</f>
        <v>811</v>
      </c>
      <c r="BO42" s="23">
        <f t="shared" si="36"/>
        <v>110</v>
      </c>
      <c r="BP42" s="23">
        <f aca="true" t="shared" si="37" ref="BP42:BP65">BU42+BX42+CA42+CD42</f>
        <v>101.1</v>
      </c>
      <c r="BQ42" s="23">
        <f t="shared" si="30"/>
        <v>91.9090909090909</v>
      </c>
      <c r="BR42" s="20">
        <f t="shared" si="31"/>
        <v>12.466091245376077</v>
      </c>
      <c r="BS42" s="24">
        <v>811</v>
      </c>
      <c r="BT42" s="24">
        <v>110</v>
      </c>
      <c r="BU42" s="23">
        <v>101.1</v>
      </c>
      <c r="BV42" s="20">
        <v>0</v>
      </c>
      <c r="BW42" s="20">
        <v>0</v>
      </c>
      <c r="BX42" s="23">
        <v>0</v>
      </c>
      <c r="BY42" s="20">
        <v>0</v>
      </c>
      <c r="BZ42" s="20">
        <v>0</v>
      </c>
      <c r="CA42" s="20">
        <v>0</v>
      </c>
      <c r="CB42" s="24">
        <v>0</v>
      </c>
      <c r="CC42" s="24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30">
        <v>0</v>
      </c>
      <c r="CL42" s="30">
        <v>0</v>
      </c>
      <c r="CM42" s="20">
        <v>0</v>
      </c>
      <c r="CN42" s="24">
        <v>960</v>
      </c>
      <c r="CO42" s="24">
        <v>240</v>
      </c>
      <c r="CP42" s="20">
        <v>153.2</v>
      </c>
      <c r="CQ42" s="20">
        <v>960</v>
      </c>
      <c r="CR42" s="20">
        <v>240</v>
      </c>
      <c r="CS42" s="20">
        <v>153.2</v>
      </c>
      <c r="CT42" s="24">
        <v>0</v>
      </c>
      <c r="CU42" s="24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3">
        <f aca="true" t="shared" si="38" ref="DG42:DH65">T42+Y42+AD42+AI42+AN42+AS42+AV42+AY42+BB42+BE42+BH42+BK42+BS42+BV42+BY42+CB42+CE42+CH42+CK42+CN42+CT42+CW42+CZ42+DC42</f>
        <v>38199.8</v>
      </c>
      <c r="DH42" s="23">
        <f t="shared" si="38"/>
        <v>8710.2</v>
      </c>
      <c r="DI42" s="23">
        <f aca="true" t="shared" si="39" ref="DI42:DI65">V42+AA42+AF42+AK42+AP42+AU42+AX42+BA42+BD42+BG42+BJ42+BM42+BU42+BX42+CA42+CD42+CG42+CJ42+CM42+CP42+CV42+CY42+DB42+DE42+DF42</f>
        <v>6111.519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15000</v>
      </c>
      <c r="DT42" s="20">
        <v>10000</v>
      </c>
      <c r="DU42" s="20">
        <v>0</v>
      </c>
      <c r="DV42" s="20">
        <v>0</v>
      </c>
      <c r="DW42" s="20">
        <v>0</v>
      </c>
      <c r="DX42" s="20">
        <v>0</v>
      </c>
      <c r="DY42" s="20">
        <v>4307.2</v>
      </c>
      <c r="DZ42" s="20">
        <v>1307.2</v>
      </c>
      <c r="EA42" s="20">
        <v>0</v>
      </c>
      <c r="EB42" s="20">
        <v>0</v>
      </c>
      <c r="EC42" s="23">
        <f aca="true" t="shared" si="40" ref="EC42:ED65">DJ42+DM42+DP42+DS42+DV42+DY42</f>
        <v>19307.2</v>
      </c>
      <c r="ED42" s="23">
        <f t="shared" si="40"/>
        <v>11307.2</v>
      </c>
      <c r="EE42" s="23">
        <f t="shared" si="9"/>
        <v>0</v>
      </c>
      <c r="EG42" s="29"/>
      <c r="EH42" s="29"/>
      <c r="EJ42" s="29"/>
      <c r="EK42" s="29"/>
      <c r="EM42" s="29"/>
    </row>
    <row r="43" spans="1:143" s="32" customFormat="1" ht="20.25" customHeight="1">
      <c r="A43" s="49">
        <v>34</v>
      </c>
      <c r="B43" s="50" t="s">
        <v>90</v>
      </c>
      <c r="C43" s="20">
        <v>1698.1999999999998</v>
      </c>
      <c r="D43" s="30">
        <v>0</v>
      </c>
      <c r="E43" s="22">
        <f t="shared" si="10"/>
        <v>24546.2</v>
      </c>
      <c r="F43" s="22">
        <f t="shared" si="11"/>
        <v>5714.799999999999</v>
      </c>
      <c r="G43" s="23">
        <f t="shared" si="32"/>
        <v>3881.365</v>
      </c>
      <c r="H43" s="23">
        <f t="shared" si="12"/>
        <v>67.91777490025899</v>
      </c>
      <c r="I43" s="23">
        <f t="shared" si="13"/>
        <v>15.812488287392751</v>
      </c>
      <c r="J43" s="23">
        <f t="shared" si="14"/>
        <v>6210.8</v>
      </c>
      <c r="K43" s="23">
        <f t="shared" si="15"/>
        <v>1130.9</v>
      </c>
      <c r="L43" s="23">
        <f t="shared" si="33"/>
        <v>825.365</v>
      </c>
      <c r="M43" s="23">
        <f t="shared" si="16"/>
        <v>72.98302237156247</v>
      </c>
      <c r="N43" s="23">
        <f t="shared" si="17"/>
        <v>13.289189798415663</v>
      </c>
      <c r="O43" s="23">
        <f t="shared" si="34"/>
        <v>2640</v>
      </c>
      <c r="P43" s="23">
        <f t="shared" si="34"/>
        <v>540.6</v>
      </c>
      <c r="Q43" s="23">
        <f t="shared" si="35"/>
        <v>493.59</v>
      </c>
      <c r="R43" s="23">
        <f t="shared" si="18"/>
        <v>91.30410654827969</v>
      </c>
      <c r="S43" s="20">
        <f t="shared" si="19"/>
        <v>18.696590909090908</v>
      </c>
      <c r="T43" s="24">
        <v>0</v>
      </c>
      <c r="U43" s="24">
        <v>0</v>
      </c>
      <c r="V43" s="23">
        <v>0</v>
      </c>
      <c r="W43" s="23" t="e">
        <f t="shared" si="20"/>
        <v>#DIV/0!</v>
      </c>
      <c r="X43" s="20" t="e">
        <f t="shared" si="21"/>
        <v>#DIV/0!</v>
      </c>
      <c r="Y43" s="24">
        <v>2248.8</v>
      </c>
      <c r="Z43" s="24">
        <v>347.3</v>
      </c>
      <c r="AA43" s="23">
        <v>193.775</v>
      </c>
      <c r="AB43" s="23">
        <f t="shared" si="22"/>
        <v>55.794701986754966</v>
      </c>
      <c r="AC43" s="20">
        <f t="shared" si="23"/>
        <v>8.616817858413375</v>
      </c>
      <c r="AD43" s="24">
        <v>2640</v>
      </c>
      <c r="AE43" s="24">
        <v>540.6</v>
      </c>
      <c r="AF43" s="23">
        <v>493.59</v>
      </c>
      <c r="AG43" s="23">
        <f t="shared" si="24"/>
        <v>91.30410654827969</v>
      </c>
      <c r="AH43" s="20">
        <f t="shared" si="25"/>
        <v>18.696590909090908</v>
      </c>
      <c r="AI43" s="24">
        <v>72</v>
      </c>
      <c r="AJ43" s="24">
        <v>18</v>
      </c>
      <c r="AK43" s="23">
        <v>0</v>
      </c>
      <c r="AL43" s="23">
        <f t="shared" si="26"/>
        <v>0</v>
      </c>
      <c r="AM43" s="20">
        <f t="shared" si="27"/>
        <v>0</v>
      </c>
      <c r="AN43" s="25">
        <v>0</v>
      </c>
      <c r="AO43" s="25">
        <v>0</v>
      </c>
      <c r="AP43" s="23">
        <v>0</v>
      </c>
      <c r="AQ43" s="23" t="e">
        <f t="shared" si="28"/>
        <v>#DIV/0!</v>
      </c>
      <c r="AR43" s="20" t="e">
        <f t="shared" si="29"/>
        <v>#DIV/0!</v>
      </c>
      <c r="AS43" s="25">
        <v>0</v>
      </c>
      <c r="AT43" s="25">
        <v>0</v>
      </c>
      <c r="AU43" s="20"/>
      <c r="AV43" s="20"/>
      <c r="AW43" s="20"/>
      <c r="AX43" s="20"/>
      <c r="AY43" s="20">
        <v>18335.4</v>
      </c>
      <c r="AZ43" s="20">
        <v>4583.9</v>
      </c>
      <c r="BA43" s="20">
        <v>3056</v>
      </c>
      <c r="BB43" s="26"/>
      <c r="BC43" s="26"/>
      <c r="BD43" s="26"/>
      <c r="BE43" s="27">
        <v>0</v>
      </c>
      <c r="BF43" s="27">
        <v>0</v>
      </c>
      <c r="BG43" s="20">
        <v>0</v>
      </c>
      <c r="BH43" s="20"/>
      <c r="BI43" s="20"/>
      <c r="BJ43" s="20"/>
      <c r="BK43" s="20"/>
      <c r="BL43" s="20"/>
      <c r="BM43" s="20"/>
      <c r="BN43" s="23">
        <f t="shared" si="36"/>
        <v>500</v>
      </c>
      <c r="BO43" s="23">
        <f t="shared" si="36"/>
        <v>125</v>
      </c>
      <c r="BP43" s="23">
        <f t="shared" si="37"/>
        <v>70</v>
      </c>
      <c r="BQ43" s="23">
        <f t="shared" si="30"/>
        <v>56.00000000000001</v>
      </c>
      <c r="BR43" s="20">
        <f t="shared" si="31"/>
        <v>14.000000000000002</v>
      </c>
      <c r="BS43" s="24">
        <v>500</v>
      </c>
      <c r="BT43" s="24">
        <v>125</v>
      </c>
      <c r="BU43" s="23">
        <v>70</v>
      </c>
      <c r="BV43" s="20">
        <v>0</v>
      </c>
      <c r="BW43" s="20">
        <v>0</v>
      </c>
      <c r="BX43" s="23">
        <v>0</v>
      </c>
      <c r="BY43" s="20">
        <v>0</v>
      </c>
      <c r="BZ43" s="20">
        <v>0</v>
      </c>
      <c r="CA43" s="20">
        <v>0</v>
      </c>
      <c r="CB43" s="24">
        <v>0</v>
      </c>
      <c r="CC43" s="24">
        <v>0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30">
        <v>0</v>
      </c>
      <c r="CL43" s="30">
        <v>0</v>
      </c>
      <c r="CM43" s="20">
        <v>0</v>
      </c>
      <c r="CN43" s="24">
        <v>750</v>
      </c>
      <c r="CO43" s="24">
        <v>100</v>
      </c>
      <c r="CP43" s="20">
        <v>68</v>
      </c>
      <c r="CQ43" s="20">
        <v>550</v>
      </c>
      <c r="CR43" s="20">
        <v>70</v>
      </c>
      <c r="CS43" s="20">
        <v>48</v>
      </c>
      <c r="CT43" s="24">
        <v>0</v>
      </c>
      <c r="CU43" s="24">
        <v>0</v>
      </c>
      <c r="CV43" s="20">
        <v>0</v>
      </c>
      <c r="CW43" s="20">
        <v>0</v>
      </c>
      <c r="CX43" s="20">
        <v>0</v>
      </c>
      <c r="CY43" s="20">
        <v>0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3">
        <f t="shared" si="38"/>
        <v>24546.2</v>
      </c>
      <c r="DH43" s="23">
        <f t="shared" si="38"/>
        <v>5714.799999999999</v>
      </c>
      <c r="DI43" s="23">
        <f t="shared" si="39"/>
        <v>3881.365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2701.8</v>
      </c>
      <c r="DZ43" s="20">
        <v>401.8</v>
      </c>
      <c r="EA43" s="20">
        <v>0</v>
      </c>
      <c r="EB43" s="20">
        <v>0</v>
      </c>
      <c r="EC43" s="23">
        <f t="shared" si="40"/>
        <v>2701.8</v>
      </c>
      <c r="ED43" s="23">
        <f t="shared" si="40"/>
        <v>401.8</v>
      </c>
      <c r="EE43" s="23">
        <f t="shared" si="9"/>
        <v>0</v>
      </c>
      <c r="EG43" s="29"/>
      <c r="EH43" s="29"/>
      <c r="EJ43" s="29"/>
      <c r="EK43" s="29"/>
      <c r="EM43" s="29"/>
    </row>
    <row r="44" spans="1:143" s="32" customFormat="1" ht="20.25" customHeight="1">
      <c r="A44" s="47">
        <v>35</v>
      </c>
      <c r="B44" s="50" t="s">
        <v>91</v>
      </c>
      <c r="C44" s="20">
        <v>2122</v>
      </c>
      <c r="D44" s="30">
        <v>0</v>
      </c>
      <c r="E44" s="22">
        <f t="shared" si="10"/>
        <v>17542.624</v>
      </c>
      <c r="F44" s="22">
        <f t="shared" si="11"/>
        <v>3691.1</v>
      </c>
      <c r="G44" s="23">
        <f t="shared" si="32"/>
        <v>2597.3160000000003</v>
      </c>
      <c r="H44" s="23">
        <f t="shared" si="12"/>
        <v>70.36699086993038</v>
      </c>
      <c r="I44" s="23">
        <f t="shared" si="13"/>
        <v>14.80574399816128</v>
      </c>
      <c r="J44" s="23">
        <f t="shared" si="14"/>
        <v>4919.824</v>
      </c>
      <c r="K44" s="23">
        <f t="shared" si="15"/>
        <v>547.125</v>
      </c>
      <c r="L44" s="23">
        <f t="shared" si="33"/>
        <v>493.516</v>
      </c>
      <c r="M44" s="23">
        <f t="shared" si="16"/>
        <v>90.20169065570025</v>
      </c>
      <c r="N44" s="23">
        <f t="shared" si="17"/>
        <v>10.031171846797774</v>
      </c>
      <c r="O44" s="23">
        <f t="shared" si="34"/>
        <v>1934.524</v>
      </c>
      <c r="P44" s="23">
        <f t="shared" si="34"/>
        <v>200</v>
      </c>
      <c r="Q44" s="23">
        <f t="shared" si="35"/>
        <v>436.8</v>
      </c>
      <c r="R44" s="23">
        <f t="shared" si="18"/>
        <v>218.4</v>
      </c>
      <c r="S44" s="20">
        <f t="shared" si="19"/>
        <v>22.579197776817452</v>
      </c>
      <c r="T44" s="24">
        <v>0</v>
      </c>
      <c r="U44" s="24">
        <v>0</v>
      </c>
      <c r="V44" s="23">
        <v>0</v>
      </c>
      <c r="W44" s="23" t="e">
        <f t="shared" si="20"/>
        <v>#DIV/0!</v>
      </c>
      <c r="X44" s="20" t="e">
        <f t="shared" si="21"/>
        <v>#DIV/0!</v>
      </c>
      <c r="Y44" s="24">
        <v>1382</v>
      </c>
      <c r="Z44" s="24">
        <v>141.125</v>
      </c>
      <c r="AA44" s="23">
        <v>37.916</v>
      </c>
      <c r="AB44" s="23">
        <f t="shared" si="22"/>
        <v>26.866961913197517</v>
      </c>
      <c r="AC44" s="20">
        <f t="shared" si="23"/>
        <v>2.74356005788712</v>
      </c>
      <c r="AD44" s="24">
        <v>1934.524</v>
      </c>
      <c r="AE44" s="24">
        <v>200</v>
      </c>
      <c r="AF44" s="23">
        <v>436.8</v>
      </c>
      <c r="AG44" s="23">
        <f t="shared" si="24"/>
        <v>218.4</v>
      </c>
      <c r="AH44" s="20">
        <f t="shared" si="25"/>
        <v>22.579197776817452</v>
      </c>
      <c r="AI44" s="24">
        <v>24</v>
      </c>
      <c r="AJ44" s="24">
        <v>6</v>
      </c>
      <c r="AK44" s="23">
        <v>5.8</v>
      </c>
      <c r="AL44" s="23">
        <f t="shared" si="26"/>
        <v>96.66666666666667</v>
      </c>
      <c r="AM44" s="20">
        <f t="shared" si="27"/>
        <v>24.166666666666668</v>
      </c>
      <c r="AN44" s="25">
        <v>0</v>
      </c>
      <c r="AO44" s="25">
        <v>0</v>
      </c>
      <c r="AP44" s="23">
        <v>0</v>
      </c>
      <c r="AQ44" s="23" t="e">
        <f t="shared" si="28"/>
        <v>#DIV/0!</v>
      </c>
      <c r="AR44" s="20" t="e">
        <f t="shared" si="29"/>
        <v>#DIV/0!</v>
      </c>
      <c r="AS44" s="25">
        <v>0</v>
      </c>
      <c r="AT44" s="25">
        <v>0</v>
      </c>
      <c r="AU44" s="20"/>
      <c r="AV44" s="20"/>
      <c r="AW44" s="20"/>
      <c r="AX44" s="20"/>
      <c r="AY44" s="20">
        <v>12622.8</v>
      </c>
      <c r="AZ44" s="20">
        <v>3143.975</v>
      </c>
      <c r="BA44" s="20">
        <v>2103.8</v>
      </c>
      <c r="BB44" s="26"/>
      <c r="BC44" s="26"/>
      <c r="BD44" s="26"/>
      <c r="BE44" s="27">
        <v>0</v>
      </c>
      <c r="BF44" s="27">
        <v>0</v>
      </c>
      <c r="BG44" s="20">
        <v>0</v>
      </c>
      <c r="BH44" s="20"/>
      <c r="BI44" s="20"/>
      <c r="BJ44" s="20"/>
      <c r="BK44" s="20"/>
      <c r="BL44" s="20"/>
      <c r="BM44" s="20"/>
      <c r="BN44" s="23">
        <f t="shared" si="36"/>
        <v>1379.3</v>
      </c>
      <c r="BO44" s="23">
        <f t="shared" si="36"/>
        <v>150</v>
      </c>
      <c r="BP44" s="23">
        <f t="shared" si="37"/>
        <v>8</v>
      </c>
      <c r="BQ44" s="23">
        <f t="shared" si="30"/>
        <v>5.333333333333334</v>
      </c>
      <c r="BR44" s="20">
        <f t="shared" si="31"/>
        <v>0.5800043500326253</v>
      </c>
      <c r="BS44" s="24">
        <v>1379.3</v>
      </c>
      <c r="BT44" s="24">
        <v>150</v>
      </c>
      <c r="BU44" s="23">
        <v>8</v>
      </c>
      <c r="BV44" s="20">
        <v>0</v>
      </c>
      <c r="BW44" s="20">
        <v>0</v>
      </c>
      <c r="BX44" s="23">
        <v>0</v>
      </c>
      <c r="BY44" s="20">
        <v>0</v>
      </c>
      <c r="BZ44" s="20">
        <v>0</v>
      </c>
      <c r="CA44" s="20">
        <v>0</v>
      </c>
      <c r="CB44" s="24">
        <v>0</v>
      </c>
      <c r="CC44" s="24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30">
        <v>0</v>
      </c>
      <c r="CL44" s="30">
        <v>0</v>
      </c>
      <c r="CM44" s="20">
        <v>0</v>
      </c>
      <c r="CN44" s="24">
        <v>200</v>
      </c>
      <c r="CO44" s="24">
        <v>50</v>
      </c>
      <c r="CP44" s="20">
        <v>5</v>
      </c>
      <c r="CQ44" s="20">
        <v>200</v>
      </c>
      <c r="CR44" s="20">
        <v>50</v>
      </c>
      <c r="CS44" s="20">
        <v>5</v>
      </c>
      <c r="CT44" s="24">
        <v>0</v>
      </c>
      <c r="CU44" s="24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3">
        <f t="shared" si="38"/>
        <v>17542.624</v>
      </c>
      <c r="DH44" s="23">
        <f t="shared" si="38"/>
        <v>3691.1</v>
      </c>
      <c r="DI44" s="23">
        <f t="shared" si="39"/>
        <v>2597.3160000000003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20">
        <v>0</v>
      </c>
      <c r="DY44" s="20">
        <v>534.6</v>
      </c>
      <c r="DZ44" s="20">
        <v>434.6</v>
      </c>
      <c r="EA44" s="20">
        <v>0</v>
      </c>
      <c r="EB44" s="20">
        <v>0</v>
      </c>
      <c r="EC44" s="23">
        <f t="shared" si="40"/>
        <v>534.6</v>
      </c>
      <c r="ED44" s="23">
        <f t="shared" si="40"/>
        <v>434.6</v>
      </c>
      <c r="EE44" s="23">
        <f t="shared" si="9"/>
        <v>0</v>
      </c>
      <c r="EG44" s="29"/>
      <c r="EH44" s="29"/>
      <c r="EJ44" s="29"/>
      <c r="EK44" s="29"/>
      <c r="EM44" s="29"/>
    </row>
    <row r="45" spans="1:143" s="32" customFormat="1" ht="20.25" customHeight="1">
      <c r="A45" s="49">
        <v>36</v>
      </c>
      <c r="B45" s="50" t="s">
        <v>92</v>
      </c>
      <c r="C45" s="20">
        <v>1000.8</v>
      </c>
      <c r="D45" s="30">
        <v>0</v>
      </c>
      <c r="E45" s="22">
        <f t="shared" si="10"/>
        <v>11946.564999999999</v>
      </c>
      <c r="F45" s="22">
        <f t="shared" si="11"/>
        <v>2867</v>
      </c>
      <c r="G45" s="23">
        <f t="shared" si="32"/>
        <v>2453.899</v>
      </c>
      <c r="H45" s="23">
        <f t="shared" si="12"/>
        <v>85.59117544471573</v>
      </c>
      <c r="I45" s="23">
        <f t="shared" si="13"/>
        <v>20.540624020377408</v>
      </c>
      <c r="J45" s="23">
        <f t="shared" si="14"/>
        <v>2789.665</v>
      </c>
      <c r="K45" s="23">
        <f t="shared" si="15"/>
        <v>577.775</v>
      </c>
      <c r="L45" s="23">
        <f t="shared" si="33"/>
        <v>927.6990000000001</v>
      </c>
      <c r="M45" s="23">
        <f t="shared" si="16"/>
        <v>160.56406040413657</v>
      </c>
      <c r="N45" s="23">
        <f t="shared" si="17"/>
        <v>33.254853181295964</v>
      </c>
      <c r="O45" s="23">
        <f t="shared" si="34"/>
        <v>1247.184</v>
      </c>
      <c r="P45" s="23">
        <f t="shared" si="34"/>
        <v>100</v>
      </c>
      <c r="Q45" s="23">
        <f t="shared" si="35"/>
        <v>375.205</v>
      </c>
      <c r="R45" s="23">
        <f t="shared" si="18"/>
        <v>375.205</v>
      </c>
      <c r="S45" s="20">
        <f t="shared" si="19"/>
        <v>30.08417362634543</v>
      </c>
      <c r="T45" s="24">
        <v>0</v>
      </c>
      <c r="U45" s="24">
        <v>0</v>
      </c>
      <c r="V45" s="23">
        <v>0</v>
      </c>
      <c r="W45" s="23" t="e">
        <f t="shared" si="20"/>
        <v>#DIV/0!</v>
      </c>
      <c r="X45" s="20" t="e">
        <f t="shared" si="21"/>
        <v>#DIV/0!</v>
      </c>
      <c r="Y45" s="24">
        <v>1026.481</v>
      </c>
      <c r="Z45" s="24">
        <v>375.775</v>
      </c>
      <c r="AA45" s="23">
        <v>422.794</v>
      </c>
      <c r="AB45" s="23">
        <f t="shared" si="22"/>
        <v>112.5125407491185</v>
      </c>
      <c r="AC45" s="20">
        <f t="shared" si="23"/>
        <v>41.18868249875058</v>
      </c>
      <c r="AD45" s="24">
        <v>1247.184</v>
      </c>
      <c r="AE45" s="24">
        <v>100</v>
      </c>
      <c r="AF45" s="23">
        <v>375.205</v>
      </c>
      <c r="AG45" s="23">
        <f t="shared" si="24"/>
        <v>375.205</v>
      </c>
      <c r="AH45" s="20">
        <f t="shared" si="25"/>
        <v>30.08417362634543</v>
      </c>
      <c r="AI45" s="24">
        <v>166</v>
      </c>
      <c r="AJ45" s="24">
        <v>12</v>
      </c>
      <c r="AK45" s="23">
        <v>15</v>
      </c>
      <c r="AL45" s="23">
        <f t="shared" si="26"/>
        <v>125</v>
      </c>
      <c r="AM45" s="20">
        <f t="shared" si="27"/>
        <v>9.036144578313253</v>
      </c>
      <c r="AN45" s="25">
        <v>0</v>
      </c>
      <c r="AO45" s="25">
        <v>0</v>
      </c>
      <c r="AP45" s="23">
        <v>0</v>
      </c>
      <c r="AQ45" s="23" t="e">
        <f t="shared" si="28"/>
        <v>#DIV/0!</v>
      </c>
      <c r="AR45" s="20" t="e">
        <f t="shared" si="29"/>
        <v>#DIV/0!</v>
      </c>
      <c r="AS45" s="25">
        <v>0</v>
      </c>
      <c r="AT45" s="25">
        <v>0</v>
      </c>
      <c r="AU45" s="20"/>
      <c r="AV45" s="20"/>
      <c r="AW45" s="20"/>
      <c r="AX45" s="20"/>
      <c r="AY45" s="20">
        <v>9156.9</v>
      </c>
      <c r="AZ45" s="20">
        <v>2289.225</v>
      </c>
      <c r="BA45" s="20">
        <v>1526.2</v>
      </c>
      <c r="BB45" s="26"/>
      <c r="BC45" s="26"/>
      <c r="BD45" s="26"/>
      <c r="BE45" s="27">
        <v>0</v>
      </c>
      <c r="BF45" s="27">
        <v>0</v>
      </c>
      <c r="BG45" s="20">
        <v>0</v>
      </c>
      <c r="BH45" s="20"/>
      <c r="BI45" s="20"/>
      <c r="BJ45" s="20"/>
      <c r="BK45" s="20"/>
      <c r="BL45" s="20"/>
      <c r="BM45" s="20"/>
      <c r="BN45" s="23">
        <f t="shared" si="36"/>
        <v>140</v>
      </c>
      <c r="BO45" s="23">
        <f t="shared" si="36"/>
        <v>50</v>
      </c>
      <c r="BP45" s="23">
        <f t="shared" si="37"/>
        <v>85</v>
      </c>
      <c r="BQ45" s="23">
        <f t="shared" si="30"/>
        <v>170</v>
      </c>
      <c r="BR45" s="20">
        <f t="shared" si="31"/>
        <v>60.71428571428571</v>
      </c>
      <c r="BS45" s="24">
        <v>140</v>
      </c>
      <c r="BT45" s="24">
        <v>50</v>
      </c>
      <c r="BU45" s="23">
        <v>85</v>
      </c>
      <c r="BV45" s="20">
        <v>0</v>
      </c>
      <c r="BW45" s="20">
        <v>0</v>
      </c>
      <c r="BX45" s="23">
        <v>0</v>
      </c>
      <c r="BY45" s="20">
        <v>0</v>
      </c>
      <c r="BZ45" s="20">
        <v>0</v>
      </c>
      <c r="CA45" s="20">
        <v>0</v>
      </c>
      <c r="CB45" s="24">
        <v>0</v>
      </c>
      <c r="CC45" s="24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30">
        <v>0</v>
      </c>
      <c r="CL45" s="30">
        <v>0</v>
      </c>
      <c r="CM45" s="20">
        <v>0</v>
      </c>
      <c r="CN45" s="24">
        <v>210</v>
      </c>
      <c r="CO45" s="24">
        <v>40</v>
      </c>
      <c r="CP45" s="20">
        <v>29.7</v>
      </c>
      <c r="CQ45" s="20">
        <v>170</v>
      </c>
      <c r="CR45" s="20">
        <v>40</v>
      </c>
      <c r="CS45" s="20">
        <v>29.7</v>
      </c>
      <c r="CT45" s="24">
        <v>0</v>
      </c>
      <c r="CU45" s="24">
        <v>0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3">
        <f t="shared" si="38"/>
        <v>11946.564999999999</v>
      </c>
      <c r="DH45" s="23">
        <f t="shared" si="38"/>
        <v>2867</v>
      </c>
      <c r="DI45" s="23">
        <f t="shared" si="39"/>
        <v>2453.899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20">
        <v>0</v>
      </c>
      <c r="DY45" s="20">
        <v>32</v>
      </c>
      <c r="DZ45" s="20">
        <v>32</v>
      </c>
      <c r="EA45" s="20">
        <v>0</v>
      </c>
      <c r="EB45" s="20">
        <v>0</v>
      </c>
      <c r="EC45" s="23">
        <f t="shared" si="40"/>
        <v>32</v>
      </c>
      <c r="ED45" s="23">
        <f t="shared" si="40"/>
        <v>32</v>
      </c>
      <c r="EE45" s="23">
        <f t="shared" si="9"/>
        <v>0</v>
      </c>
      <c r="EG45" s="29"/>
      <c r="EH45" s="29"/>
      <c r="EJ45" s="29"/>
      <c r="EK45" s="29"/>
      <c r="EM45" s="29"/>
    </row>
    <row r="46" spans="1:143" s="32" customFormat="1" ht="20.25" customHeight="1">
      <c r="A46" s="47">
        <v>37</v>
      </c>
      <c r="B46" s="50" t="s">
        <v>93</v>
      </c>
      <c r="C46" s="20">
        <v>290.9</v>
      </c>
      <c r="D46" s="30">
        <v>0</v>
      </c>
      <c r="E46" s="22">
        <f t="shared" si="10"/>
        <v>6175.6</v>
      </c>
      <c r="F46" s="22">
        <f t="shared" si="11"/>
        <v>1532.5</v>
      </c>
      <c r="G46" s="23">
        <f t="shared" si="32"/>
        <v>952.039</v>
      </c>
      <c r="H46" s="23">
        <f t="shared" si="12"/>
        <v>62.12326264274062</v>
      </c>
      <c r="I46" s="23">
        <f t="shared" si="13"/>
        <v>15.416137703219118</v>
      </c>
      <c r="J46" s="23">
        <f t="shared" si="14"/>
        <v>2252.7</v>
      </c>
      <c r="K46" s="23">
        <f t="shared" si="15"/>
        <v>551.8</v>
      </c>
      <c r="L46" s="23">
        <f t="shared" si="33"/>
        <v>298.23900000000003</v>
      </c>
      <c r="M46" s="23">
        <f t="shared" si="16"/>
        <v>54.048387096774206</v>
      </c>
      <c r="N46" s="23">
        <f t="shared" si="17"/>
        <v>13.239179651085367</v>
      </c>
      <c r="O46" s="23">
        <f t="shared" si="34"/>
        <v>653.7</v>
      </c>
      <c r="P46" s="23">
        <f t="shared" si="34"/>
        <v>134.7</v>
      </c>
      <c r="Q46" s="23">
        <f t="shared" si="35"/>
        <v>266.8</v>
      </c>
      <c r="R46" s="23">
        <f t="shared" si="18"/>
        <v>198.06978470675577</v>
      </c>
      <c r="S46" s="20">
        <f t="shared" si="19"/>
        <v>40.81382897353526</v>
      </c>
      <c r="T46" s="24">
        <v>103.7</v>
      </c>
      <c r="U46" s="24">
        <v>44.7</v>
      </c>
      <c r="V46" s="23">
        <v>0</v>
      </c>
      <c r="W46" s="23">
        <f t="shared" si="20"/>
        <v>0</v>
      </c>
      <c r="X46" s="20">
        <f t="shared" si="21"/>
        <v>0</v>
      </c>
      <c r="Y46" s="24">
        <v>1050</v>
      </c>
      <c r="Z46" s="24">
        <v>256.5</v>
      </c>
      <c r="AA46" s="23">
        <v>27.639</v>
      </c>
      <c r="AB46" s="23">
        <f t="shared" si="22"/>
        <v>10.77543859649123</v>
      </c>
      <c r="AC46" s="20">
        <f t="shared" si="23"/>
        <v>2.632285714285714</v>
      </c>
      <c r="AD46" s="24">
        <v>550</v>
      </c>
      <c r="AE46" s="24">
        <v>90</v>
      </c>
      <c r="AF46" s="23">
        <v>266.8</v>
      </c>
      <c r="AG46" s="23">
        <f t="shared" si="24"/>
        <v>296.44444444444446</v>
      </c>
      <c r="AH46" s="20">
        <f t="shared" si="25"/>
        <v>48.509090909090915</v>
      </c>
      <c r="AI46" s="24">
        <v>0</v>
      </c>
      <c r="AJ46" s="24">
        <v>0</v>
      </c>
      <c r="AK46" s="23">
        <v>0</v>
      </c>
      <c r="AL46" s="23" t="e">
        <f t="shared" si="26"/>
        <v>#DIV/0!</v>
      </c>
      <c r="AM46" s="20" t="e">
        <f t="shared" si="27"/>
        <v>#DIV/0!</v>
      </c>
      <c r="AN46" s="25">
        <v>0</v>
      </c>
      <c r="AO46" s="25">
        <v>0</v>
      </c>
      <c r="AP46" s="23">
        <v>0</v>
      </c>
      <c r="AQ46" s="23" t="e">
        <f t="shared" si="28"/>
        <v>#DIV/0!</v>
      </c>
      <c r="AR46" s="20" t="e">
        <f t="shared" si="29"/>
        <v>#DIV/0!</v>
      </c>
      <c r="AS46" s="25">
        <v>0</v>
      </c>
      <c r="AT46" s="25">
        <v>0</v>
      </c>
      <c r="AU46" s="20"/>
      <c r="AV46" s="20"/>
      <c r="AW46" s="20"/>
      <c r="AX46" s="20"/>
      <c r="AY46" s="20">
        <v>3922.9</v>
      </c>
      <c r="AZ46" s="20">
        <v>980.7</v>
      </c>
      <c r="BA46" s="20">
        <v>653.8</v>
      </c>
      <c r="BB46" s="26"/>
      <c r="BC46" s="26"/>
      <c r="BD46" s="26"/>
      <c r="BE46" s="27">
        <v>0</v>
      </c>
      <c r="BF46" s="27">
        <v>0</v>
      </c>
      <c r="BG46" s="20">
        <v>0</v>
      </c>
      <c r="BH46" s="20"/>
      <c r="BI46" s="20"/>
      <c r="BJ46" s="20"/>
      <c r="BK46" s="20"/>
      <c r="BL46" s="20"/>
      <c r="BM46" s="20"/>
      <c r="BN46" s="23">
        <f t="shared" si="36"/>
        <v>549</v>
      </c>
      <c r="BO46" s="23">
        <f t="shared" si="36"/>
        <v>160.6</v>
      </c>
      <c r="BP46" s="23">
        <f t="shared" si="37"/>
        <v>3.8</v>
      </c>
      <c r="BQ46" s="23">
        <f t="shared" si="30"/>
        <v>2.3661270236612704</v>
      </c>
      <c r="BR46" s="20">
        <f t="shared" si="31"/>
        <v>0.692167577413479</v>
      </c>
      <c r="BS46" s="24">
        <v>446</v>
      </c>
      <c r="BT46" s="24">
        <v>135.6</v>
      </c>
      <c r="BU46" s="23">
        <v>3.8</v>
      </c>
      <c r="BV46" s="20">
        <v>0</v>
      </c>
      <c r="BW46" s="20">
        <v>0</v>
      </c>
      <c r="BX46" s="23">
        <v>0</v>
      </c>
      <c r="BY46" s="20">
        <v>0</v>
      </c>
      <c r="BZ46" s="20">
        <v>0</v>
      </c>
      <c r="CA46" s="20">
        <v>0</v>
      </c>
      <c r="CB46" s="24">
        <v>103</v>
      </c>
      <c r="CC46" s="24">
        <v>25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30">
        <v>0</v>
      </c>
      <c r="CL46" s="30">
        <v>0</v>
      </c>
      <c r="CM46" s="20">
        <v>0</v>
      </c>
      <c r="CN46" s="24">
        <v>0</v>
      </c>
      <c r="CO46" s="24">
        <v>0</v>
      </c>
      <c r="CP46" s="20">
        <v>0</v>
      </c>
      <c r="CQ46" s="20">
        <v>0</v>
      </c>
      <c r="CR46" s="20">
        <v>0</v>
      </c>
      <c r="CS46" s="20">
        <v>0</v>
      </c>
      <c r="CT46" s="24">
        <v>0</v>
      </c>
      <c r="CU46" s="24">
        <v>0</v>
      </c>
      <c r="CV46" s="20">
        <v>0</v>
      </c>
      <c r="CW46" s="20">
        <v>0</v>
      </c>
      <c r="CX46" s="20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3">
        <f t="shared" si="38"/>
        <v>6175.6</v>
      </c>
      <c r="DH46" s="23">
        <f t="shared" si="38"/>
        <v>1532.5</v>
      </c>
      <c r="DI46" s="23">
        <f t="shared" si="39"/>
        <v>952.039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20">
        <v>0</v>
      </c>
      <c r="EA46" s="20">
        <v>0</v>
      </c>
      <c r="EB46" s="20">
        <v>0</v>
      </c>
      <c r="EC46" s="23">
        <f t="shared" si="40"/>
        <v>0</v>
      </c>
      <c r="ED46" s="23">
        <f t="shared" si="40"/>
        <v>0</v>
      </c>
      <c r="EE46" s="23">
        <f t="shared" si="9"/>
        <v>0</v>
      </c>
      <c r="EG46" s="29"/>
      <c r="EH46" s="29"/>
      <c r="EJ46" s="29"/>
      <c r="EK46" s="29"/>
      <c r="EM46" s="29"/>
    </row>
    <row r="47" spans="1:143" s="32" customFormat="1" ht="20.25" customHeight="1">
      <c r="A47" s="49">
        <v>38</v>
      </c>
      <c r="B47" s="50" t="s">
        <v>94</v>
      </c>
      <c r="C47" s="20">
        <v>460.423</v>
      </c>
      <c r="D47" s="30">
        <v>0</v>
      </c>
      <c r="E47" s="22">
        <f t="shared" si="10"/>
        <v>13795.3</v>
      </c>
      <c r="F47" s="22">
        <f t="shared" si="11"/>
        <v>3033.577</v>
      </c>
      <c r="G47" s="23">
        <f t="shared" si="32"/>
        <v>2327.2839999999997</v>
      </c>
      <c r="H47" s="23">
        <f t="shared" si="12"/>
        <v>76.71748566131664</v>
      </c>
      <c r="I47" s="23">
        <f t="shared" si="13"/>
        <v>16.870122433002543</v>
      </c>
      <c r="J47" s="23">
        <f t="shared" si="14"/>
        <v>3093.3</v>
      </c>
      <c r="K47" s="23">
        <f t="shared" si="15"/>
        <v>608.077</v>
      </c>
      <c r="L47" s="23">
        <f t="shared" si="33"/>
        <v>710.284</v>
      </c>
      <c r="M47" s="23">
        <f t="shared" si="16"/>
        <v>116.80823316783895</v>
      </c>
      <c r="N47" s="23">
        <f t="shared" si="17"/>
        <v>22.96201467688229</v>
      </c>
      <c r="O47" s="23">
        <f t="shared" si="34"/>
        <v>1416.9</v>
      </c>
      <c r="P47" s="23">
        <f t="shared" si="34"/>
        <v>400</v>
      </c>
      <c r="Q47" s="23">
        <f t="shared" si="35"/>
        <v>318.25</v>
      </c>
      <c r="R47" s="23">
        <f t="shared" si="18"/>
        <v>79.5625</v>
      </c>
      <c r="S47" s="20">
        <f t="shared" si="19"/>
        <v>22.46100642247159</v>
      </c>
      <c r="T47" s="24">
        <v>0</v>
      </c>
      <c r="U47" s="24">
        <v>0</v>
      </c>
      <c r="V47" s="23">
        <v>0</v>
      </c>
      <c r="W47" s="23" t="e">
        <f t="shared" si="20"/>
        <v>#DIV/0!</v>
      </c>
      <c r="X47" s="20" t="e">
        <f t="shared" si="21"/>
        <v>#DIV/0!</v>
      </c>
      <c r="Y47" s="24">
        <v>1302.4</v>
      </c>
      <c r="Z47" s="24">
        <v>121.577</v>
      </c>
      <c r="AA47" s="23">
        <v>225.394</v>
      </c>
      <c r="AB47" s="23">
        <f t="shared" si="22"/>
        <v>185.39197381083594</v>
      </c>
      <c r="AC47" s="20">
        <f t="shared" si="23"/>
        <v>17.30605036855037</v>
      </c>
      <c r="AD47" s="24">
        <v>1416.9</v>
      </c>
      <c r="AE47" s="24">
        <v>400</v>
      </c>
      <c r="AF47" s="23">
        <v>318.25</v>
      </c>
      <c r="AG47" s="23">
        <f t="shared" si="24"/>
        <v>79.5625</v>
      </c>
      <c r="AH47" s="20">
        <f t="shared" si="25"/>
        <v>22.46100642247159</v>
      </c>
      <c r="AI47" s="24">
        <v>24</v>
      </c>
      <c r="AJ47" s="24">
        <v>4</v>
      </c>
      <c r="AK47" s="23">
        <v>23.9</v>
      </c>
      <c r="AL47" s="23">
        <f t="shared" si="26"/>
        <v>597.5</v>
      </c>
      <c r="AM47" s="20">
        <f t="shared" si="27"/>
        <v>99.58333333333333</v>
      </c>
      <c r="AN47" s="25">
        <v>0</v>
      </c>
      <c r="AO47" s="25">
        <v>0</v>
      </c>
      <c r="AP47" s="23">
        <v>0</v>
      </c>
      <c r="AQ47" s="23" t="e">
        <f t="shared" si="28"/>
        <v>#DIV/0!</v>
      </c>
      <c r="AR47" s="20" t="e">
        <f t="shared" si="29"/>
        <v>#DIV/0!</v>
      </c>
      <c r="AS47" s="25">
        <v>0</v>
      </c>
      <c r="AT47" s="25">
        <v>0</v>
      </c>
      <c r="AU47" s="20"/>
      <c r="AV47" s="20"/>
      <c r="AW47" s="20"/>
      <c r="AX47" s="20"/>
      <c r="AY47" s="20">
        <v>9702</v>
      </c>
      <c r="AZ47" s="20">
        <v>2425.5</v>
      </c>
      <c r="BA47" s="20">
        <v>1617</v>
      </c>
      <c r="BB47" s="26"/>
      <c r="BC47" s="26"/>
      <c r="BD47" s="26"/>
      <c r="BE47" s="27">
        <v>0</v>
      </c>
      <c r="BF47" s="27">
        <v>0</v>
      </c>
      <c r="BG47" s="20">
        <v>0</v>
      </c>
      <c r="BH47" s="20"/>
      <c r="BI47" s="20"/>
      <c r="BJ47" s="20"/>
      <c r="BK47" s="20"/>
      <c r="BL47" s="20"/>
      <c r="BM47" s="20"/>
      <c r="BN47" s="23">
        <f t="shared" si="36"/>
        <v>200</v>
      </c>
      <c r="BO47" s="23">
        <f t="shared" si="36"/>
        <v>52.5</v>
      </c>
      <c r="BP47" s="23">
        <f t="shared" si="37"/>
        <v>108.6</v>
      </c>
      <c r="BQ47" s="23">
        <f t="shared" si="30"/>
        <v>206.85714285714286</v>
      </c>
      <c r="BR47" s="20">
        <f t="shared" si="31"/>
        <v>54.29999999999999</v>
      </c>
      <c r="BS47" s="24">
        <v>200</v>
      </c>
      <c r="BT47" s="24">
        <v>52.5</v>
      </c>
      <c r="BU47" s="23">
        <v>108.6</v>
      </c>
      <c r="BV47" s="20">
        <v>0</v>
      </c>
      <c r="BW47" s="20">
        <v>0</v>
      </c>
      <c r="BX47" s="23">
        <v>0</v>
      </c>
      <c r="BY47" s="20">
        <v>0</v>
      </c>
      <c r="BZ47" s="20">
        <v>0</v>
      </c>
      <c r="CA47" s="20">
        <v>0</v>
      </c>
      <c r="CB47" s="24">
        <v>0</v>
      </c>
      <c r="CC47" s="24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30">
        <v>0</v>
      </c>
      <c r="CL47" s="30">
        <v>0</v>
      </c>
      <c r="CM47" s="20">
        <v>0</v>
      </c>
      <c r="CN47" s="24">
        <v>150</v>
      </c>
      <c r="CO47" s="24">
        <v>30</v>
      </c>
      <c r="CP47" s="20">
        <v>34.14</v>
      </c>
      <c r="CQ47" s="20">
        <v>150</v>
      </c>
      <c r="CR47" s="20">
        <v>37.5</v>
      </c>
      <c r="CS47" s="20">
        <v>34.14</v>
      </c>
      <c r="CT47" s="24">
        <v>0</v>
      </c>
      <c r="CU47" s="24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3">
        <f t="shared" si="38"/>
        <v>12795.3</v>
      </c>
      <c r="DH47" s="23">
        <f t="shared" si="38"/>
        <v>3033.577</v>
      </c>
      <c r="DI47" s="23">
        <f t="shared" si="39"/>
        <v>2327.2839999999997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1000</v>
      </c>
      <c r="DT47" s="20">
        <v>0</v>
      </c>
      <c r="DU47" s="20">
        <v>0</v>
      </c>
      <c r="DV47" s="20">
        <v>0</v>
      </c>
      <c r="DW47" s="20">
        <v>0</v>
      </c>
      <c r="DX47" s="20">
        <v>0</v>
      </c>
      <c r="DY47" s="20">
        <v>1039.6</v>
      </c>
      <c r="DZ47" s="20">
        <v>0</v>
      </c>
      <c r="EA47" s="20">
        <v>0</v>
      </c>
      <c r="EB47" s="20">
        <v>0</v>
      </c>
      <c r="EC47" s="23">
        <f t="shared" si="40"/>
        <v>2039.6</v>
      </c>
      <c r="ED47" s="23">
        <f t="shared" si="40"/>
        <v>0</v>
      </c>
      <c r="EE47" s="23">
        <f t="shared" si="9"/>
        <v>0</v>
      </c>
      <c r="EG47" s="29"/>
      <c r="EH47" s="29"/>
      <c r="EJ47" s="29"/>
      <c r="EK47" s="29"/>
      <c r="EM47" s="29"/>
    </row>
    <row r="48" spans="1:143" s="32" customFormat="1" ht="20.25" customHeight="1">
      <c r="A48" s="47">
        <v>39</v>
      </c>
      <c r="B48" s="50" t="s">
        <v>95</v>
      </c>
      <c r="C48" s="20">
        <v>7138.1</v>
      </c>
      <c r="D48" s="30">
        <v>0</v>
      </c>
      <c r="E48" s="22">
        <f t="shared" si="10"/>
        <v>33350.9</v>
      </c>
      <c r="F48" s="22">
        <f t="shared" si="11"/>
        <v>8001.9</v>
      </c>
      <c r="G48" s="23">
        <f t="shared" si="32"/>
        <v>5547.0848</v>
      </c>
      <c r="H48" s="23">
        <f t="shared" si="12"/>
        <v>69.32209600219947</v>
      </c>
      <c r="I48" s="23">
        <f t="shared" si="13"/>
        <v>16.63248907825576</v>
      </c>
      <c r="J48" s="23">
        <f t="shared" si="14"/>
        <v>6350.1</v>
      </c>
      <c r="K48" s="23">
        <f t="shared" si="15"/>
        <v>1251.6999999999998</v>
      </c>
      <c r="L48" s="23">
        <f t="shared" si="33"/>
        <v>1046.8847999999998</v>
      </c>
      <c r="M48" s="23">
        <f t="shared" si="16"/>
        <v>83.6370376288248</v>
      </c>
      <c r="N48" s="23">
        <f t="shared" si="17"/>
        <v>16.48611517928851</v>
      </c>
      <c r="O48" s="23">
        <f t="shared" si="34"/>
        <v>2975.4</v>
      </c>
      <c r="P48" s="23">
        <f t="shared" si="34"/>
        <v>536.4</v>
      </c>
      <c r="Q48" s="23">
        <f t="shared" si="35"/>
        <v>869.5708</v>
      </c>
      <c r="R48" s="23">
        <f t="shared" si="18"/>
        <v>162.1123788217748</v>
      </c>
      <c r="S48" s="20">
        <f t="shared" si="19"/>
        <v>29.22534113060429</v>
      </c>
      <c r="T48" s="24">
        <v>0</v>
      </c>
      <c r="U48" s="24">
        <v>0</v>
      </c>
      <c r="V48" s="23">
        <v>0</v>
      </c>
      <c r="W48" s="23" t="e">
        <f t="shared" si="20"/>
        <v>#DIV/0!</v>
      </c>
      <c r="X48" s="20" t="e">
        <f t="shared" si="21"/>
        <v>#DIV/0!</v>
      </c>
      <c r="Y48" s="24">
        <v>2590.7</v>
      </c>
      <c r="Z48" s="24">
        <v>531.3</v>
      </c>
      <c r="AA48" s="23">
        <v>109.814</v>
      </c>
      <c r="AB48" s="23">
        <f t="shared" si="22"/>
        <v>20.668925277620932</v>
      </c>
      <c r="AC48" s="20">
        <f t="shared" si="23"/>
        <v>4.238777164472922</v>
      </c>
      <c r="AD48" s="24">
        <v>2975.4</v>
      </c>
      <c r="AE48" s="24">
        <v>536.4</v>
      </c>
      <c r="AF48" s="23">
        <v>869.5708</v>
      </c>
      <c r="AG48" s="23">
        <f t="shared" si="24"/>
        <v>162.1123788217748</v>
      </c>
      <c r="AH48" s="20">
        <f t="shared" si="25"/>
        <v>29.22534113060429</v>
      </c>
      <c r="AI48" s="24">
        <v>24</v>
      </c>
      <c r="AJ48" s="24">
        <v>9</v>
      </c>
      <c r="AK48" s="23">
        <v>23.7</v>
      </c>
      <c r="AL48" s="23">
        <f t="shared" si="26"/>
        <v>263.3333333333333</v>
      </c>
      <c r="AM48" s="20">
        <f t="shared" si="27"/>
        <v>98.75</v>
      </c>
      <c r="AN48" s="25">
        <v>0</v>
      </c>
      <c r="AO48" s="25">
        <v>0</v>
      </c>
      <c r="AP48" s="23">
        <v>0</v>
      </c>
      <c r="AQ48" s="23" t="e">
        <f t="shared" si="28"/>
        <v>#DIV/0!</v>
      </c>
      <c r="AR48" s="20" t="e">
        <f t="shared" si="29"/>
        <v>#DIV/0!</v>
      </c>
      <c r="AS48" s="25">
        <v>0</v>
      </c>
      <c r="AT48" s="25">
        <v>0</v>
      </c>
      <c r="AU48" s="20"/>
      <c r="AV48" s="20"/>
      <c r="AW48" s="20"/>
      <c r="AX48" s="20"/>
      <c r="AY48" s="20">
        <v>27000.8</v>
      </c>
      <c r="AZ48" s="20">
        <v>6750.2</v>
      </c>
      <c r="BA48" s="20">
        <v>4500.2</v>
      </c>
      <c r="BB48" s="26"/>
      <c r="BC48" s="26"/>
      <c r="BD48" s="26"/>
      <c r="BE48" s="27">
        <v>0</v>
      </c>
      <c r="BF48" s="27">
        <v>0</v>
      </c>
      <c r="BG48" s="20">
        <v>0</v>
      </c>
      <c r="BH48" s="20"/>
      <c r="BI48" s="20"/>
      <c r="BJ48" s="20"/>
      <c r="BK48" s="20"/>
      <c r="BL48" s="20"/>
      <c r="BM48" s="20"/>
      <c r="BN48" s="23">
        <f t="shared" si="36"/>
        <v>460</v>
      </c>
      <c r="BO48" s="23">
        <f t="shared" si="36"/>
        <v>100</v>
      </c>
      <c r="BP48" s="23">
        <f t="shared" si="37"/>
        <v>12.3</v>
      </c>
      <c r="BQ48" s="23">
        <f t="shared" si="30"/>
        <v>12.3</v>
      </c>
      <c r="BR48" s="20">
        <f t="shared" si="31"/>
        <v>2.6739130434782608</v>
      </c>
      <c r="BS48" s="24">
        <v>460</v>
      </c>
      <c r="BT48" s="24">
        <v>100</v>
      </c>
      <c r="BU48" s="23">
        <v>12.3</v>
      </c>
      <c r="BV48" s="20">
        <v>0</v>
      </c>
      <c r="BW48" s="20">
        <v>0</v>
      </c>
      <c r="BX48" s="23">
        <v>0</v>
      </c>
      <c r="BY48" s="20">
        <v>0</v>
      </c>
      <c r="BZ48" s="20">
        <v>0</v>
      </c>
      <c r="CA48" s="20">
        <v>0</v>
      </c>
      <c r="CB48" s="24">
        <v>0</v>
      </c>
      <c r="CC48" s="24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30">
        <v>0</v>
      </c>
      <c r="CL48" s="30">
        <v>0</v>
      </c>
      <c r="CM48" s="20">
        <v>0</v>
      </c>
      <c r="CN48" s="24">
        <v>300</v>
      </c>
      <c r="CO48" s="24">
        <v>75</v>
      </c>
      <c r="CP48" s="20">
        <v>31.5</v>
      </c>
      <c r="CQ48" s="20">
        <v>300</v>
      </c>
      <c r="CR48" s="20">
        <v>75</v>
      </c>
      <c r="CS48" s="20">
        <v>31.5</v>
      </c>
      <c r="CT48" s="24">
        <v>0</v>
      </c>
      <c r="CU48" s="24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3">
        <f t="shared" si="38"/>
        <v>33350.9</v>
      </c>
      <c r="DH48" s="23">
        <f t="shared" si="38"/>
        <v>8001.9</v>
      </c>
      <c r="DI48" s="23">
        <f t="shared" si="39"/>
        <v>5547.0848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  <c r="DV48" s="20">
        <v>0</v>
      </c>
      <c r="DW48" s="20">
        <v>0</v>
      </c>
      <c r="DX48" s="20">
        <v>0</v>
      </c>
      <c r="DY48" s="20">
        <v>7961.9</v>
      </c>
      <c r="DZ48" s="20">
        <v>2161.9</v>
      </c>
      <c r="EA48" s="20">
        <v>0</v>
      </c>
      <c r="EB48" s="20">
        <v>0</v>
      </c>
      <c r="EC48" s="23">
        <f t="shared" si="40"/>
        <v>7961.9</v>
      </c>
      <c r="ED48" s="23">
        <f t="shared" si="40"/>
        <v>2161.9</v>
      </c>
      <c r="EE48" s="23">
        <f t="shared" si="9"/>
        <v>0</v>
      </c>
      <c r="EG48" s="29"/>
      <c r="EH48" s="29"/>
      <c r="EJ48" s="29"/>
      <c r="EK48" s="29"/>
      <c r="EM48" s="29"/>
    </row>
    <row r="49" spans="1:143" s="32" customFormat="1" ht="20.25" customHeight="1">
      <c r="A49" s="49">
        <v>40</v>
      </c>
      <c r="B49" s="50" t="s">
        <v>96</v>
      </c>
      <c r="C49" s="20">
        <v>13184.1</v>
      </c>
      <c r="D49" s="30">
        <v>0</v>
      </c>
      <c r="E49" s="22">
        <f t="shared" si="10"/>
        <v>43115.3</v>
      </c>
      <c r="F49" s="22">
        <f t="shared" si="11"/>
        <v>10492.599999999999</v>
      </c>
      <c r="G49" s="23">
        <f t="shared" si="32"/>
        <v>7160.039</v>
      </c>
      <c r="H49" s="23">
        <f t="shared" si="12"/>
        <v>68.2389398242571</v>
      </c>
      <c r="I49" s="23">
        <f t="shared" si="13"/>
        <v>16.606724295087822</v>
      </c>
      <c r="J49" s="23">
        <f t="shared" si="14"/>
        <v>4916</v>
      </c>
      <c r="K49" s="23">
        <f t="shared" si="15"/>
        <v>942.8</v>
      </c>
      <c r="L49" s="23">
        <f t="shared" si="33"/>
        <v>793.439</v>
      </c>
      <c r="M49" s="23">
        <f t="shared" si="16"/>
        <v>84.15772168010183</v>
      </c>
      <c r="N49" s="23">
        <f t="shared" si="17"/>
        <v>16.13993083807974</v>
      </c>
      <c r="O49" s="23">
        <f t="shared" si="34"/>
        <v>2620</v>
      </c>
      <c r="P49" s="23">
        <f t="shared" si="34"/>
        <v>401.6</v>
      </c>
      <c r="Q49" s="23">
        <f t="shared" si="35"/>
        <v>299.64</v>
      </c>
      <c r="R49" s="23">
        <f t="shared" si="18"/>
        <v>74.61155378486055</v>
      </c>
      <c r="S49" s="20">
        <f t="shared" si="19"/>
        <v>11.436641221374046</v>
      </c>
      <c r="T49" s="24">
        <v>0</v>
      </c>
      <c r="U49" s="24">
        <v>0</v>
      </c>
      <c r="V49" s="23">
        <v>0</v>
      </c>
      <c r="W49" s="23" t="e">
        <f t="shared" si="20"/>
        <v>#DIV/0!</v>
      </c>
      <c r="X49" s="20" t="e">
        <f t="shared" si="21"/>
        <v>#DIV/0!</v>
      </c>
      <c r="Y49" s="24">
        <v>1216</v>
      </c>
      <c r="Z49" s="24">
        <v>271.2</v>
      </c>
      <c r="AA49" s="23">
        <v>197.889</v>
      </c>
      <c r="AB49" s="23">
        <f t="shared" si="22"/>
        <v>72.96792035398231</v>
      </c>
      <c r="AC49" s="20">
        <f t="shared" si="23"/>
        <v>16.27376644736842</v>
      </c>
      <c r="AD49" s="24">
        <v>2620</v>
      </c>
      <c r="AE49" s="24">
        <v>401.6</v>
      </c>
      <c r="AF49" s="23">
        <v>299.64</v>
      </c>
      <c r="AG49" s="23">
        <f t="shared" si="24"/>
        <v>74.61155378486055</v>
      </c>
      <c r="AH49" s="20">
        <f t="shared" si="25"/>
        <v>11.436641221374046</v>
      </c>
      <c r="AI49" s="24">
        <v>80</v>
      </c>
      <c r="AJ49" s="24">
        <v>20</v>
      </c>
      <c r="AK49" s="23">
        <v>15.8</v>
      </c>
      <c r="AL49" s="23">
        <f t="shared" si="26"/>
        <v>79</v>
      </c>
      <c r="AM49" s="20">
        <f t="shared" si="27"/>
        <v>19.75</v>
      </c>
      <c r="AN49" s="25">
        <v>0</v>
      </c>
      <c r="AO49" s="25">
        <v>0</v>
      </c>
      <c r="AP49" s="23">
        <v>0</v>
      </c>
      <c r="AQ49" s="23" t="e">
        <f t="shared" si="28"/>
        <v>#DIV/0!</v>
      </c>
      <c r="AR49" s="20" t="e">
        <f t="shared" si="29"/>
        <v>#DIV/0!</v>
      </c>
      <c r="AS49" s="25">
        <v>0</v>
      </c>
      <c r="AT49" s="25">
        <v>0</v>
      </c>
      <c r="AU49" s="20"/>
      <c r="AV49" s="20"/>
      <c r="AW49" s="20"/>
      <c r="AX49" s="20"/>
      <c r="AY49" s="20">
        <v>38199.3</v>
      </c>
      <c r="AZ49" s="20">
        <v>9549.8</v>
      </c>
      <c r="BA49" s="20">
        <v>6366.6</v>
      </c>
      <c r="BB49" s="26"/>
      <c r="BC49" s="26"/>
      <c r="BD49" s="26"/>
      <c r="BE49" s="27">
        <v>0</v>
      </c>
      <c r="BF49" s="27">
        <v>0</v>
      </c>
      <c r="BG49" s="20">
        <v>0</v>
      </c>
      <c r="BH49" s="20"/>
      <c r="BI49" s="20"/>
      <c r="BJ49" s="20"/>
      <c r="BK49" s="20"/>
      <c r="BL49" s="20"/>
      <c r="BM49" s="20"/>
      <c r="BN49" s="23">
        <f t="shared" si="36"/>
        <v>540</v>
      </c>
      <c r="BO49" s="23">
        <f t="shared" si="36"/>
        <v>135</v>
      </c>
      <c r="BP49" s="23">
        <f t="shared" si="37"/>
        <v>178.91</v>
      </c>
      <c r="BQ49" s="23">
        <f t="shared" si="30"/>
        <v>132.52592592592592</v>
      </c>
      <c r="BR49" s="20">
        <f t="shared" si="31"/>
        <v>33.13148148148148</v>
      </c>
      <c r="BS49" s="24">
        <v>540</v>
      </c>
      <c r="BT49" s="24">
        <v>135</v>
      </c>
      <c r="BU49" s="23">
        <v>178.91</v>
      </c>
      <c r="BV49" s="20">
        <v>0</v>
      </c>
      <c r="BW49" s="20">
        <v>0</v>
      </c>
      <c r="BX49" s="23">
        <v>0</v>
      </c>
      <c r="BY49" s="20">
        <v>0</v>
      </c>
      <c r="BZ49" s="20">
        <v>0</v>
      </c>
      <c r="CA49" s="20">
        <v>0</v>
      </c>
      <c r="CB49" s="24">
        <v>0</v>
      </c>
      <c r="CC49" s="24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30">
        <v>0</v>
      </c>
      <c r="CL49" s="30">
        <v>0</v>
      </c>
      <c r="CM49" s="20">
        <v>0</v>
      </c>
      <c r="CN49" s="24">
        <v>460</v>
      </c>
      <c r="CO49" s="24">
        <v>115</v>
      </c>
      <c r="CP49" s="20">
        <v>101.2</v>
      </c>
      <c r="CQ49" s="20">
        <v>460</v>
      </c>
      <c r="CR49" s="20">
        <v>115</v>
      </c>
      <c r="CS49" s="20">
        <v>101.2</v>
      </c>
      <c r="CT49" s="24">
        <v>0</v>
      </c>
      <c r="CU49" s="24">
        <v>0</v>
      </c>
      <c r="CV49" s="20">
        <v>0</v>
      </c>
      <c r="CW49" s="20">
        <v>0</v>
      </c>
      <c r="CX49" s="20">
        <v>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3">
        <f t="shared" si="38"/>
        <v>43115.3</v>
      </c>
      <c r="DH49" s="23">
        <f t="shared" si="38"/>
        <v>10492.599999999999</v>
      </c>
      <c r="DI49" s="23">
        <f t="shared" si="39"/>
        <v>7160.039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  <c r="DV49" s="20">
        <v>0</v>
      </c>
      <c r="DW49" s="20">
        <v>0</v>
      </c>
      <c r="DX49" s="20">
        <v>0</v>
      </c>
      <c r="DY49" s="20">
        <v>11165.9</v>
      </c>
      <c r="DZ49" s="20">
        <v>2365.9</v>
      </c>
      <c r="EA49" s="20">
        <v>0</v>
      </c>
      <c r="EB49" s="20">
        <v>0</v>
      </c>
      <c r="EC49" s="23">
        <f t="shared" si="40"/>
        <v>11165.9</v>
      </c>
      <c r="ED49" s="23">
        <f t="shared" si="40"/>
        <v>2365.9</v>
      </c>
      <c r="EE49" s="23">
        <f t="shared" si="9"/>
        <v>0</v>
      </c>
      <c r="EG49" s="29"/>
      <c r="EH49" s="29"/>
      <c r="EJ49" s="29"/>
      <c r="EK49" s="29"/>
      <c r="EM49" s="29"/>
    </row>
    <row r="50" spans="1:143" s="32" customFormat="1" ht="20.25" customHeight="1">
      <c r="A50" s="47">
        <v>41</v>
      </c>
      <c r="B50" s="50" t="s">
        <v>97</v>
      </c>
      <c r="C50" s="20">
        <v>90</v>
      </c>
      <c r="D50" s="30">
        <v>0</v>
      </c>
      <c r="E50" s="22">
        <f t="shared" si="10"/>
        <v>10176.4</v>
      </c>
      <c r="F50" s="22">
        <f t="shared" si="11"/>
        <v>2307</v>
      </c>
      <c r="G50" s="23">
        <f t="shared" si="32"/>
        <v>1576.1040000000003</v>
      </c>
      <c r="H50" s="23">
        <f t="shared" si="12"/>
        <v>68.3183355006502</v>
      </c>
      <c r="I50" s="23">
        <f t="shared" si="13"/>
        <v>15.487834597696635</v>
      </c>
      <c r="J50" s="23">
        <f t="shared" si="14"/>
        <v>3083.1</v>
      </c>
      <c r="K50" s="23">
        <f t="shared" si="15"/>
        <v>533.675</v>
      </c>
      <c r="L50" s="23">
        <f t="shared" si="33"/>
        <v>393.904</v>
      </c>
      <c r="M50" s="23">
        <f t="shared" si="16"/>
        <v>73.80971565091114</v>
      </c>
      <c r="N50" s="23">
        <f t="shared" si="17"/>
        <v>12.776231714832473</v>
      </c>
      <c r="O50" s="23">
        <f t="shared" si="34"/>
        <v>1086.3</v>
      </c>
      <c r="P50" s="23">
        <f t="shared" si="34"/>
        <v>154</v>
      </c>
      <c r="Q50" s="23">
        <f t="shared" si="35"/>
        <v>168.9</v>
      </c>
      <c r="R50" s="23">
        <f t="shared" si="18"/>
        <v>109.67532467532467</v>
      </c>
      <c r="S50" s="20">
        <f t="shared" si="19"/>
        <v>15.548191107428888</v>
      </c>
      <c r="T50" s="24">
        <v>0</v>
      </c>
      <c r="U50" s="24">
        <v>0</v>
      </c>
      <c r="V50" s="23">
        <v>0</v>
      </c>
      <c r="W50" s="23" t="e">
        <f t="shared" si="20"/>
        <v>#DIV/0!</v>
      </c>
      <c r="X50" s="20" t="e">
        <f t="shared" si="21"/>
        <v>#DIV/0!</v>
      </c>
      <c r="Y50" s="24">
        <v>1246.8</v>
      </c>
      <c r="Z50" s="24">
        <v>199.675</v>
      </c>
      <c r="AA50" s="23">
        <v>192.204</v>
      </c>
      <c r="AB50" s="23">
        <f t="shared" si="22"/>
        <v>96.25841993239013</v>
      </c>
      <c r="AC50" s="20">
        <f t="shared" si="23"/>
        <v>15.415784408084699</v>
      </c>
      <c r="AD50" s="24">
        <v>1086.3</v>
      </c>
      <c r="AE50" s="24">
        <v>154</v>
      </c>
      <c r="AF50" s="23">
        <v>168.9</v>
      </c>
      <c r="AG50" s="23">
        <f t="shared" si="24"/>
        <v>109.67532467532467</v>
      </c>
      <c r="AH50" s="20">
        <f t="shared" si="25"/>
        <v>15.548191107428888</v>
      </c>
      <c r="AI50" s="24">
        <v>40</v>
      </c>
      <c r="AJ50" s="24">
        <v>15</v>
      </c>
      <c r="AK50" s="23">
        <v>29.9</v>
      </c>
      <c r="AL50" s="23">
        <f t="shared" si="26"/>
        <v>199.33333333333331</v>
      </c>
      <c r="AM50" s="20">
        <f t="shared" si="27"/>
        <v>74.75</v>
      </c>
      <c r="AN50" s="25">
        <v>0</v>
      </c>
      <c r="AO50" s="25">
        <v>0</v>
      </c>
      <c r="AP50" s="23">
        <v>0</v>
      </c>
      <c r="AQ50" s="23" t="e">
        <f t="shared" si="28"/>
        <v>#DIV/0!</v>
      </c>
      <c r="AR50" s="20" t="e">
        <f t="shared" si="29"/>
        <v>#DIV/0!</v>
      </c>
      <c r="AS50" s="25">
        <v>0</v>
      </c>
      <c r="AT50" s="25">
        <v>0</v>
      </c>
      <c r="AU50" s="20"/>
      <c r="AV50" s="20"/>
      <c r="AW50" s="20"/>
      <c r="AX50" s="20"/>
      <c r="AY50" s="20">
        <v>7093.3</v>
      </c>
      <c r="AZ50" s="20">
        <v>1773.325</v>
      </c>
      <c r="BA50" s="20">
        <v>1182.2</v>
      </c>
      <c r="BB50" s="26"/>
      <c r="BC50" s="26"/>
      <c r="BD50" s="26"/>
      <c r="BE50" s="27">
        <v>0</v>
      </c>
      <c r="BF50" s="27">
        <v>0</v>
      </c>
      <c r="BG50" s="20">
        <v>0</v>
      </c>
      <c r="BH50" s="20"/>
      <c r="BI50" s="20"/>
      <c r="BJ50" s="20"/>
      <c r="BK50" s="20"/>
      <c r="BL50" s="20"/>
      <c r="BM50" s="20"/>
      <c r="BN50" s="23">
        <f t="shared" si="36"/>
        <v>650</v>
      </c>
      <c r="BO50" s="23">
        <f t="shared" si="36"/>
        <v>150</v>
      </c>
      <c r="BP50" s="23">
        <f t="shared" si="37"/>
        <v>2.9</v>
      </c>
      <c r="BQ50" s="23">
        <f t="shared" si="30"/>
        <v>1.9333333333333333</v>
      </c>
      <c r="BR50" s="20">
        <f t="shared" si="31"/>
        <v>0.4461538461538461</v>
      </c>
      <c r="BS50" s="24">
        <v>650</v>
      </c>
      <c r="BT50" s="24">
        <v>150</v>
      </c>
      <c r="BU50" s="23">
        <v>2.9</v>
      </c>
      <c r="BV50" s="20">
        <v>0</v>
      </c>
      <c r="BW50" s="20">
        <v>0</v>
      </c>
      <c r="BX50" s="23">
        <v>0</v>
      </c>
      <c r="BY50" s="20">
        <v>0</v>
      </c>
      <c r="BZ50" s="20">
        <v>0</v>
      </c>
      <c r="CA50" s="20">
        <v>0</v>
      </c>
      <c r="CB50" s="24">
        <v>0</v>
      </c>
      <c r="CC50" s="24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30">
        <v>0</v>
      </c>
      <c r="CL50" s="30">
        <v>0</v>
      </c>
      <c r="CM50" s="20">
        <v>0</v>
      </c>
      <c r="CN50" s="24">
        <v>60</v>
      </c>
      <c r="CO50" s="24">
        <v>15</v>
      </c>
      <c r="CP50" s="20">
        <v>0</v>
      </c>
      <c r="CQ50" s="20">
        <v>0</v>
      </c>
      <c r="CR50" s="20">
        <v>0</v>
      </c>
      <c r="CS50" s="20">
        <v>0</v>
      </c>
      <c r="CT50" s="24">
        <v>0</v>
      </c>
      <c r="CU50" s="24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3">
        <f t="shared" si="38"/>
        <v>10176.4</v>
      </c>
      <c r="DH50" s="23">
        <f t="shared" si="38"/>
        <v>2307</v>
      </c>
      <c r="DI50" s="23">
        <f t="shared" si="39"/>
        <v>1576.1040000000003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  <c r="DV50" s="20">
        <v>0</v>
      </c>
      <c r="DW50" s="20">
        <v>0</v>
      </c>
      <c r="DX50" s="20">
        <v>0</v>
      </c>
      <c r="DY50" s="20">
        <v>0</v>
      </c>
      <c r="DZ50" s="20">
        <v>0</v>
      </c>
      <c r="EA50" s="20">
        <v>0</v>
      </c>
      <c r="EB50" s="20">
        <v>0</v>
      </c>
      <c r="EC50" s="23">
        <f t="shared" si="40"/>
        <v>0</v>
      </c>
      <c r="ED50" s="23">
        <f t="shared" si="40"/>
        <v>0</v>
      </c>
      <c r="EE50" s="23">
        <f t="shared" si="9"/>
        <v>0</v>
      </c>
      <c r="EG50" s="29"/>
      <c r="EH50" s="29"/>
      <c r="EJ50" s="29"/>
      <c r="EK50" s="29"/>
      <c r="EM50" s="29"/>
    </row>
    <row r="51" spans="1:143" s="32" customFormat="1" ht="20.25" customHeight="1">
      <c r="A51" s="49">
        <v>42</v>
      </c>
      <c r="B51" s="50" t="s">
        <v>98</v>
      </c>
      <c r="C51" s="20">
        <v>48985.2</v>
      </c>
      <c r="D51" s="30">
        <v>0</v>
      </c>
      <c r="E51" s="22">
        <f t="shared" si="10"/>
        <v>100095.6</v>
      </c>
      <c r="F51" s="22">
        <f t="shared" si="11"/>
        <v>24132.2</v>
      </c>
      <c r="G51" s="23">
        <f t="shared" si="32"/>
        <v>17101.7494</v>
      </c>
      <c r="H51" s="23">
        <f t="shared" si="12"/>
        <v>70.86693049121091</v>
      </c>
      <c r="I51" s="23">
        <f t="shared" si="13"/>
        <v>17.085415742550122</v>
      </c>
      <c r="J51" s="23">
        <f t="shared" si="14"/>
        <v>12719.5</v>
      </c>
      <c r="K51" s="23">
        <f t="shared" si="15"/>
        <v>2288.2</v>
      </c>
      <c r="L51" s="23">
        <f t="shared" si="33"/>
        <v>2539.1494</v>
      </c>
      <c r="M51" s="23">
        <f t="shared" si="16"/>
        <v>110.96710951839874</v>
      </c>
      <c r="N51" s="23">
        <f t="shared" si="17"/>
        <v>19.962651047604073</v>
      </c>
      <c r="O51" s="23">
        <f t="shared" si="34"/>
        <v>6329</v>
      </c>
      <c r="P51" s="23">
        <f t="shared" si="34"/>
        <v>1060</v>
      </c>
      <c r="Q51" s="23">
        <f t="shared" si="35"/>
        <v>1222.1516</v>
      </c>
      <c r="R51" s="23">
        <f t="shared" si="18"/>
        <v>115.29732075471696</v>
      </c>
      <c r="S51" s="20">
        <f t="shared" si="19"/>
        <v>19.310342866171588</v>
      </c>
      <c r="T51" s="24">
        <v>24.7</v>
      </c>
      <c r="U51" s="24">
        <v>0</v>
      </c>
      <c r="V51" s="23">
        <v>7.72</v>
      </c>
      <c r="W51" s="23" t="e">
        <f t="shared" si="20"/>
        <v>#DIV/0!</v>
      </c>
      <c r="X51" s="20">
        <f t="shared" si="21"/>
        <v>31.255060728744937</v>
      </c>
      <c r="Y51" s="24">
        <v>5650.5</v>
      </c>
      <c r="Z51" s="24">
        <v>988.2</v>
      </c>
      <c r="AA51" s="23">
        <v>1287.2978</v>
      </c>
      <c r="AB51" s="23">
        <f t="shared" si="22"/>
        <v>130.26692977130136</v>
      </c>
      <c r="AC51" s="20">
        <f t="shared" si="23"/>
        <v>22.782015750818513</v>
      </c>
      <c r="AD51" s="24">
        <v>6304.3</v>
      </c>
      <c r="AE51" s="24">
        <v>1060</v>
      </c>
      <c r="AF51" s="23">
        <v>1214.4316</v>
      </c>
      <c r="AG51" s="23">
        <f t="shared" si="24"/>
        <v>114.56901886792453</v>
      </c>
      <c r="AH51" s="20">
        <f t="shared" si="25"/>
        <v>19.263543930333263</v>
      </c>
      <c r="AI51" s="24">
        <v>330</v>
      </c>
      <c r="AJ51" s="24">
        <v>130</v>
      </c>
      <c r="AK51" s="23">
        <v>29.7</v>
      </c>
      <c r="AL51" s="23">
        <f t="shared" si="26"/>
        <v>22.846153846153847</v>
      </c>
      <c r="AM51" s="20">
        <f t="shared" si="27"/>
        <v>9</v>
      </c>
      <c r="AN51" s="25">
        <v>0</v>
      </c>
      <c r="AO51" s="25">
        <v>0</v>
      </c>
      <c r="AP51" s="23">
        <v>0</v>
      </c>
      <c r="AQ51" s="23" t="e">
        <f t="shared" si="28"/>
        <v>#DIV/0!</v>
      </c>
      <c r="AR51" s="20" t="e">
        <f t="shared" si="29"/>
        <v>#DIV/0!</v>
      </c>
      <c r="AS51" s="25">
        <v>0</v>
      </c>
      <c r="AT51" s="25">
        <v>0</v>
      </c>
      <c r="AU51" s="20"/>
      <c r="AV51" s="20"/>
      <c r="AW51" s="20"/>
      <c r="AX51" s="20"/>
      <c r="AY51" s="20">
        <v>87376.1</v>
      </c>
      <c r="AZ51" s="20">
        <v>21844</v>
      </c>
      <c r="BA51" s="20">
        <v>14562.6</v>
      </c>
      <c r="BB51" s="26"/>
      <c r="BC51" s="26"/>
      <c r="BD51" s="26"/>
      <c r="BE51" s="27">
        <v>0</v>
      </c>
      <c r="BF51" s="27">
        <v>0</v>
      </c>
      <c r="BG51" s="20">
        <v>0</v>
      </c>
      <c r="BH51" s="20"/>
      <c r="BI51" s="20"/>
      <c r="BJ51" s="20"/>
      <c r="BK51" s="20"/>
      <c r="BL51" s="20"/>
      <c r="BM51" s="20"/>
      <c r="BN51" s="23">
        <f t="shared" si="36"/>
        <v>230</v>
      </c>
      <c r="BO51" s="23">
        <f t="shared" si="36"/>
        <v>65</v>
      </c>
      <c r="BP51" s="23">
        <f t="shared" si="37"/>
        <v>0</v>
      </c>
      <c r="BQ51" s="23">
        <f t="shared" si="30"/>
        <v>0</v>
      </c>
      <c r="BR51" s="20">
        <f t="shared" si="31"/>
        <v>0</v>
      </c>
      <c r="BS51" s="24">
        <v>230</v>
      </c>
      <c r="BT51" s="24">
        <v>65</v>
      </c>
      <c r="BU51" s="23">
        <v>0</v>
      </c>
      <c r="BV51" s="20">
        <v>0</v>
      </c>
      <c r="BW51" s="20">
        <v>0</v>
      </c>
      <c r="BX51" s="23">
        <v>0</v>
      </c>
      <c r="BY51" s="20">
        <v>0</v>
      </c>
      <c r="BZ51" s="20">
        <v>0</v>
      </c>
      <c r="CA51" s="20">
        <v>0</v>
      </c>
      <c r="CB51" s="24">
        <v>0</v>
      </c>
      <c r="CC51" s="24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30">
        <v>0</v>
      </c>
      <c r="CL51" s="30">
        <v>0</v>
      </c>
      <c r="CM51" s="20">
        <v>0</v>
      </c>
      <c r="CN51" s="24">
        <v>180</v>
      </c>
      <c r="CO51" s="24">
        <v>45</v>
      </c>
      <c r="CP51" s="20">
        <v>0</v>
      </c>
      <c r="CQ51" s="20">
        <v>180</v>
      </c>
      <c r="CR51" s="20">
        <v>45</v>
      </c>
      <c r="CS51" s="20">
        <v>0</v>
      </c>
      <c r="CT51" s="24">
        <v>0</v>
      </c>
      <c r="CU51" s="24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3">
        <f t="shared" si="38"/>
        <v>100095.6</v>
      </c>
      <c r="DH51" s="23">
        <f t="shared" si="38"/>
        <v>24132.2</v>
      </c>
      <c r="DI51" s="23">
        <f t="shared" si="39"/>
        <v>17101.7494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  <c r="DV51" s="20">
        <v>0</v>
      </c>
      <c r="DW51" s="20">
        <v>0</v>
      </c>
      <c r="DX51" s="20">
        <v>0</v>
      </c>
      <c r="DY51" s="20">
        <v>23714.8</v>
      </c>
      <c r="DZ51" s="20">
        <v>6214.8</v>
      </c>
      <c r="EA51" s="20">
        <v>0</v>
      </c>
      <c r="EB51" s="20">
        <v>0</v>
      </c>
      <c r="EC51" s="23">
        <f t="shared" si="40"/>
        <v>23714.8</v>
      </c>
      <c r="ED51" s="23">
        <f t="shared" si="40"/>
        <v>6214.8</v>
      </c>
      <c r="EE51" s="23">
        <f t="shared" si="9"/>
        <v>0</v>
      </c>
      <c r="EG51" s="29"/>
      <c r="EH51" s="29"/>
      <c r="EJ51" s="29"/>
      <c r="EK51" s="29"/>
      <c r="EM51" s="29"/>
    </row>
    <row r="52" spans="1:143" s="32" customFormat="1" ht="20.25" customHeight="1">
      <c r="A52" s="47">
        <v>43</v>
      </c>
      <c r="B52" s="50" t="s">
        <v>99</v>
      </c>
      <c r="C52" s="20">
        <v>261.549</v>
      </c>
      <c r="D52" s="30">
        <v>0</v>
      </c>
      <c r="E52" s="22">
        <f t="shared" si="10"/>
        <v>15017.37</v>
      </c>
      <c r="F52" s="22">
        <f t="shared" si="11"/>
        <v>3772.3</v>
      </c>
      <c r="G52" s="23">
        <f t="shared" si="32"/>
        <v>2548.2520000000004</v>
      </c>
      <c r="H52" s="23">
        <f t="shared" si="12"/>
        <v>67.5516793468176</v>
      </c>
      <c r="I52" s="23">
        <f t="shared" si="13"/>
        <v>16.96869691563836</v>
      </c>
      <c r="J52" s="23">
        <f t="shared" si="14"/>
        <v>4296.67</v>
      </c>
      <c r="K52" s="23">
        <f t="shared" si="15"/>
        <v>1092.125</v>
      </c>
      <c r="L52" s="23">
        <f t="shared" si="33"/>
        <v>761.452</v>
      </c>
      <c r="M52" s="23">
        <f t="shared" si="16"/>
        <v>69.72205562550074</v>
      </c>
      <c r="N52" s="23">
        <f t="shared" si="17"/>
        <v>17.721910223498664</v>
      </c>
      <c r="O52" s="23">
        <f t="shared" si="34"/>
        <v>1577.27</v>
      </c>
      <c r="P52" s="23">
        <f t="shared" si="34"/>
        <v>300</v>
      </c>
      <c r="Q52" s="23">
        <f t="shared" si="35"/>
        <v>280.4878</v>
      </c>
      <c r="R52" s="23">
        <f t="shared" si="18"/>
        <v>93.49593333333334</v>
      </c>
      <c r="S52" s="20">
        <f t="shared" si="19"/>
        <v>17.78311893334686</v>
      </c>
      <c r="T52" s="24">
        <v>0</v>
      </c>
      <c r="U52" s="24">
        <v>0</v>
      </c>
      <c r="V52" s="23">
        <v>0</v>
      </c>
      <c r="W52" s="23" t="e">
        <f t="shared" si="20"/>
        <v>#DIV/0!</v>
      </c>
      <c r="X52" s="20" t="e">
        <f t="shared" si="21"/>
        <v>#DIV/0!</v>
      </c>
      <c r="Y52" s="24">
        <v>1305</v>
      </c>
      <c r="Z52" s="24">
        <v>292.125</v>
      </c>
      <c r="AA52" s="23">
        <v>258.865</v>
      </c>
      <c r="AB52" s="23">
        <f t="shared" si="22"/>
        <v>88.61446298673513</v>
      </c>
      <c r="AC52" s="20">
        <f t="shared" si="23"/>
        <v>19.83639846743295</v>
      </c>
      <c r="AD52" s="24">
        <v>1577.27</v>
      </c>
      <c r="AE52" s="24">
        <v>300</v>
      </c>
      <c r="AF52" s="23">
        <v>280.4878</v>
      </c>
      <c r="AG52" s="23">
        <f t="shared" si="24"/>
        <v>93.49593333333334</v>
      </c>
      <c r="AH52" s="20">
        <f t="shared" si="25"/>
        <v>17.78311893334686</v>
      </c>
      <c r="AI52" s="24">
        <v>450</v>
      </c>
      <c r="AJ52" s="24">
        <v>100</v>
      </c>
      <c r="AK52" s="23">
        <v>209.2992</v>
      </c>
      <c r="AL52" s="23">
        <f t="shared" si="26"/>
        <v>209.2992</v>
      </c>
      <c r="AM52" s="20">
        <f t="shared" si="27"/>
        <v>46.51093333333334</v>
      </c>
      <c r="AN52" s="25">
        <v>0</v>
      </c>
      <c r="AO52" s="25">
        <v>0</v>
      </c>
      <c r="AP52" s="23">
        <v>0</v>
      </c>
      <c r="AQ52" s="23" t="e">
        <f t="shared" si="28"/>
        <v>#DIV/0!</v>
      </c>
      <c r="AR52" s="20" t="e">
        <f t="shared" si="29"/>
        <v>#DIV/0!</v>
      </c>
      <c r="AS52" s="25">
        <v>0</v>
      </c>
      <c r="AT52" s="25">
        <v>0</v>
      </c>
      <c r="AU52" s="20"/>
      <c r="AV52" s="20"/>
      <c r="AW52" s="20"/>
      <c r="AX52" s="20"/>
      <c r="AY52" s="20">
        <v>10720.7</v>
      </c>
      <c r="AZ52" s="20">
        <v>2680.175</v>
      </c>
      <c r="BA52" s="20">
        <v>1786.8</v>
      </c>
      <c r="BB52" s="26"/>
      <c r="BC52" s="26"/>
      <c r="BD52" s="26"/>
      <c r="BE52" s="27">
        <v>0</v>
      </c>
      <c r="BF52" s="27">
        <v>0</v>
      </c>
      <c r="BG52" s="20">
        <v>0</v>
      </c>
      <c r="BH52" s="20"/>
      <c r="BI52" s="20"/>
      <c r="BJ52" s="20"/>
      <c r="BK52" s="20"/>
      <c r="BL52" s="20"/>
      <c r="BM52" s="20"/>
      <c r="BN52" s="23">
        <f t="shared" si="36"/>
        <v>709.9</v>
      </c>
      <c r="BO52" s="23">
        <f t="shared" si="36"/>
        <v>350</v>
      </c>
      <c r="BP52" s="23">
        <f t="shared" si="37"/>
        <v>0</v>
      </c>
      <c r="BQ52" s="23">
        <f t="shared" si="30"/>
        <v>0</v>
      </c>
      <c r="BR52" s="20">
        <f t="shared" si="31"/>
        <v>0</v>
      </c>
      <c r="BS52" s="24">
        <v>709.9</v>
      </c>
      <c r="BT52" s="24">
        <v>350</v>
      </c>
      <c r="BU52" s="23">
        <v>0</v>
      </c>
      <c r="BV52" s="20">
        <v>0</v>
      </c>
      <c r="BW52" s="20">
        <v>0</v>
      </c>
      <c r="BX52" s="23">
        <v>0</v>
      </c>
      <c r="BY52" s="20">
        <v>0</v>
      </c>
      <c r="BZ52" s="20">
        <v>0</v>
      </c>
      <c r="CA52" s="20">
        <v>0</v>
      </c>
      <c r="CB52" s="24">
        <v>0</v>
      </c>
      <c r="CC52" s="24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30">
        <v>0</v>
      </c>
      <c r="CL52" s="30">
        <v>0</v>
      </c>
      <c r="CM52" s="20">
        <v>0</v>
      </c>
      <c r="CN52" s="24">
        <v>254.5</v>
      </c>
      <c r="CO52" s="24">
        <v>50</v>
      </c>
      <c r="CP52" s="20">
        <v>12.8</v>
      </c>
      <c r="CQ52" s="20">
        <v>254.5</v>
      </c>
      <c r="CR52" s="20">
        <v>50</v>
      </c>
      <c r="CS52" s="20">
        <v>12.8</v>
      </c>
      <c r="CT52" s="24">
        <v>0</v>
      </c>
      <c r="CU52" s="24">
        <v>0</v>
      </c>
      <c r="CV52" s="20">
        <v>0</v>
      </c>
      <c r="CW52" s="20">
        <v>0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3">
        <f t="shared" si="38"/>
        <v>15017.37</v>
      </c>
      <c r="DH52" s="23">
        <f t="shared" si="38"/>
        <v>3772.3</v>
      </c>
      <c r="DI52" s="23">
        <f t="shared" si="39"/>
        <v>2548.2520000000004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  <c r="DV52" s="20">
        <v>0</v>
      </c>
      <c r="DW52" s="20">
        <v>0</v>
      </c>
      <c r="DX52" s="20">
        <v>0</v>
      </c>
      <c r="DY52" s="20">
        <v>1300</v>
      </c>
      <c r="DZ52" s="20">
        <v>0</v>
      </c>
      <c r="EA52" s="20">
        <v>0</v>
      </c>
      <c r="EB52" s="20">
        <v>0</v>
      </c>
      <c r="EC52" s="23">
        <f t="shared" si="40"/>
        <v>1300</v>
      </c>
      <c r="ED52" s="23">
        <f t="shared" si="40"/>
        <v>0</v>
      </c>
      <c r="EE52" s="23">
        <f t="shared" si="9"/>
        <v>0</v>
      </c>
      <c r="EG52" s="29"/>
      <c r="EH52" s="29"/>
      <c r="EJ52" s="29"/>
      <c r="EK52" s="29"/>
      <c r="EM52" s="29"/>
    </row>
    <row r="53" spans="1:143" s="32" customFormat="1" ht="20.25" customHeight="1">
      <c r="A53" s="49">
        <v>44</v>
      </c>
      <c r="B53" s="48" t="s">
        <v>100</v>
      </c>
      <c r="C53" s="20">
        <v>84334.52840000001</v>
      </c>
      <c r="D53" s="30">
        <v>0</v>
      </c>
      <c r="E53" s="22">
        <f t="shared" si="10"/>
        <v>458248.6</v>
      </c>
      <c r="F53" s="22">
        <f t="shared" si="11"/>
        <v>111698.5</v>
      </c>
      <c r="G53" s="23">
        <f t="shared" si="32"/>
        <v>72514.06629999999</v>
      </c>
      <c r="H53" s="23">
        <f t="shared" si="12"/>
        <v>64.91946292922465</v>
      </c>
      <c r="I53" s="23">
        <f t="shared" si="13"/>
        <v>15.824176287718064</v>
      </c>
      <c r="J53" s="23">
        <f t="shared" si="14"/>
        <v>168018</v>
      </c>
      <c r="K53" s="23">
        <f t="shared" si="15"/>
        <v>39145</v>
      </c>
      <c r="L53" s="23">
        <f t="shared" si="33"/>
        <v>24715.0663</v>
      </c>
      <c r="M53" s="23">
        <f t="shared" si="16"/>
        <v>63.13722391109975</v>
      </c>
      <c r="N53" s="23">
        <f t="shared" si="17"/>
        <v>14.709772940994418</v>
      </c>
      <c r="O53" s="23">
        <f t="shared" si="34"/>
        <v>47434.2</v>
      </c>
      <c r="P53" s="23">
        <f t="shared" si="34"/>
        <v>11720</v>
      </c>
      <c r="Q53" s="23">
        <f t="shared" si="35"/>
        <v>15520.7853</v>
      </c>
      <c r="R53" s="23">
        <f t="shared" si="18"/>
        <v>132.42990870307167</v>
      </c>
      <c r="S53" s="20">
        <f t="shared" si="19"/>
        <v>32.720664204308285</v>
      </c>
      <c r="T53" s="24">
        <v>983.7</v>
      </c>
      <c r="U53" s="24">
        <v>220</v>
      </c>
      <c r="V53" s="23">
        <v>480.1543</v>
      </c>
      <c r="W53" s="23">
        <f t="shared" si="20"/>
        <v>218.2519545454545</v>
      </c>
      <c r="X53" s="20">
        <f t="shared" si="21"/>
        <v>48.811050116905555</v>
      </c>
      <c r="Y53" s="24">
        <v>22489</v>
      </c>
      <c r="Z53" s="24">
        <v>5500</v>
      </c>
      <c r="AA53" s="23">
        <v>1982.8185</v>
      </c>
      <c r="AB53" s="23">
        <f t="shared" si="22"/>
        <v>36.05124545454545</v>
      </c>
      <c r="AC53" s="20">
        <f t="shared" si="23"/>
        <v>8.816837120369959</v>
      </c>
      <c r="AD53" s="24">
        <v>46450.5</v>
      </c>
      <c r="AE53" s="24">
        <v>11500</v>
      </c>
      <c r="AF53" s="23">
        <v>15040.631</v>
      </c>
      <c r="AG53" s="23">
        <f t="shared" si="24"/>
        <v>130.78809565217392</v>
      </c>
      <c r="AH53" s="20">
        <f t="shared" si="25"/>
        <v>32.37991194927934</v>
      </c>
      <c r="AI53" s="24">
        <v>4194.8</v>
      </c>
      <c r="AJ53" s="24">
        <v>1025</v>
      </c>
      <c r="AK53" s="23">
        <v>1852.94</v>
      </c>
      <c r="AL53" s="23">
        <f t="shared" si="26"/>
        <v>180.77463414634147</v>
      </c>
      <c r="AM53" s="20">
        <f t="shared" si="27"/>
        <v>44.172308572518354</v>
      </c>
      <c r="AN53" s="25">
        <v>5000</v>
      </c>
      <c r="AO53" s="25">
        <v>1400</v>
      </c>
      <c r="AP53" s="23">
        <v>415.6</v>
      </c>
      <c r="AQ53" s="23">
        <f t="shared" si="28"/>
        <v>29.685714285714287</v>
      </c>
      <c r="AR53" s="20">
        <f t="shared" si="29"/>
        <v>8.312</v>
      </c>
      <c r="AS53" s="25">
        <v>0</v>
      </c>
      <c r="AT53" s="25">
        <v>0</v>
      </c>
      <c r="AU53" s="20"/>
      <c r="AV53" s="20"/>
      <c r="AW53" s="20"/>
      <c r="AX53" s="20"/>
      <c r="AY53" s="20">
        <v>286794.1</v>
      </c>
      <c r="AZ53" s="20">
        <v>71698.5</v>
      </c>
      <c r="BA53" s="20">
        <v>47799</v>
      </c>
      <c r="BB53" s="26"/>
      <c r="BC53" s="26"/>
      <c r="BD53" s="26"/>
      <c r="BE53" s="27">
        <v>0</v>
      </c>
      <c r="BF53" s="27">
        <v>0</v>
      </c>
      <c r="BG53" s="20">
        <v>0</v>
      </c>
      <c r="BH53" s="20"/>
      <c r="BI53" s="20"/>
      <c r="BJ53" s="20"/>
      <c r="BK53" s="20"/>
      <c r="BL53" s="20"/>
      <c r="BM53" s="20"/>
      <c r="BN53" s="23">
        <f t="shared" si="36"/>
        <v>52600</v>
      </c>
      <c r="BO53" s="23">
        <f t="shared" si="36"/>
        <v>12700</v>
      </c>
      <c r="BP53" s="23">
        <f t="shared" si="37"/>
        <v>3064.2</v>
      </c>
      <c r="BQ53" s="23">
        <f t="shared" si="30"/>
        <v>24.12755905511811</v>
      </c>
      <c r="BR53" s="20">
        <f t="shared" si="31"/>
        <v>5.825475285171102</v>
      </c>
      <c r="BS53" s="24">
        <v>50000</v>
      </c>
      <c r="BT53" s="24">
        <v>12500</v>
      </c>
      <c r="BU53" s="23">
        <v>1734.2</v>
      </c>
      <c r="BV53" s="20">
        <v>0</v>
      </c>
      <c r="BW53" s="20">
        <v>0</v>
      </c>
      <c r="BX53" s="23">
        <v>0</v>
      </c>
      <c r="BY53" s="20">
        <v>0</v>
      </c>
      <c r="BZ53" s="20">
        <v>0</v>
      </c>
      <c r="CA53" s="20">
        <v>0</v>
      </c>
      <c r="CB53" s="24">
        <v>2600</v>
      </c>
      <c r="CC53" s="24">
        <v>200</v>
      </c>
      <c r="CD53" s="20">
        <v>1330</v>
      </c>
      <c r="CE53" s="20">
        <v>0</v>
      </c>
      <c r="CF53" s="20">
        <v>0</v>
      </c>
      <c r="CG53" s="20">
        <v>0</v>
      </c>
      <c r="CH53" s="20">
        <v>3436.5</v>
      </c>
      <c r="CI53" s="20">
        <v>855</v>
      </c>
      <c r="CJ53" s="20">
        <v>0</v>
      </c>
      <c r="CK53" s="30">
        <v>0</v>
      </c>
      <c r="CL53" s="30">
        <v>0</v>
      </c>
      <c r="CM53" s="20">
        <v>0</v>
      </c>
      <c r="CN53" s="24">
        <v>34580</v>
      </c>
      <c r="CO53" s="24">
        <v>6750</v>
      </c>
      <c r="CP53" s="20">
        <v>1633.9225</v>
      </c>
      <c r="CQ53" s="20">
        <v>18000</v>
      </c>
      <c r="CR53" s="20">
        <v>3500</v>
      </c>
      <c r="CS53" s="20">
        <v>1412.1225</v>
      </c>
      <c r="CT53" s="24">
        <v>0</v>
      </c>
      <c r="CU53" s="24">
        <v>0</v>
      </c>
      <c r="CV53" s="20">
        <v>0</v>
      </c>
      <c r="CW53" s="20">
        <v>400</v>
      </c>
      <c r="CX53" s="20">
        <v>50</v>
      </c>
      <c r="CY53" s="20">
        <v>60</v>
      </c>
      <c r="CZ53" s="20">
        <v>0</v>
      </c>
      <c r="DA53" s="20">
        <v>0</v>
      </c>
      <c r="DB53" s="20">
        <v>0</v>
      </c>
      <c r="DC53" s="20">
        <v>1320</v>
      </c>
      <c r="DD53" s="20">
        <v>0</v>
      </c>
      <c r="DE53" s="20">
        <v>184.8</v>
      </c>
      <c r="DF53" s="20">
        <v>0</v>
      </c>
      <c r="DG53" s="23">
        <f t="shared" si="38"/>
        <v>458248.6</v>
      </c>
      <c r="DH53" s="23">
        <f t="shared" si="38"/>
        <v>111698.5</v>
      </c>
      <c r="DI53" s="23">
        <f t="shared" si="39"/>
        <v>72514.06629999999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  <c r="DV53" s="20">
        <v>0</v>
      </c>
      <c r="DW53" s="20">
        <v>0</v>
      </c>
      <c r="DX53" s="20">
        <v>0</v>
      </c>
      <c r="DY53" s="20">
        <v>0</v>
      </c>
      <c r="DZ53" s="20">
        <v>0</v>
      </c>
      <c r="EA53" s="20">
        <v>0</v>
      </c>
      <c r="EB53" s="20">
        <v>0</v>
      </c>
      <c r="EC53" s="23">
        <f t="shared" si="40"/>
        <v>0</v>
      </c>
      <c r="ED53" s="23">
        <f t="shared" si="40"/>
        <v>0</v>
      </c>
      <c r="EE53" s="23">
        <f t="shared" si="9"/>
        <v>0</v>
      </c>
      <c r="EG53" s="29"/>
      <c r="EH53" s="29"/>
      <c r="EJ53" s="29"/>
      <c r="EK53" s="29"/>
      <c r="EM53" s="29"/>
    </row>
    <row r="54" spans="1:143" s="32" customFormat="1" ht="20.25" customHeight="1">
      <c r="A54" s="47">
        <v>45</v>
      </c>
      <c r="B54" s="48" t="s">
        <v>101</v>
      </c>
      <c r="C54" s="20">
        <v>50155.131</v>
      </c>
      <c r="D54" s="30">
        <v>-0.031000000017229468</v>
      </c>
      <c r="E54" s="22">
        <f t="shared" si="10"/>
        <v>182686.7</v>
      </c>
      <c r="F54" s="22">
        <f t="shared" si="11"/>
        <v>42449.869000000006</v>
      </c>
      <c r="G54" s="23">
        <f t="shared" si="32"/>
        <v>28389.302600000003</v>
      </c>
      <c r="H54" s="23">
        <f t="shared" si="12"/>
        <v>66.87724430904603</v>
      </c>
      <c r="I54" s="23">
        <f t="shared" si="13"/>
        <v>15.539884731619763</v>
      </c>
      <c r="J54" s="23">
        <f t="shared" si="14"/>
        <v>38090</v>
      </c>
      <c r="K54" s="23">
        <f t="shared" si="15"/>
        <v>6335.4439999999995</v>
      </c>
      <c r="L54" s="23">
        <f t="shared" si="33"/>
        <v>4289.902599999999</v>
      </c>
      <c r="M54" s="23">
        <f t="shared" si="16"/>
        <v>67.7127380496142</v>
      </c>
      <c r="N54" s="23">
        <f t="shared" si="17"/>
        <v>11.262542924652138</v>
      </c>
      <c r="O54" s="23">
        <f t="shared" si="34"/>
        <v>14230</v>
      </c>
      <c r="P54" s="23">
        <f t="shared" si="34"/>
        <v>3000</v>
      </c>
      <c r="Q54" s="23">
        <f t="shared" si="35"/>
        <v>3054.4506</v>
      </c>
      <c r="R54" s="23">
        <f t="shared" si="18"/>
        <v>101.81502</v>
      </c>
      <c r="S54" s="20">
        <f t="shared" si="19"/>
        <v>21.46486718200984</v>
      </c>
      <c r="T54" s="24">
        <v>0</v>
      </c>
      <c r="U54" s="24">
        <v>0</v>
      </c>
      <c r="V54" s="23">
        <v>0.9976</v>
      </c>
      <c r="W54" s="23" t="e">
        <f t="shared" si="20"/>
        <v>#DIV/0!</v>
      </c>
      <c r="X54" s="20" t="e">
        <f t="shared" si="21"/>
        <v>#DIV/0!</v>
      </c>
      <c r="Y54" s="24">
        <v>12300</v>
      </c>
      <c r="Z54" s="24">
        <v>1085.444</v>
      </c>
      <c r="AA54" s="23">
        <v>816.912</v>
      </c>
      <c r="AB54" s="23">
        <f t="shared" si="22"/>
        <v>75.26063067279381</v>
      </c>
      <c r="AC54" s="20">
        <f t="shared" si="23"/>
        <v>6.641560975609756</v>
      </c>
      <c r="AD54" s="24">
        <v>14230</v>
      </c>
      <c r="AE54" s="24">
        <v>3000</v>
      </c>
      <c r="AF54" s="23">
        <v>3053.453</v>
      </c>
      <c r="AG54" s="23">
        <f t="shared" si="24"/>
        <v>101.78176666666667</v>
      </c>
      <c r="AH54" s="20">
        <f t="shared" si="25"/>
        <v>21.457856640899507</v>
      </c>
      <c r="AI54" s="24">
        <v>1000</v>
      </c>
      <c r="AJ54" s="24">
        <v>250</v>
      </c>
      <c r="AK54" s="23">
        <v>85.2</v>
      </c>
      <c r="AL54" s="23">
        <f t="shared" si="26"/>
        <v>34.08</v>
      </c>
      <c r="AM54" s="20">
        <f t="shared" si="27"/>
        <v>8.52</v>
      </c>
      <c r="AN54" s="25">
        <v>0</v>
      </c>
      <c r="AO54" s="25">
        <v>0</v>
      </c>
      <c r="AP54" s="23">
        <v>0</v>
      </c>
      <c r="AQ54" s="23" t="e">
        <f t="shared" si="28"/>
        <v>#DIV/0!</v>
      </c>
      <c r="AR54" s="20" t="e">
        <f t="shared" si="29"/>
        <v>#DIV/0!</v>
      </c>
      <c r="AS54" s="25">
        <v>0</v>
      </c>
      <c r="AT54" s="25">
        <v>0</v>
      </c>
      <c r="AU54" s="20"/>
      <c r="AV54" s="20"/>
      <c r="AW54" s="20"/>
      <c r="AX54" s="20"/>
      <c r="AY54" s="20">
        <v>144596.7</v>
      </c>
      <c r="AZ54" s="20">
        <v>36114.425</v>
      </c>
      <c r="BA54" s="20">
        <v>24099.4</v>
      </c>
      <c r="BB54" s="26"/>
      <c r="BC54" s="26"/>
      <c r="BD54" s="26"/>
      <c r="BE54" s="27">
        <v>0</v>
      </c>
      <c r="BF54" s="27">
        <v>0</v>
      </c>
      <c r="BG54" s="20">
        <v>0</v>
      </c>
      <c r="BH54" s="20"/>
      <c r="BI54" s="20"/>
      <c r="BJ54" s="20"/>
      <c r="BK54" s="20"/>
      <c r="BL54" s="20"/>
      <c r="BM54" s="20"/>
      <c r="BN54" s="23">
        <f t="shared" si="36"/>
        <v>6000</v>
      </c>
      <c r="BO54" s="23">
        <f t="shared" si="36"/>
        <v>1000</v>
      </c>
      <c r="BP54" s="23">
        <f t="shared" si="37"/>
        <v>150</v>
      </c>
      <c r="BQ54" s="23">
        <f t="shared" si="30"/>
        <v>15</v>
      </c>
      <c r="BR54" s="20">
        <f t="shared" si="31"/>
        <v>2.5</v>
      </c>
      <c r="BS54" s="24">
        <v>6000</v>
      </c>
      <c r="BT54" s="24">
        <v>1000</v>
      </c>
      <c r="BU54" s="23">
        <v>150</v>
      </c>
      <c r="BV54" s="20">
        <v>0</v>
      </c>
      <c r="BW54" s="20">
        <v>0</v>
      </c>
      <c r="BX54" s="23">
        <v>0</v>
      </c>
      <c r="BY54" s="20">
        <v>0</v>
      </c>
      <c r="BZ54" s="20">
        <v>0</v>
      </c>
      <c r="CA54" s="20">
        <v>0</v>
      </c>
      <c r="CB54" s="24">
        <v>0</v>
      </c>
      <c r="CC54" s="24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30">
        <v>1560</v>
      </c>
      <c r="CL54" s="30">
        <v>0</v>
      </c>
      <c r="CM54" s="20">
        <v>87.7</v>
      </c>
      <c r="CN54" s="24">
        <v>3000</v>
      </c>
      <c r="CO54" s="24">
        <v>1000</v>
      </c>
      <c r="CP54" s="20">
        <v>95.64</v>
      </c>
      <c r="CQ54" s="20">
        <v>3000</v>
      </c>
      <c r="CR54" s="20">
        <v>650</v>
      </c>
      <c r="CS54" s="20">
        <v>95.64</v>
      </c>
      <c r="CT54" s="24">
        <v>0</v>
      </c>
      <c r="CU54" s="24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3">
        <f t="shared" si="38"/>
        <v>182686.7</v>
      </c>
      <c r="DH54" s="23">
        <f t="shared" si="38"/>
        <v>42449.869000000006</v>
      </c>
      <c r="DI54" s="23">
        <f t="shared" si="39"/>
        <v>28389.302600000003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  <c r="DV54" s="20">
        <v>0</v>
      </c>
      <c r="DW54" s="20">
        <v>0</v>
      </c>
      <c r="DX54" s="20">
        <v>0</v>
      </c>
      <c r="DY54" s="20">
        <v>46999.9</v>
      </c>
      <c r="DZ54" s="20">
        <v>6144.869</v>
      </c>
      <c r="EA54" s="20">
        <v>0</v>
      </c>
      <c r="EB54" s="20">
        <v>0</v>
      </c>
      <c r="EC54" s="23">
        <f t="shared" si="40"/>
        <v>46999.9</v>
      </c>
      <c r="ED54" s="23">
        <f t="shared" si="40"/>
        <v>6144.869</v>
      </c>
      <c r="EE54" s="23">
        <f t="shared" si="9"/>
        <v>0</v>
      </c>
      <c r="EG54" s="29"/>
      <c r="EH54" s="29"/>
      <c r="EJ54" s="29"/>
      <c r="EK54" s="29"/>
      <c r="EM54" s="29"/>
    </row>
    <row r="55" spans="1:143" s="32" customFormat="1" ht="20.25" customHeight="1">
      <c r="A55" s="49">
        <v>46</v>
      </c>
      <c r="B55" s="48" t="s">
        <v>102</v>
      </c>
      <c r="C55" s="20">
        <v>34736.652000000104</v>
      </c>
      <c r="D55" s="30">
        <v>0</v>
      </c>
      <c r="E55" s="22">
        <f t="shared" si="10"/>
        <v>163599.7</v>
      </c>
      <c r="F55" s="22">
        <f t="shared" si="11"/>
        <v>42128.097999999896</v>
      </c>
      <c r="G55" s="23">
        <f t="shared" si="32"/>
        <v>25526.0912</v>
      </c>
      <c r="H55" s="23">
        <f t="shared" si="12"/>
        <v>60.591606105739835</v>
      </c>
      <c r="I55" s="23">
        <f t="shared" si="13"/>
        <v>15.602773843717316</v>
      </c>
      <c r="J55" s="23">
        <f t="shared" si="14"/>
        <v>42929.6</v>
      </c>
      <c r="K55" s="23">
        <f t="shared" si="15"/>
        <v>11993.072999999891</v>
      </c>
      <c r="L55" s="23">
        <f t="shared" si="33"/>
        <v>5414.4911999999995</v>
      </c>
      <c r="M55" s="23">
        <f t="shared" si="16"/>
        <v>45.146821002424055</v>
      </c>
      <c r="N55" s="23">
        <f t="shared" si="17"/>
        <v>12.612489284782527</v>
      </c>
      <c r="O55" s="23">
        <f t="shared" si="34"/>
        <v>17364</v>
      </c>
      <c r="P55" s="23">
        <f t="shared" si="34"/>
        <v>5371.0729999999</v>
      </c>
      <c r="Q55" s="23">
        <f t="shared" si="35"/>
        <v>3808.7352</v>
      </c>
      <c r="R55" s="23">
        <f t="shared" si="18"/>
        <v>70.91199840329988</v>
      </c>
      <c r="S55" s="20">
        <f t="shared" si="19"/>
        <v>21.934664823773325</v>
      </c>
      <c r="T55" s="24">
        <v>0</v>
      </c>
      <c r="U55" s="24">
        <v>3</v>
      </c>
      <c r="V55" s="23">
        <v>0.9052</v>
      </c>
      <c r="W55" s="23">
        <f t="shared" si="20"/>
        <v>30.173333333333336</v>
      </c>
      <c r="X55" s="20" t="e">
        <f t="shared" si="21"/>
        <v>#DIV/0!</v>
      </c>
      <c r="Y55" s="24">
        <v>17107.4</v>
      </c>
      <c r="Z55" s="24">
        <v>4000</v>
      </c>
      <c r="AA55" s="23">
        <v>912.555</v>
      </c>
      <c r="AB55" s="23">
        <f t="shared" si="22"/>
        <v>22.813875</v>
      </c>
      <c r="AC55" s="20">
        <f t="shared" si="23"/>
        <v>5.334270549586727</v>
      </c>
      <c r="AD55" s="24">
        <v>17364</v>
      </c>
      <c r="AE55" s="24">
        <v>5368.0729999999</v>
      </c>
      <c r="AF55" s="23">
        <v>3807.83</v>
      </c>
      <c r="AG55" s="23">
        <f t="shared" si="24"/>
        <v>70.9347656039713</v>
      </c>
      <c r="AH55" s="20">
        <f t="shared" si="25"/>
        <v>21.92945173923059</v>
      </c>
      <c r="AI55" s="24">
        <v>570</v>
      </c>
      <c r="AJ55" s="24">
        <v>332</v>
      </c>
      <c r="AK55" s="23">
        <v>130</v>
      </c>
      <c r="AL55" s="23">
        <f t="shared" si="26"/>
        <v>39.1566265060241</v>
      </c>
      <c r="AM55" s="20">
        <f t="shared" si="27"/>
        <v>22.807017543859647</v>
      </c>
      <c r="AN55" s="25">
        <v>0</v>
      </c>
      <c r="AO55" s="25">
        <v>0</v>
      </c>
      <c r="AP55" s="23">
        <v>0</v>
      </c>
      <c r="AQ55" s="23" t="e">
        <f t="shared" si="28"/>
        <v>#DIV/0!</v>
      </c>
      <c r="AR55" s="20" t="e">
        <f t="shared" si="29"/>
        <v>#DIV/0!</v>
      </c>
      <c r="AS55" s="25">
        <v>0</v>
      </c>
      <c r="AT55" s="25">
        <v>0</v>
      </c>
      <c r="AU55" s="20"/>
      <c r="AV55" s="20"/>
      <c r="AW55" s="20"/>
      <c r="AX55" s="20"/>
      <c r="AY55" s="20">
        <v>120670.1</v>
      </c>
      <c r="AZ55" s="20">
        <v>30135.025</v>
      </c>
      <c r="BA55" s="20">
        <v>20111.6</v>
      </c>
      <c r="BB55" s="26"/>
      <c r="BC55" s="26"/>
      <c r="BD55" s="26"/>
      <c r="BE55" s="27">
        <v>0</v>
      </c>
      <c r="BF55" s="27">
        <v>0</v>
      </c>
      <c r="BG55" s="20">
        <v>0</v>
      </c>
      <c r="BH55" s="20"/>
      <c r="BI55" s="20"/>
      <c r="BJ55" s="20"/>
      <c r="BK55" s="20"/>
      <c r="BL55" s="20"/>
      <c r="BM55" s="20"/>
      <c r="BN55" s="23">
        <f t="shared" si="36"/>
        <v>4738.2</v>
      </c>
      <c r="BO55" s="23">
        <f t="shared" si="36"/>
        <v>590</v>
      </c>
      <c r="BP55" s="23">
        <f t="shared" si="37"/>
        <v>323.5</v>
      </c>
      <c r="BQ55" s="23">
        <f t="shared" si="30"/>
        <v>54.83050847457627</v>
      </c>
      <c r="BR55" s="20">
        <f t="shared" si="31"/>
        <v>6.827487231438099</v>
      </c>
      <c r="BS55" s="24">
        <v>4378.2</v>
      </c>
      <c r="BT55" s="24">
        <v>500</v>
      </c>
      <c r="BU55" s="23">
        <v>233.5</v>
      </c>
      <c r="BV55" s="20">
        <v>0</v>
      </c>
      <c r="BW55" s="20">
        <v>0</v>
      </c>
      <c r="BX55" s="23">
        <v>0</v>
      </c>
      <c r="BY55" s="20">
        <v>0</v>
      </c>
      <c r="BZ55" s="20">
        <v>0</v>
      </c>
      <c r="CA55" s="20">
        <v>0</v>
      </c>
      <c r="CB55" s="24">
        <v>360</v>
      </c>
      <c r="CC55" s="24">
        <v>90</v>
      </c>
      <c r="CD55" s="20">
        <v>90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30">
        <v>0</v>
      </c>
      <c r="CL55" s="30">
        <v>0</v>
      </c>
      <c r="CM55" s="20">
        <v>0</v>
      </c>
      <c r="CN55" s="24">
        <v>3150</v>
      </c>
      <c r="CO55" s="24">
        <v>1699.99999999999</v>
      </c>
      <c r="CP55" s="20">
        <v>239.701</v>
      </c>
      <c r="CQ55" s="20">
        <v>2370</v>
      </c>
      <c r="CR55" s="20">
        <v>592.5</v>
      </c>
      <c r="CS55" s="20">
        <v>237.701</v>
      </c>
      <c r="CT55" s="24">
        <v>0</v>
      </c>
      <c r="CU55" s="24">
        <v>0</v>
      </c>
      <c r="CV55" s="20">
        <v>0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3">
        <f t="shared" si="38"/>
        <v>163599.7</v>
      </c>
      <c r="DH55" s="23">
        <f t="shared" si="38"/>
        <v>42128.097999999896</v>
      </c>
      <c r="DI55" s="23">
        <f t="shared" si="39"/>
        <v>25526.0912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  <c r="DV55" s="20">
        <v>0</v>
      </c>
      <c r="DW55" s="20">
        <v>0</v>
      </c>
      <c r="DX55" s="20">
        <v>0</v>
      </c>
      <c r="DY55" s="33">
        <v>23663.3</v>
      </c>
      <c r="DZ55" s="33">
        <v>7113.3479999999</v>
      </c>
      <c r="EA55" s="20">
        <v>0</v>
      </c>
      <c r="EB55" s="20">
        <v>0</v>
      </c>
      <c r="EC55" s="23">
        <f t="shared" si="40"/>
        <v>23663.3</v>
      </c>
      <c r="ED55" s="23">
        <f t="shared" si="40"/>
        <v>7113.3479999999</v>
      </c>
      <c r="EE55" s="23">
        <f t="shared" si="9"/>
        <v>0</v>
      </c>
      <c r="EG55" s="29"/>
      <c r="EH55" s="29"/>
      <c r="EJ55" s="29"/>
      <c r="EK55" s="29"/>
      <c r="EM55" s="29"/>
    </row>
    <row r="56" spans="1:143" s="32" customFormat="1" ht="20.25" customHeight="1">
      <c r="A56" s="47">
        <v>47</v>
      </c>
      <c r="B56" s="48" t="s">
        <v>103</v>
      </c>
      <c r="C56" s="20">
        <v>4165.1</v>
      </c>
      <c r="D56" s="30">
        <v>0</v>
      </c>
      <c r="E56" s="22">
        <f t="shared" si="10"/>
        <v>644464.2</v>
      </c>
      <c r="F56" s="22">
        <f t="shared" si="11"/>
        <v>164809.30000000002</v>
      </c>
      <c r="G56" s="23">
        <f t="shared" si="32"/>
        <v>104658.13960000001</v>
      </c>
      <c r="H56" s="23">
        <f t="shared" si="12"/>
        <v>63.50256909045788</v>
      </c>
      <c r="I56" s="23">
        <f t="shared" si="13"/>
        <v>16.239558318367415</v>
      </c>
      <c r="J56" s="23">
        <f t="shared" si="14"/>
        <v>157811.3</v>
      </c>
      <c r="K56" s="23">
        <f t="shared" si="15"/>
        <v>43146.1</v>
      </c>
      <c r="L56" s="23">
        <f t="shared" si="33"/>
        <v>25304.5396</v>
      </c>
      <c r="M56" s="23">
        <f t="shared" si="16"/>
        <v>58.64849801024889</v>
      </c>
      <c r="N56" s="23">
        <f t="shared" si="17"/>
        <v>16.034681673619065</v>
      </c>
      <c r="O56" s="23">
        <f t="shared" si="34"/>
        <v>47197.399999999994</v>
      </c>
      <c r="P56" s="23">
        <f t="shared" si="34"/>
        <v>13900</v>
      </c>
      <c r="Q56" s="23">
        <f t="shared" si="35"/>
        <v>8345.157</v>
      </c>
      <c r="R56" s="23">
        <f t="shared" si="18"/>
        <v>60.03710071942445</v>
      </c>
      <c r="S56" s="20">
        <f t="shared" si="19"/>
        <v>17.68139134782848</v>
      </c>
      <c r="T56" s="24">
        <v>10147.7</v>
      </c>
      <c r="U56" s="24">
        <v>3900</v>
      </c>
      <c r="V56" s="23">
        <v>2780.947</v>
      </c>
      <c r="W56" s="23">
        <f t="shared" si="20"/>
        <v>71.30633333333334</v>
      </c>
      <c r="X56" s="20">
        <f t="shared" si="21"/>
        <v>27.404702543433483</v>
      </c>
      <c r="Y56" s="24">
        <v>9869.3</v>
      </c>
      <c r="Z56" s="24">
        <v>2000</v>
      </c>
      <c r="AA56" s="34">
        <v>794.9936</v>
      </c>
      <c r="AB56" s="23">
        <f t="shared" si="22"/>
        <v>39.74968</v>
      </c>
      <c r="AC56" s="20">
        <f t="shared" si="23"/>
        <v>8.055217695277275</v>
      </c>
      <c r="AD56" s="24">
        <v>37049.7</v>
      </c>
      <c r="AE56" s="24">
        <v>10000</v>
      </c>
      <c r="AF56" s="23">
        <v>5564.21</v>
      </c>
      <c r="AG56" s="23">
        <f t="shared" si="24"/>
        <v>55.642100000000006</v>
      </c>
      <c r="AH56" s="20">
        <f t="shared" si="25"/>
        <v>15.018232266388123</v>
      </c>
      <c r="AI56" s="24">
        <v>13804.1</v>
      </c>
      <c r="AJ56" s="24">
        <v>5947.6</v>
      </c>
      <c r="AK56" s="23">
        <v>4656.48</v>
      </c>
      <c r="AL56" s="23">
        <f t="shared" si="26"/>
        <v>78.29174793193893</v>
      </c>
      <c r="AM56" s="20">
        <f t="shared" si="27"/>
        <v>33.7325866952572</v>
      </c>
      <c r="AN56" s="25">
        <v>8000</v>
      </c>
      <c r="AO56" s="25">
        <v>1450</v>
      </c>
      <c r="AP56" s="23">
        <v>1135.5</v>
      </c>
      <c r="AQ56" s="23">
        <f t="shared" si="28"/>
        <v>78.3103448275862</v>
      </c>
      <c r="AR56" s="20">
        <f t="shared" si="29"/>
        <v>14.19375</v>
      </c>
      <c r="AS56" s="25">
        <v>0</v>
      </c>
      <c r="AT56" s="25">
        <v>0</v>
      </c>
      <c r="AU56" s="20"/>
      <c r="AV56" s="20"/>
      <c r="AW56" s="20"/>
      <c r="AX56" s="20"/>
      <c r="AY56" s="20">
        <v>476122.1</v>
      </c>
      <c r="AZ56" s="20">
        <v>119030.5</v>
      </c>
      <c r="BA56" s="20">
        <v>79353.6</v>
      </c>
      <c r="BB56" s="26"/>
      <c r="BC56" s="26"/>
      <c r="BD56" s="26"/>
      <c r="BE56" s="27">
        <v>5134.1</v>
      </c>
      <c r="BF56" s="27">
        <v>1283.5</v>
      </c>
      <c r="BG56" s="20">
        <v>0</v>
      </c>
      <c r="BH56" s="20"/>
      <c r="BI56" s="20"/>
      <c r="BJ56" s="20"/>
      <c r="BK56" s="20"/>
      <c r="BL56" s="20"/>
      <c r="BM56" s="20"/>
      <c r="BN56" s="23">
        <f t="shared" si="36"/>
        <v>8100</v>
      </c>
      <c r="BO56" s="23">
        <f t="shared" si="36"/>
        <v>1700</v>
      </c>
      <c r="BP56" s="23">
        <f t="shared" si="37"/>
        <v>535.254</v>
      </c>
      <c r="BQ56" s="23">
        <f t="shared" si="30"/>
        <v>31.485529411764706</v>
      </c>
      <c r="BR56" s="20">
        <f t="shared" si="31"/>
        <v>6.608074074074074</v>
      </c>
      <c r="BS56" s="24">
        <v>4250</v>
      </c>
      <c r="BT56" s="24">
        <v>900</v>
      </c>
      <c r="BU56" s="23">
        <v>457.354</v>
      </c>
      <c r="BV56" s="20">
        <v>0</v>
      </c>
      <c r="BW56" s="20">
        <v>0</v>
      </c>
      <c r="BX56" s="23">
        <v>0</v>
      </c>
      <c r="BY56" s="20">
        <v>0</v>
      </c>
      <c r="BZ56" s="20">
        <v>0</v>
      </c>
      <c r="CA56" s="20">
        <v>0</v>
      </c>
      <c r="CB56" s="24">
        <v>3850</v>
      </c>
      <c r="CC56" s="24">
        <v>800</v>
      </c>
      <c r="CD56" s="20">
        <v>77.9</v>
      </c>
      <c r="CE56" s="20">
        <v>0</v>
      </c>
      <c r="CF56" s="20">
        <v>0</v>
      </c>
      <c r="CG56" s="20">
        <v>0</v>
      </c>
      <c r="CH56" s="20">
        <v>5396.7</v>
      </c>
      <c r="CI56" s="20">
        <v>1349.2</v>
      </c>
      <c r="CJ56" s="20">
        <v>0</v>
      </c>
      <c r="CK56" s="30">
        <v>0</v>
      </c>
      <c r="CL56" s="30">
        <v>0</v>
      </c>
      <c r="CM56" s="33">
        <v>0</v>
      </c>
      <c r="CN56" s="24">
        <v>66040.5</v>
      </c>
      <c r="CO56" s="24">
        <v>17228.5</v>
      </c>
      <c r="CP56" s="33">
        <v>9262.87</v>
      </c>
      <c r="CQ56" s="20">
        <v>18600</v>
      </c>
      <c r="CR56" s="20">
        <v>4500</v>
      </c>
      <c r="CS56" s="20">
        <v>2650.35</v>
      </c>
      <c r="CT56" s="24">
        <v>2000</v>
      </c>
      <c r="CU56" s="24">
        <v>400</v>
      </c>
      <c r="CV56" s="20">
        <v>354.335</v>
      </c>
      <c r="CW56" s="20">
        <v>200</v>
      </c>
      <c r="CX56" s="20">
        <v>20</v>
      </c>
      <c r="CY56" s="20">
        <v>0</v>
      </c>
      <c r="CZ56" s="20">
        <v>0</v>
      </c>
      <c r="DA56" s="20">
        <v>0</v>
      </c>
      <c r="DB56" s="20">
        <v>0</v>
      </c>
      <c r="DC56" s="20">
        <v>2600</v>
      </c>
      <c r="DD56" s="20">
        <v>500</v>
      </c>
      <c r="DE56" s="20">
        <v>219.95</v>
      </c>
      <c r="DF56" s="20">
        <v>0</v>
      </c>
      <c r="DG56" s="23">
        <f t="shared" si="38"/>
        <v>644464.2</v>
      </c>
      <c r="DH56" s="23">
        <f t="shared" si="38"/>
        <v>164809.30000000002</v>
      </c>
      <c r="DI56" s="23">
        <f t="shared" si="39"/>
        <v>104658.13960000001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  <c r="DV56" s="20">
        <v>0</v>
      </c>
      <c r="DW56" s="20">
        <v>0</v>
      </c>
      <c r="DX56" s="20">
        <v>0</v>
      </c>
      <c r="DY56" s="20">
        <v>0</v>
      </c>
      <c r="DZ56" s="20">
        <v>0</v>
      </c>
      <c r="EA56" s="20">
        <v>0</v>
      </c>
      <c r="EB56" s="20">
        <v>0</v>
      </c>
      <c r="EC56" s="23">
        <f t="shared" si="40"/>
        <v>0</v>
      </c>
      <c r="ED56" s="23">
        <f t="shared" si="40"/>
        <v>0</v>
      </c>
      <c r="EE56" s="23">
        <f t="shared" si="9"/>
        <v>0</v>
      </c>
      <c r="EG56" s="29"/>
      <c r="EH56" s="29"/>
      <c r="EJ56" s="29"/>
      <c r="EK56" s="29"/>
      <c r="EM56" s="29"/>
    </row>
    <row r="57" spans="1:143" s="32" customFormat="1" ht="20.25" customHeight="1">
      <c r="A57" s="49">
        <v>48</v>
      </c>
      <c r="B57" s="48" t="s">
        <v>104</v>
      </c>
      <c r="C57" s="20">
        <v>148568.0346</v>
      </c>
      <c r="D57" s="30">
        <v>0</v>
      </c>
      <c r="E57" s="22">
        <f t="shared" si="10"/>
        <v>314763.6</v>
      </c>
      <c r="F57" s="22">
        <f t="shared" si="11"/>
        <v>66179.365</v>
      </c>
      <c r="G57" s="23">
        <f t="shared" si="32"/>
        <v>48502.9114</v>
      </c>
      <c r="H57" s="23">
        <f t="shared" si="12"/>
        <v>73.29008279242328</v>
      </c>
      <c r="I57" s="23">
        <f t="shared" si="13"/>
        <v>15.409313974042743</v>
      </c>
      <c r="J57" s="23">
        <f t="shared" si="14"/>
        <v>140110.1</v>
      </c>
      <c r="K57" s="23">
        <f t="shared" si="15"/>
        <v>25966.065000000002</v>
      </c>
      <c r="L57" s="23">
        <f t="shared" si="33"/>
        <v>21694.1114</v>
      </c>
      <c r="M57" s="23">
        <f t="shared" si="16"/>
        <v>83.54793612355202</v>
      </c>
      <c r="N57" s="23">
        <f t="shared" si="17"/>
        <v>15.483617098267722</v>
      </c>
      <c r="O57" s="23">
        <f t="shared" si="34"/>
        <v>22954.3</v>
      </c>
      <c r="P57" s="23">
        <f t="shared" si="34"/>
        <v>2197</v>
      </c>
      <c r="Q57" s="23">
        <f t="shared" si="35"/>
        <v>4371.7364</v>
      </c>
      <c r="R57" s="23">
        <f t="shared" si="18"/>
        <v>198.98663632225762</v>
      </c>
      <c r="S57" s="20">
        <f t="shared" si="19"/>
        <v>19.045391930923618</v>
      </c>
      <c r="T57" s="24">
        <v>1288.5</v>
      </c>
      <c r="U57" s="24">
        <v>270</v>
      </c>
      <c r="V57" s="23">
        <v>180.9964</v>
      </c>
      <c r="W57" s="23">
        <f t="shared" si="20"/>
        <v>67.0357037037037</v>
      </c>
      <c r="X57" s="20">
        <f t="shared" si="21"/>
        <v>14.04706247574699</v>
      </c>
      <c r="Y57" s="24">
        <v>12190</v>
      </c>
      <c r="Z57" s="24">
        <v>3500.065</v>
      </c>
      <c r="AA57" s="34">
        <v>1502.992</v>
      </c>
      <c r="AB57" s="23">
        <f t="shared" si="22"/>
        <v>42.94183108027993</v>
      </c>
      <c r="AC57" s="20">
        <f t="shared" si="23"/>
        <v>12.329712879409351</v>
      </c>
      <c r="AD57" s="24">
        <v>21665.8</v>
      </c>
      <c r="AE57" s="24">
        <v>1927</v>
      </c>
      <c r="AF57" s="23">
        <v>4190.74</v>
      </c>
      <c r="AG57" s="23">
        <f t="shared" si="24"/>
        <v>217.47483134405812</v>
      </c>
      <c r="AH57" s="20">
        <f t="shared" si="25"/>
        <v>19.34265062910209</v>
      </c>
      <c r="AI57" s="24">
        <v>1564.4</v>
      </c>
      <c r="AJ57" s="24">
        <v>195.6</v>
      </c>
      <c r="AK57" s="23">
        <v>245.16</v>
      </c>
      <c r="AL57" s="23">
        <f t="shared" si="26"/>
        <v>125.33742331288344</v>
      </c>
      <c r="AM57" s="20">
        <f t="shared" si="27"/>
        <v>15.671183840450013</v>
      </c>
      <c r="AN57" s="25">
        <v>0</v>
      </c>
      <c r="AO57" s="25">
        <v>0</v>
      </c>
      <c r="AP57" s="23">
        <v>0</v>
      </c>
      <c r="AQ57" s="23" t="e">
        <f t="shared" si="28"/>
        <v>#DIV/0!</v>
      </c>
      <c r="AR57" s="20" t="e">
        <f t="shared" si="29"/>
        <v>#DIV/0!</v>
      </c>
      <c r="AS57" s="25">
        <v>0</v>
      </c>
      <c r="AT57" s="25">
        <v>0</v>
      </c>
      <c r="AU57" s="20"/>
      <c r="AV57" s="20"/>
      <c r="AW57" s="20"/>
      <c r="AX57" s="20"/>
      <c r="AY57" s="20">
        <v>160853.5</v>
      </c>
      <c r="AZ57" s="20">
        <v>40213.3</v>
      </c>
      <c r="BA57" s="20">
        <v>26808.8</v>
      </c>
      <c r="BB57" s="26"/>
      <c r="BC57" s="26"/>
      <c r="BD57" s="26"/>
      <c r="BE57" s="27">
        <v>0</v>
      </c>
      <c r="BF57" s="27">
        <v>0</v>
      </c>
      <c r="BG57" s="20">
        <v>0</v>
      </c>
      <c r="BH57" s="20"/>
      <c r="BI57" s="20"/>
      <c r="BJ57" s="20"/>
      <c r="BK57" s="20"/>
      <c r="BL57" s="20"/>
      <c r="BM57" s="20"/>
      <c r="BN57" s="23">
        <f t="shared" si="36"/>
        <v>19537.9</v>
      </c>
      <c r="BO57" s="23">
        <f t="shared" si="36"/>
        <v>154.9</v>
      </c>
      <c r="BP57" s="23">
        <f t="shared" si="37"/>
        <v>2550.168</v>
      </c>
      <c r="BQ57" s="23">
        <f t="shared" si="30"/>
        <v>1646.3318269851516</v>
      </c>
      <c r="BR57" s="20">
        <f t="shared" si="31"/>
        <v>13.052416073375337</v>
      </c>
      <c r="BS57" s="24">
        <v>13460</v>
      </c>
      <c r="BT57" s="24">
        <v>136</v>
      </c>
      <c r="BU57" s="23">
        <v>1563.968</v>
      </c>
      <c r="BV57" s="20">
        <v>0</v>
      </c>
      <c r="BW57" s="20">
        <v>0</v>
      </c>
      <c r="BX57" s="23">
        <v>0</v>
      </c>
      <c r="BY57" s="20">
        <v>0</v>
      </c>
      <c r="BZ57" s="20">
        <v>0</v>
      </c>
      <c r="CA57" s="20">
        <v>0</v>
      </c>
      <c r="CB57" s="24">
        <v>6077.9</v>
      </c>
      <c r="CC57" s="24">
        <v>18.9</v>
      </c>
      <c r="CD57" s="20">
        <v>986.2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30">
        <v>0</v>
      </c>
      <c r="CL57" s="30">
        <v>0</v>
      </c>
      <c r="CM57" s="20">
        <v>0</v>
      </c>
      <c r="CN57" s="24">
        <v>23513.5</v>
      </c>
      <c r="CO57" s="24">
        <v>4878.5</v>
      </c>
      <c r="CP57" s="20">
        <v>3024.055</v>
      </c>
      <c r="CQ57" s="20">
        <v>3840</v>
      </c>
      <c r="CR57" s="20">
        <v>960</v>
      </c>
      <c r="CS57" s="20">
        <v>542.79</v>
      </c>
      <c r="CT57" s="24">
        <v>300</v>
      </c>
      <c r="CU57" s="24">
        <v>30</v>
      </c>
      <c r="CV57" s="20">
        <v>0</v>
      </c>
      <c r="CW57" s="20">
        <v>50</v>
      </c>
      <c r="CX57" s="20">
        <v>10</v>
      </c>
      <c r="CY57" s="20">
        <v>0</v>
      </c>
      <c r="CZ57" s="20">
        <v>0</v>
      </c>
      <c r="DA57" s="20">
        <v>0</v>
      </c>
      <c r="DB57" s="20">
        <v>0</v>
      </c>
      <c r="DC57" s="20">
        <v>60000</v>
      </c>
      <c r="DD57" s="20">
        <v>15000</v>
      </c>
      <c r="DE57" s="20">
        <v>10000</v>
      </c>
      <c r="DF57" s="20">
        <v>0</v>
      </c>
      <c r="DG57" s="23">
        <f t="shared" si="38"/>
        <v>300963.6</v>
      </c>
      <c r="DH57" s="23">
        <f t="shared" si="38"/>
        <v>66179.365</v>
      </c>
      <c r="DI57" s="23">
        <f t="shared" si="39"/>
        <v>48502.9114</v>
      </c>
      <c r="DJ57" s="20">
        <v>0</v>
      </c>
      <c r="DK57" s="20">
        <v>0</v>
      </c>
      <c r="DL57" s="20">
        <v>0</v>
      </c>
      <c r="DM57" s="20">
        <v>13800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  <c r="DV57" s="20">
        <v>0</v>
      </c>
      <c r="DW57" s="20">
        <v>0</v>
      </c>
      <c r="DX57" s="20">
        <v>0</v>
      </c>
      <c r="DY57" s="20">
        <v>45000</v>
      </c>
      <c r="DZ57" s="20">
        <v>0.065</v>
      </c>
      <c r="EA57" s="20">
        <v>0</v>
      </c>
      <c r="EB57" s="20">
        <v>0</v>
      </c>
      <c r="EC57" s="23">
        <f t="shared" si="40"/>
        <v>58800</v>
      </c>
      <c r="ED57" s="23">
        <f t="shared" si="40"/>
        <v>0.065</v>
      </c>
      <c r="EE57" s="23">
        <f t="shared" si="9"/>
        <v>0</v>
      </c>
      <c r="EG57" s="29"/>
      <c r="EH57" s="29"/>
      <c r="EJ57" s="29"/>
      <c r="EK57" s="29"/>
      <c r="EM57" s="29"/>
    </row>
    <row r="58" spans="1:143" s="32" customFormat="1" ht="20.25" customHeight="1">
      <c r="A58" s="47">
        <v>49</v>
      </c>
      <c r="B58" s="48" t="s">
        <v>105</v>
      </c>
      <c r="C58" s="20">
        <v>20487.0765</v>
      </c>
      <c r="D58" s="30">
        <v>0</v>
      </c>
      <c r="E58" s="22">
        <f t="shared" si="10"/>
        <v>151595.4</v>
      </c>
      <c r="F58" s="22">
        <f t="shared" si="11"/>
        <v>35933.423</v>
      </c>
      <c r="G58" s="23">
        <f t="shared" si="32"/>
        <v>22594.3024</v>
      </c>
      <c r="H58" s="23">
        <f t="shared" si="12"/>
        <v>62.87823567490355</v>
      </c>
      <c r="I58" s="23">
        <f t="shared" si="13"/>
        <v>14.904345646371855</v>
      </c>
      <c r="J58" s="23">
        <f t="shared" si="14"/>
        <v>36963.200000000004</v>
      </c>
      <c r="K58" s="23">
        <f t="shared" si="15"/>
        <v>7275.323</v>
      </c>
      <c r="L58" s="23">
        <f t="shared" si="33"/>
        <v>3488.9023999999995</v>
      </c>
      <c r="M58" s="23">
        <f t="shared" si="16"/>
        <v>47.95529215678808</v>
      </c>
      <c r="N58" s="23">
        <f t="shared" si="17"/>
        <v>9.4388537788936</v>
      </c>
      <c r="O58" s="23">
        <f t="shared" si="34"/>
        <v>15423.9</v>
      </c>
      <c r="P58" s="23">
        <f t="shared" si="34"/>
        <v>2450</v>
      </c>
      <c r="Q58" s="23">
        <f t="shared" si="35"/>
        <v>1595.0934</v>
      </c>
      <c r="R58" s="23">
        <f t="shared" si="18"/>
        <v>65.10585306122448</v>
      </c>
      <c r="S58" s="20">
        <f t="shared" si="19"/>
        <v>10.341699570147627</v>
      </c>
      <c r="T58" s="24">
        <v>523.1</v>
      </c>
      <c r="U58" s="24">
        <v>150</v>
      </c>
      <c r="V58" s="23">
        <v>110.8634</v>
      </c>
      <c r="W58" s="23">
        <f t="shared" si="20"/>
        <v>73.90893333333334</v>
      </c>
      <c r="X58" s="20">
        <f t="shared" si="21"/>
        <v>21.193538520359397</v>
      </c>
      <c r="Y58" s="24">
        <v>10268</v>
      </c>
      <c r="Z58" s="24">
        <v>2043.823</v>
      </c>
      <c r="AA58" s="23">
        <v>552.304</v>
      </c>
      <c r="AB58" s="23">
        <f t="shared" si="22"/>
        <v>27.023083701475127</v>
      </c>
      <c r="AC58" s="20">
        <f t="shared" si="23"/>
        <v>5.378885858979353</v>
      </c>
      <c r="AD58" s="24">
        <v>14900.8</v>
      </c>
      <c r="AE58" s="24">
        <v>2300</v>
      </c>
      <c r="AF58" s="23">
        <v>1484.23</v>
      </c>
      <c r="AG58" s="23">
        <f t="shared" si="24"/>
        <v>64.53173913043479</v>
      </c>
      <c r="AH58" s="20">
        <f t="shared" si="25"/>
        <v>9.960740362933535</v>
      </c>
      <c r="AI58" s="24">
        <v>856.8</v>
      </c>
      <c r="AJ58" s="24">
        <v>314.2</v>
      </c>
      <c r="AK58" s="23">
        <v>139.1</v>
      </c>
      <c r="AL58" s="23">
        <f t="shared" si="26"/>
        <v>44.2711648631445</v>
      </c>
      <c r="AM58" s="20">
        <f t="shared" si="27"/>
        <v>16.23482726423903</v>
      </c>
      <c r="AN58" s="25">
        <v>0</v>
      </c>
      <c r="AO58" s="25">
        <v>0</v>
      </c>
      <c r="AP58" s="23">
        <v>0</v>
      </c>
      <c r="AQ58" s="23" t="e">
        <f t="shared" si="28"/>
        <v>#DIV/0!</v>
      </c>
      <c r="AR58" s="20" t="e">
        <f t="shared" si="29"/>
        <v>#DIV/0!</v>
      </c>
      <c r="AS58" s="25">
        <v>0</v>
      </c>
      <c r="AT58" s="25">
        <v>0</v>
      </c>
      <c r="AU58" s="20"/>
      <c r="AV58" s="20"/>
      <c r="AW58" s="20"/>
      <c r="AX58" s="20"/>
      <c r="AY58" s="20">
        <v>114632.2</v>
      </c>
      <c r="AZ58" s="20">
        <v>28658.1</v>
      </c>
      <c r="BA58" s="20">
        <v>19105.4</v>
      </c>
      <c r="BB58" s="26"/>
      <c r="BC58" s="26"/>
      <c r="BD58" s="26"/>
      <c r="BE58" s="27">
        <v>0</v>
      </c>
      <c r="BF58" s="27">
        <v>0</v>
      </c>
      <c r="BG58" s="20">
        <v>0</v>
      </c>
      <c r="BH58" s="20"/>
      <c r="BI58" s="20"/>
      <c r="BJ58" s="20"/>
      <c r="BK58" s="20"/>
      <c r="BL58" s="20"/>
      <c r="BM58" s="20"/>
      <c r="BN58" s="23">
        <f t="shared" si="36"/>
        <v>2583.9</v>
      </c>
      <c r="BO58" s="23">
        <f t="shared" si="36"/>
        <v>1232.3</v>
      </c>
      <c r="BP58" s="23">
        <f t="shared" si="37"/>
        <v>240.6</v>
      </c>
      <c r="BQ58" s="23">
        <f t="shared" si="30"/>
        <v>19.524466444859208</v>
      </c>
      <c r="BR58" s="20">
        <f t="shared" si="31"/>
        <v>9.31150586323</v>
      </c>
      <c r="BS58" s="24">
        <v>2547.9</v>
      </c>
      <c r="BT58" s="24">
        <v>1227.3</v>
      </c>
      <c r="BU58" s="23">
        <v>240.6</v>
      </c>
      <c r="BV58" s="20">
        <v>0</v>
      </c>
      <c r="BW58" s="20">
        <v>0</v>
      </c>
      <c r="BX58" s="23">
        <v>0</v>
      </c>
      <c r="BY58" s="20">
        <v>0</v>
      </c>
      <c r="BZ58" s="20">
        <v>0</v>
      </c>
      <c r="CA58" s="20">
        <v>0</v>
      </c>
      <c r="CB58" s="24">
        <v>36</v>
      </c>
      <c r="CC58" s="24">
        <v>5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30">
        <v>0</v>
      </c>
      <c r="CL58" s="30">
        <v>0</v>
      </c>
      <c r="CM58" s="20">
        <v>0</v>
      </c>
      <c r="CN58" s="24">
        <v>6630.6</v>
      </c>
      <c r="CO58" s="24">
        <v>910</v>
      </c>
      <c r="CP58" s="20">
        <v>681.7</v>
      </c>
      <c r="CQ58" s="20">
        <v>3850.6</v>
      </c>
      <c r="CR58" s="20">
        <v>962.65</v>
      </c>
      <c r="CS58" s="20">
        <v>440.7</v>
      </c>
      <c r="CT58" s="24">
        <v>100</v>
      </c>
      <c r="CU58" s="24">
        <v>25</v>
      </c>
      <c r="CV58" s="20">
        <v>8.715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1100</v>
      </c>
      <c r="DD58" s="20">
        <v>300</v>
      </c>
      <c r="DE58" s="20">
        <v>271.39</v>
      </c>
      <c r="DF58" s="20">
        <v>0</v>
      </c>
      <c r="DG58" s="23">
        <f t="shared" si="38"/>
        <v>151595.4</v>
      </c>
      <c r="DH58" s="23">
        <f t="shared" si="38"/>
        <v>35933.423</v>
      </c>
      <c r="DI58" s="23">
        <f t="shared" si="39"/>
        <v>22594.3024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  <c r="DV58" s="20">
        <v>0</v>
      </c>
      <c r="DW58" s="20">
        <v>0</v>
      </c>
      <c r="DX58" s="20">
        <v>0</v>
      </c>
      <c r="DY58" s="33">
        <v>7554.924</v>
      </c>
      <c r="DZ58" s="33">
        <v>37.4235</v>
      </c>
      <c r="EA58" s="20">
        <v>0</v>
      </c>
      <c r="EB58" s="20">
        <v>0</v>
      </c>
      <c r="EC58" s="23">
        <f t="shared" si="40"/>
        <v>7554.924</v>
      </c>
      <c r="ED58" s="23">
        <f t="shared" si="40"/>
        <v>37.4235</v>
      </c>
      <c r="EE58" s="23">
        <f t="shared" si="9"/>
        <v>0</v>
      </c>
      <c r="EG58" s="29"/>
      <c r="EH58" s="29"/>
      <c r="EJ58" s="29"/>
      <c r="EK58" s="29"/>
      <c r="EM58" s="29"/>
    </row>
    <row r="59" spans="1:143" s="32" customFormat="1" ht="20.25" customHeight="1">
      <c r="A59" s="49">
        <v>50</v>
      </c>
      <c r="B59" s="50" t="s">
        <v>106</v>
      </c>
      <c r="C59" s="20">
        <v>17743.693</v>
      </c>
      <c r="D59" s="30">
        <v>0</v>
      </c>
      <c r="E59" s="22">
        <f t="shared" si="10"/>
        <v>57777.9</v>
      </c>
      <c r="F59" s="22">
        <f t="shared" si="11"/>
        <v>12030</v>
      </c>
      <c r="G59" s="23">
        <f t="shared" si="32"/>
        <v>9643.373</v>
      </c>
      <c r="H59" s="23">
        <f t="shared" si="12"/>
        <v>80.16103906899417</v>
      </c>
      <c r="I59" s="23">
        <f t="shared" si="13"/>
        <v>16.690417962577385</v>
      </c>
      <c r="J59" s="23">
        <f t="shared" si="14"/>
        <v>17570.1</v>
      </c>
      <c r="K59" s="23">
        <f t="shared" si="15"/>
        <v>1978</v>
      </c>
      <c r="L59" s="23">
        <f t="shared" si="33"/>
        <v>2941.973</v>
      </c>
      <c r="M59" s="23">
        <f t="shared" si="16"/>
        <v>148.73473205257838</v>
      </c>
      <c r="N59" s="23">
        <f t="shared" si="17"/>
        <v>16.744201797371673</v>
      </c>
      <c r="O59" s="23">
        <f t="shared" si="34"/>
        <v>7272.2</v>
      </c>
      <c r="P59" s="23">
        <f t="shared" si="34"/>
        <v>1150</v>
      </c>
      <c r="Q59" s="23">
        <f t="shared" si="35"/>
        <v>1567.5510000000002</v>
      </c>
      <c r="R59" s="23">
        <f t="shared" si="18"/>
        <v>136.30878260869565</v>
      </c>
      <c r="S59" s="20">
        <f t="shared" si="19"/>
        <v>21.55538901570364</v>
      </c>
      <c r="T59" s="24">
        <v>209.5</v>
      </c>
      <c r="U59" s="24">
        <v>0</v>
      </c>
      <c r="V59" s="23">
        <v>14.151</v>
      </c>
      <c r="W59" s="23" t="e">
        <f t="shared" si="20"/>
        <v>#DIV/0!</v>
      </c>
      <c r="X59" s="20">
        <f t="shared" si="21"/>
        <v>6.754653937947494</v>
      </c>
      <c r="Y59" s="24">
        <v>7942.5</v>
      </c>
      <c r="Z59" s="24">
        <v>580</v>
      </c>
      <c r="AA59" s="23">
        <v>1054.922</v>
      </c>
      <c r="AB59" s="23">
        <f t="shared" si="22"/>
        <v>181.88310344827588</v>
      </c>
      <c r="AC59" s="20">
        <f t="shared" si="23"/>
        <v>13.28198929807995</v>
      </c>
      <c r="AD59" s="24">
        <v>7062.7</v>
      </c>
      <c r="AE59" s="24">
        <v>1150</v>
      </c>
      <c r="AF59" s="23">
        <v>1553.4</v>
      </c>
      <c r="AG59" s="23">
        <f t="shared" si="24"/>
        <v>135.0782608695652</v>
      </c>
      <c r="AH59" s="20">
        <f t="shared" si="25"/>
        <v>21.994421396916195</v>
      </c>
      <c r="AI59" s="24">
        <v>249.4</v>
      </c>
      <c r="AJ59" s="24">
        <v>48</v>
      </c>
      <c r="AK59" s="23">
        <v>42</v>
      </c>
      <c r="AL59" s="23">
        <f t="shared" si="26"/>
        <v>87.5</v>
      </c>
      <c r="AM59" s="20">
        <f t="shared" si="27"/>
        <v>16.840417000801924</v>
      </c>
      <c r="AN59" s="25">
        <v>0</v>
      </c>
      <c r="AO59" s="25">
        <v>0</v>
      </c>
      <c r="AP59" s="23">
        <v>0</v>
      </c>
      <c r="AQ59" s="23" t="e">
        <f t="shared" si="28"/>
        <v>#DIV/0!</v>
      </c>
      <c r="AR59" s="20" t="e">
        <f t="shared" si="29"/>
        <v>#DIV/0!</v>
      </c>
      <c r="AS59" s="25">
        <v>0</v>
      </c>
      <c r="AT59" s="25">
        <v>0</v>
      </c>
      <c r="AU59" s="20"/>
      <c r="AV59" s="20"/>
      <c r="AW59" s="20"/>
      <c r="AX59" s="20"/>
      <c r="AY59" s="20">
        <v>40207.8</v>
      </c>
      <c r="AZ59" s="20">
        <v>10052</v>
      </c>
      <c r="BA59" s="20">
        <v>6701.4</v>
      </c>
      <c r="BB59" s="26"/>
      <c r="BC59" s="26"/>
      <c r="BD59" s="26"/>
      <c r="BE59" s="27">
        <v>0</v>
      </c>
      <c r="BF59" s="27">
        <v>0</v>
      </c>
      <c r="BG59" s="20">
        <v>0</v>
      </c>
      <c r="BH59" s="20"/>
      <c r="BI59" s="20"/>
      <c r="BJ59" s="20"/>
      <c r="BK59" s="20"/>
      <c r="BL59" s="20"/>
      <c r="BM59" s="20"/>
      <c r="BN59" s="23">
        <f t="shared" si="36"/>
        <v>1436</v>
      </c>
      <c r="BO59" s="23">
        <f t="shared" si="36"/>
        <v>100</v>
      </c>
      <c r="BP59" s="23">
        <f t="shared" si="37"/>
        <v>177.9</v>
      </c>
      <c r="BQ59" s="23">
        <f t="shared" si="30"/>
        <v>177.9</v>
      </c>
      <c r="BR59" s="20">
        <f t="shared" si="31"/>
        <v>12.38857938718663</v>
      </c>
      <c r="BS59" s="24">
        <v>1400</v>
      </c>
      <c r="BT59" s="24">
        <v>100</v>
      </c>
      <c r="BU59" s="34">
        <v>177.9</v>
      </c>
      <c r="BV59" s="20">
        <v>0</v>
      </c>
      <c r="BW59" s="20">
        <v>0</v>
      </c>
      <c r="BX59" s="23">
        <v>0</v>
      </c>
      <c r="BY59" s="20">
        <v>0</v>
      </c>
      <c r="BZ59" s="20">
        <v>0</v>
      </c>
      <c r="CA59" s="33">
        <v>0</v>
      </c>
      <c r="CB59" s="24">
        <v>36</v>
      </c>
      <c r="CC59" s="24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36">
        <v>0</v>
      </c>
      <c r="CL59" s="36">
        <v>0</v>
      </c>
      <c r="CM59" s="20">
        <v>0</v>
      </c>
      <c r="CN59" s="24">
        <v>670</v>
      </c>
      <c r="CO59" s="24">
        <v>100</v>
      </c>
      <c r="CP59" s="20">
        <v>99.6</v>
      </c>
      <c r="CQ59" s="20">
        <v>620</v>
      </c>
      <c r="CR59" s="20">
        <v>100</v>
      </c>
      <c r="CS59" s="20">
        <v>76.1</v>
      </c>
      <c r="CT59" s="24">
        <v>0</v>
      </c>
      <c r="CU59" s="24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3">
        <f t="shared" si="38"/>
        <v>57777.9</v>
      </c>
      <c r="DH59" s="23">
        <f t="shared" si="38"/>
        <v>12030</v>
      </c>
      <c r="DI59" s="23">
        <f t="shared" si="39"/>
        <v>9643.373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  <c r="DV59" s="20">
        <v>0</v>
      </c>
      <c r="DW59" s="20">
        <v>0</v>
      </c>
      <c r="DX59" s="20">
        <v>0</v>
      </c>
      <c r="DY59" s="20">
        <v>4400</v>
      </c>
      <c r="DZ59" s="20">
        <v>350</v>
      </c>
      <c r="EA59" s="20">
        <v>0</v>
      </c>
      <c r="EB59" s="20">
        <v>0</v>
      </c>
      <c r="EC59" s="23">
        <f t="shared" si="40"/>
        <v>4400</v>
      </c>
      <c r="ED59" s="23">
        <f t="shared" si="40"/>
        <v>350</v>
      </c>
      <c r="EE59" s="23">
        <f t="shared" si="9"/>
        <v>0</v>
      </c>
      <c r="EG59" s="29"/>
      <c r="EH59" s="29"/>
      <c r="EJ59" s="29"/>
      <c r="EK59" s="29"/>
      <c r="EM59" s="29"/>
    </row>
    <row r="60" spans="1:143" s="32" customFormat="1" ht="20.25" customHeight="1">
      <c r="A60" s="47">
        <v>51</v>
      </c>
      <c r="B60" s="48" t="s">
        <v>107</v>
      </c>
      <c r="C60" s="20">
        <v>21633.622000000003</v>
      </c>
      <c r="D60" s="30">
        <v>0</v>
      </c>
      <c r="E60" s="22">
        <f t="shared" si="10"/>
        <v>362939.19999999995</v>
      </c>
      <c r="F60" s="22">
        <f t="shared" si="11"/>
        <v>53353.5</v>
      </c>
      <c r="G60" s="23">
        <f t="shared" si="32"/>
        <v>28087.7823</v>
      </c>
      <c r="H60" s="23">
        <f t="shared" si="12"/>
        <v>52.64468554077989</v>
      </c>
      <c r="I60" s="23">
        <f t="shared" si="13"/>
        <v>7.738977299779137</v>
      </c>
      <c r="J60" s="23">
        <f t="shared" si="14"/>
        <v>103982.7</v>
      </c>
      <c r="K60" s="23">
        <f t="shared" si="15"/>
        <v>30453.311</v>
      </c>
      <c r="L60" s="23">
        <f t="shared" si="33"/>
        <v>13573.0383</v>
      </c>
      <c r="M60" s="23">
        <f t="shared" si="16"/>
        <v>44.569992077380356</v>
      </c>
      <c r="N60" s="23">
        <f t="shared" si="17"/>
        <v>13.053169709961368</v>
      </c>
      <c r="O60" s="23">
        <f t="shared" si="34"/>
        <v>20766.4</v>
      </c>
      <c r="P60" s="23">
        <f t="shared" si="34"/>
        <v>7901</v>
      </c>
      <c r="Q60" s="23">
        <f t="shared" si="35"/>
        <v>6897.4003</v>
      </c>
      <c r="R60" s="23">
        <f t="shared" si="18"/>
        <v>87.2978142007341</v>
      </c>
      <c r="S60" s="20">
        <f t="shared" si="19"/>
        <v>33.214232124971105</v>
      </c>
      <c r="T60" s="24">
        <v>2525.7</v>
      </c>
      <c r="U60" s="24">
        <v>600</v>
      </c>
      <c r="V60" s="23">
        <v>368.0613</v>
      </c>
      <c r="W60" s="23">
        <f t="shared" si="20"/>
        <v>61.34355</v>
      </c>
      <c r="X60" s="20">
        <f t="shared" si="21"/>
        <v>14.572645207269275</v>
      </c>
      <c r="Y60" s="24">
        <v>10762.3</v>
      </c>
      <c r="Z60" s="24">
        <v>4328.311</v>
      </c>
      <c r="AA60" s="23">
        <v>688.888</v>
      </c>
      <c r="AB60" s="23">
        <f t="shared" si="22"/>
        <v>15.915861868521002</v>
      </c>
      <c r="AC60" s="20">
        <f t="shared" si="23"/>
        <v>6.400936602770783</v>
      </c>
      <c r="AD60" s="24">
        <v>18240.7</v>
      </c>
      <c r="AE60" s="24">
        <v>7301</v>
      </c>
      <c r="AF60" s="23">
        <v>6529.339</v>
      </c>
      <c r="AG60" s="23">
        <f t="shared" si="24"/>
        <v>89.43074921243665</v>
      </c>
      <c r="AH60" s="20">
        <f t="shared" si="25"/>
        <v>35.79544096443667</v>
      </c>
      <c r="AI60" s="24">
        <v>726</v>
      </c>
      <c r="AJ60" s="24">
        <v>324</v>
      </c>
      <c r="AK60" s="23">
        <v>411.8</v>
      </c>
      <c r="AL60" s="23">
        <f t="shared" si="26"/>
        <v>127.09876543209877</v>
      </c>
      <c r="AM60" s="20">
        <f t="shared" si="27"/>
        <v>56.721763085399445</v>
      </c>
      <c r="AN60" s="25">
        <v>0</v>
      </c>
      <c r="AO60" s="25">
        <v>0</v>
      </c>
      <c r="AP60" s="23">
        <v>0</v>
      </c>
      <c r="AQ60" s="23" t="e">
        <f t="shared" si="28"/>
        <v>#DIV/0!</v>
      </c>
      <c r="AR60" s="20" t="e">
        <f t="shared" si="29"/>
        <v>#DIV/0!</v>
      </c>
      <c r="AS60" s="25">
        <v>0</v>
      </c>
      <c r="AT60" s="25">
        <v>0</v>
      </c>
      <c r="AU60" s="20"/>
      <c r="AV60" s="20"/>
      <c r="AW60" s="20"/>
      <c r="AX60" s="20"/>
      <c r="AY60" s="20">
        <v>87089.5</v>
      </c>
      <c r="AZ60" s="20">
        <v>21772.4</v>
      </c>
      <c r="BA60" s="20">
        <v>14514.8</v>
      </c>
      <c r="BB60" s="35"/>
      <c r="BC60" s="35"/>
      <c r="BD60" s="35"/>
      <c r="BE60" s="27">
        <v>1867</v>
      </c>
      <c r="BF60" s="27">
        <v>311.78900000000004</v>
      </c>
      <c r="BG60" s="33">
        <v>0</v>
      </c>
      <c r="BH60" s="20"/>
      <c r="BI60" s="20"/>
      <c r="BJ60" s="20"/>
      <c r="BK60" s="20"/>
      <c r="BL60" s="20"/>
      <c r="BM60" s="20"/>
      <c r="BN60" s="23">
        <f t="shared" si="36"/>
        <v>47318</v>
      </c>
      <c r="BO60" s="23">
        <f t="shared" si="36"/>
        <v>10500</v>
      </c>
      <c r="BP60" s="23">
        <f t="shared" si="37"/>
        <v>4802.7</v>
      </c>
      <c r="BQ60" s="23">
        <f t="shared" si="30"/>
        <v>45.739999999999995</v>
      </c>
      <c r="BR60" s="20">
        <f t="shared" si="31"/>
        <v>10.149837271228709</v>
      </c>
      <c r="BS60" s="24">
        <v>47318</v>
      </c>
      <c r="BT60" s="24">
        <v>10500</v>
      </c>
      <c r="BU60" s="23">
        <v>4802.7</v>
      </c>
      <c r="BV60" s="20">
        <v>0</v>
      </c>
      <c r="BW60" s="20">
        <v>0</v>
      </c>
      <c r="BX60" s="23">
        <v>0</v>
      </c>
      <c r="BY60" s="20">
        <v>0</v>
      </c>
      <c r="BZ60" s="20">
        <v>0</v>
      </c>
      <c r="CA60" s="20">
        <v>0</v>
      </c>
      <c r="CB60" s="24">
        <v>0</v>
      </c>
      <c r="CC60" s="24">
        <v>0</v>
      </c>
      <c r="CD60" s="20">
        <v>0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30">
        <v>0</v>
      </c>
      <c r="CL60" s="30">
        <v>0</v>
      </c>
      <c r="CM60" s="33">
        <v>0</v>
      </c>
      <c r="CN60" s="24">
        <v>4360</v>
      </c>
      <c r="CO60" s="24">
        <v>1590</v>
      </c>
      <c r="CP60" s="33">
        <v>593.25</v>
      </c>
      <c r="CQ60" s="20">
        <v>1710</v>
      </c>
      <c r="CR60" s="20">
        <v>427.5</v>
      </c>
      <c r="CS60" s="20">
        <v>179.75</v>
      </c>
      <c r="CT60" s="24">
        <v>50</v>
      </c>
      <c r="CU60" s="24">
        <v>10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-0.056</v>
      </c>
      <c r="DC60" s="20">
        <v>20000</v>
      </c>
      <c r="DD60" s="20">
        <v>5800</v>
      </c>
      <c r="DE60" s="20">
        <v>179</v>
      </c>
      <c r="DF60" s="20">
        <v>0</v>
      </c>
      <c r="DG60" s="23">
        <f t="shared" si="38"/>
        <v>192939.2</v>
      </c>
      <c r="DH60" s="23">
        <f t="shared" si="38"/>
        <v>52537.5</v>
      </c>
      <c r="DI60" s="23">
        <f t="shared" si="39"/>
        <v>28087.7823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170000</v>
      </c>
      <c r="DT60" s="20">
        <v>816</v>
      </c>
      <c r="DU60" s="33">
        <v>0</v>
      </c>
      <c r="DV60" s="33">
        <v>0</v>
      </c>
      <c r="DW60" s="33">
        <v>0</v>
      </c>
      <c r="DX60" s="33">
        <v>0</v>
      </c>
      <c r="DY60" s="20">
        <v>14416.4</v>
      </c>
      <c r="DZ60" s="20">
        <v>400</v>
      </c>
      <c r="EA60" s="20">
        <v>5000</v>
      </c>
      <c r="EB60" s="20">
        <v>0</v>
      </c>
      <c r="EC60" s="23">
        <f t="shared" si="40"/>
        <v>184416.4</v>
      </c>
      <c r="ED60" s="23">
        <f t="shared" si="40"/>
        <v>1216</v>
      </c>
      <c r="EE60" s="23">
        <f t="shared" si="9"/>
        <v>5000</v>
      </c>
      <c r="EG60" s="29"/>
      <c r="EH60" s="29"/>
      <c r="EJ60" s="29"/>
      <c r="EK60" s="29"/>
      <c r="EM60" s="29"/>
    </row>
    <row r="61" spans="1:143" s="32" customFormat="1" ht="20.25" customHeight="1">
      <c r="A61" s="49">
        <v>52</v>
      </c>
      <c r="B61" s="50" t="s">
        <v>108</v>
      </c>
      <c r="C61" s="20">
        <v>0.3000000000001819</v>
      </c>
      <c r="D61" s="30">
        <v>0</v>
      </c>
      <c r="E61" s="22">
        <f t="shared" si="10"/>
        <v>5407.5</v>
      </c>
      <c r="F61" s="22">
        <f t="shared" si="11"/>
        <v>1511.125</v>
      </c>
      <c r="G61" s="23">
        <f t="shared" si="32"/>
        <v>699.5337000000001</v>
      </c>
      <c r="H61" s="23">
        <f t="shared" si="12"/>
        <v>46.29224584332865</v>
      </c>
      <c r="I61" s="23">
        <f t="shared" si="13"/>
        <v>12.936360610263526</v>
      </c>
      <c r="J61" s="23">
        <f t="shared" si="14"/>
        <v>1776.7</v>
      </c>
      <c r="K61" s="23">
        <f t="shared" si="15"/>
        <v>603.425</v>
      </c>
      <c r="L61" s="23">
        <f t="shared" si="33"/>
        <v>94.3337</v>
      </c>
      <c r="M61" s="23">
        <f t="shared" si="16"/>
        <v>15.633044703152835</v>
      </c>
      <c r="N61" s="23">
        <f t="shared" si="17"/>
        <v>5.3094895030112</v>
      </c>
      <c r="O61" s="23">
        <f t="shared" si="34"/>
        <v>461.8</v>
      </c>
      <c r="P61" s="23">
        <f t="shared" si="34"/>
        <v>125.8</v>
      </c>
      <c r="Q61" s="23">
        <f t="shared" si="35"/>
        <v>37.5227</v>
      </c>
      <c r="R61" s="23">
        <f t="shared" si="18"/>
        <v>29.827265500794915</v>
      </c>
      <c r="S61" s="20">
        <f t="shared" si="19"/>
        <v>8.125313988739714</v>
      </c>
      <c r="T61" s="24">
        <v>5.8</v>
      </c>
      <c r="U61" s="24">
        <v>5.8</v>
      </c>
      <c r="V61" s="23">
        <v>3.0227</v>
      </c>
      <c r="W61" s="23">
        <f t="shared" si="20"/>
        <v>52.11551724137931</v>
      </c>
      <c r="X61" s="20">
        <f t="shared" si="21"/>
        <v>52.11551724137931</v>
      </c>
      <c r="Y61" s="24">
        <v>1042.9</v>
      </c>
      <c r="Z61" s="24">
        <v>358.0625</v>
      </c>
      <c r="AA61" s="23">
        <v>56.811</v>
      </c>
      <c r="AB61" s="23">
        <f t="shared" si="22"/>
        <v>15.866224471984639</v>
      </c>
      <c r="AC61" s="20">
        <f t="shared" si="23"/>
        <v>5.447406270975165</v>
      </c>
      <c r="AD61" s="24">
        <v>456</v>
      </c>
      <c r="AE61" s="24">
        <v>120</v>
      </c>
      <c r="AF61" s="23">
        <v>34.5</v>
      </c>
      <c r="AG61" s="23">
        <f t="shared" si="24"/>
        <v>28.749999999999996</v>
      </c>
      <c r="AH61" s="20">
        <f t="shared" si="25"/>
        <v>7.565789473684211</v>
      </c>
      <c r="AI61" s="24">
        <v>0</v>
      </c>
      <c r="AJ61" s="24">
        <v>0</v>
      </c>
      <c r="AK61" s="23">
        <v>0</v>
      </c>
      <c r="AL61" s="23" t="e">
        <f t="shared" si="26"/>
        <v>#DIV/0!</v>
      </c>
      <c r="AM61" s="20" t="e">
        <f t="shared" si="27"/>
        <v>#DIV/0!</v>
      </c>
      <c r="AN61" s="25">
        <v>0</v>
      </c>
      <c r="AO61" s="25">
        <v>0</v>
      </c>
      <c r="AP61" s="23">
        <v>0</v>
      </c>
      <c r="AQ61" s="23" t="e">
        <f t="shared" si="28"/>
        <v>#DIV/0!</v>
      </c>
      <c r="AR61" s="20" t="e">
        <f t="shared" si="29"/>
        <v>#DIV/0!</v>
      </c>
      <c r="AS61" s="25">
        <v>0</v>
      </c>
      <c r="AT61" s="25">
        <v>0</v>
      </c>
      <c r="AU61" s="20"/>
      <c r="AV61" s="20"/>
      <c r="AW61" s="20"/>
      <c r="AX61" s="20"/>
      <c r="AY61" s="20">
        <v>3630.8</v>
      </c>
      <c r="AZ61" s="20">
        <v>907.7</v>
      </c>
      <c r="BA61" s="20">
        <v>605.2</v>
      </c>
      <c r="BB61" s="26"/>
      <c r="BC61" s="26"/>
      <c r="BD61" s="26"/>
      <c r="BE61" s="27">
        <v>0</v>
      </c>
      <c r="BF61" s="27">
        <v>0</v>
      </c>
      <c r="BG61" s="20">
        <v>0</v>
      </c>
      <c r="BH61" s="20"/>
      <c r="BI61" s="20"/>
      <c r="BJ61" s="20"/>
      <c r="BK61" s="20"/>
      <c r="BL61" s="20"/>
      <c r="BM61" s="20"/>
      <c r="BN61" s="23">
        <f t="shared" si="36"/>
        <v>260</v>
      </c>
      <c r="BO61" s="23">
        <f t="shared" si="36"/>
        <v>119.5625</v>
      </c>
      <c r="BP61" s="23">
        <f t="shared" si="37"/>
        <v>0</v>
      </c>
      <c r="BQ61" s="23">
        <f t="shared" si="30"/>
        <v>0</v>
      </c>
      <c r="BR61" s="20">
        <f t="shared" si="31"/>
        <v>0</v>
      </c>
      <c r="BS61" s="24">
        <v>260</v>
      </c>
      <c r="BT61" s="24">
        <v>119.5625</v>
      </c>
      <c r="BU61" s="23">
        <v>0</v>
      </c>
      <c r="BV61" s="20">
        <v>0</v>
      </c>
      <c r="BW61" s="20">
        <v>0</v>
      </c>
      <c r="BX61" s="23">
        <v>0</v>
      </c>
      <c r="BY61" s="20">
        <v>0</v>
      </c>
      <c r="BZ61" s="20">
        <v>0</v>
      </c>
      <c r="CA61" s="20">
        <v>0</v>
      </c>
      <c r="CB61" s="24">
        <v>0</v>
      </c>
      <c r="CC61" s="24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30">
        <v>0</v>
      </c>
      <c r="CL61" s="30">
        <v>0</v>
      </c>
      <c r="CM61" s="20">
        <v>0</v>
      </c>
      <c r="CN61" s="24">
        <v>0</v>
      </c>
      <c r="CO61" s="24">
        <v>0</v>
      </c>
      <c r="CP61" s="20">
        <v>0</v>
      </c>
      <c r="CQ61" s="20">
        <v>0</v>
      </c>
      <c r="CR61" s="20">
        <v>0</v>
      </c>
      <c r="CS61" s="20">
        <v>0</v>
      </c>
      <c r="CT61" s="24">
        <v>0</v>
      </c>
      <c r="CU61" s="24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12</v>
      </c>
      <c r="DD61" s="20">
        <v>0</v>
      </c>
      <c r="DE61" s="20">
        <v>0</v>
      </c>
      <c r="DF61" s="20">
        <v>0</v>
      </c>
      <c r="DG61" s="23">
        <f t="shared" si="38"/>
        <v>5407.5</v>
      </c>
      <c r="DH61" s="23">
        <f t="shared" si="38"/>
        <v>1511.125</v>
      </c>
      <c r="DI61" s="23">
        <f t="shared" si="39"/>
        <v>699.5337000000001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  <c r="DV61" s="20">
        <v>0</v>
      </c>
      <c r="DW61" s="20">
        <v>0</v>
      </c>
      <c r="DX61" s="20">
        <v>0</v>
      </c>
      <c r="DY61" s="20">
        <v>0</v>
      </c>
      <c r="DZ61" s="20">
        <v>0</v>
      </c>
      <c r="EA61" s="20">
        <v>0</v>
      </c>
      <c r="EB61" s="20">
        <v>0</v>
      </c>
      <c r="EC61" s="23">
        <f t="shared" si="40"/>
        <v>0</v>
      </c>
      <c r="ED61" s="23">
        <f t="shared" si="40"/>
        <v>0</v>
      </c>
      <c r="EE61" s="23">
        <f t="shared" si="9"/>
        <v>0</v>
      </c>
      <c r="EG61" s="29"/>
      <c r="EH61" s="29"/>
      <c r="EJ61" s="29"/>
      <c r="EK61" s="29"/>
      <c r="EM61" s="29"/>
    </row>
    <row r="62" spans="1:143" s="32" customFormat="1" ht="20.25" customHeight="1">
      <c r="A62" s="47">
        <v>53</v>
      </c>
      <c r="B62" s="48" t="s">
        <v>109</v>
      </c>
      <c r="C62" s="20">
        <v>12646.268000000004</v>
      </c>
      <c r="D62" s="30">
        <v>0</v>
      </c>
      <c r="E62" s="22">
        <f t="shared" si="10"/>
        <v>301666.8</v>
      </c>
      <c r="F62" s="22">
        <f t="shared" si="11"/>
        <v>113422.591</v>
      </c>
      <c r="G62" s="23">
        <f t="shared" si="32"/>
        <v>39402.99390000001</v>
      </c>
      <c r="H62" s="23">
        <f t="shared" si="12"/>
        <v>34.73998746863401</v>
      </c>
      <c r="I62" s="23">
        <f t="shared" si="13"/>
        <v>13.061760160548</v>
      </c>
      <c r="J62" s="23">
        <f t="shared" si="14"/>
        <v>78269.7</v>
      </c>
      <c r="K62" s="23">
        <f t="shared" si="15"/>
        <v>16323.315999999992</v>
      </c>
      <c r="L62" s="23">
        <f t="shared" si="33"/>
        <v>11336.793899999999</v>
      </c>
      <c r="M62" s="23">
        <f t="shared" si="16"/>
        <v>69.45153729793631</v>
      </c>
      <c r="N62" s="23">
        <f t="shared" si="17"/>
        <v>14.48426900831356</v>
      </c>
      <c r="O62" s="23">
        <f t="shared" si="34"/>
        <v>22502.4</v>
      </c>
      <c r="P62" s="23">
        <f t="shared" si="34"/>
        <v>9474.484</v>
      </c>
      <c r="Q62" s="23">
        <f t="shared" si="35"/>
        <v>5660.383400000001</v>
      </c>
      <c r="R62" s="23">
        <f t="shared" si="18"/>
        <v>59.7434477698205</v>
      </c>
      <c r="S62" s="20">
        <f t="shared" si="19"/>
        <v>25.154576400739476</v>
      </c>
      <c r="T62" s="24">
        <v>0</v>
      </c>
      <c r="U62" s="24">
        <v>100</v>
      </c>
      <c r="V62" s="23">
        <v>13.3064</v>
      </c>
      <c r="W62" s="23">
        <f t="shared" si="20"/>
        <v>13.306399999999998</v>
      </c>
      <c r="X62" s="20" t="e">
        <f t="shared" si="21"/>
        <v>#DIV/0!</v>
      </c>
      <c r="Y62" s="24">
        <v>32147.3</v>
      </c>
      <c r="Z62" s="24">
        <v>4108.83199999999</v>
      </c>
      <c r="AA62" s="23">
        <v>3369.536</v>
      </c>
      <c r="AB62" s="23">
        <f t="shared" si="22"/>
        <v>82.00714947702919</v>
      </c>
      <c r="AC62" s="20">
        <f t="shared" si="23"/>
        <v>10.481552105464534</v>
      </c>
      <c r="AD62" s="24">
        <v>22502.4</v>
      </c>
      <c r="AE62" s="24">
        <v>9374.484</v>
      </c>
      <c r="AF62" s="23">
        <v>5647.077</v>
      </c>
      <c r="AG62" s="23">
        <f t="shared" si="24"/>
        <v>60.238803543747046</v>
      </c>
      <c r="AH62" s="20">
        <f t="shared" si="25"/>
        <v>25.095443152730372</v>
      </c>
      <c r="AI62" s="24">
        <v>1120</v>
      </c>
      <c r="AJ62" s="24">
        <v>610</v>
      </c>
      <c r="AK62" s="23">
        <v>311</v>
      </c>
      <c r="AL62" s="23">
        <f t="shared" si="26"/>
        <v>50.98360655737705</v>
      </c>
      <c r="AM62" s="20">
        <f t="shared" si="27"/>
        <v>27.767857142857146</v>
      </c>
      <c r="AN62" s="25">
        <v>0</v>
      </c>
      <c r="AO62" s="25">
        <v>0</v>
      </c>
      <c r="AP62" s="23">
        <v>0</v>
      </c>
      <c r="AQ62" s="23" t="e">
        <f t="shared" si="28"/>
        <v>#DIV/0!</v>
      </c>
      <c r="AR62" s="20" t="e">
        <f t="shared" si="29"/>
        <v>#DIV/0!</v>
      </c>
      <c r="AS62" s="25">
        <v>0</v>
      </c>
      <c r="AT62" s="25">
        <v>0</v>
      </c>
      <c r="AU62" s="20"/>
      <c r="AV62" s="20"/>
      <c r="AW62" s="20"/>
      <c r="AX62" s="20"/>
      <c r="AY62" s="20">
        <v>168397.1</v>
      </c>
      <c r="AZ62" s="20">
        <v>42099.275</v>
      </c>
      <c r="BA62" s="20">
        <v>28066.2</v>
      </c>
      <c r="BB62" s="26"/>
      <c r="BC62" s="26"/>
      <c r="BD62" s="26"/>
      <c r="BE62" s="27">
        <v>0</v>
      </c>
      <c r="BF62" s="27">
        <v>0</v>
      </c>
      <c r="BG62" s="20">
        <v>0</v>
      </c>
      <c r="BH62" s="20"/>
      <c r="BI62" s="20"/>
      <c r="BJ62" s="20"/>
      <c r="BK62" s="20"/>
      <c r="BL62" s="20"/>
      <c r="BM62" s="20"/>
      <c r="BN62" s="23">
        <f t="shared" si="36"/>
        <v>17500</v>
      </c>
      <c r="BO62" s="23">
        <f t="shared" si="36"/>
        <v>2000</v>
      </c>
      <c r="BP62" s="23">
        <f t="shared" si="37"/>
        <v>870.827</v>
      </c>
      <c r="BQ62" s="23">
        <f t="shared" si="30"/>
        <v>43.54135</v>
      </c>
      <c r="BR62" s="20">
        <f t="shared" si="31"/>
        <v>4.976154285714285</v>
      </c>
      <c r="BS62" s="24">
        <v>8500</v>
      </c>
      <c r="BT62" s="24">
        <v>2000</v>
      </c>
      <c r="BU62" s="23">
        <v>870.827</v>
      </c>
      <c r="BV62" s="20">
        <v>0</v>
      </c>
      <c r="BW62" s="20">
        <v>0</v>
      </c>
      <c r="BX62" s="23">
        <v>0</v>
      </c>
      <c r="BY62" s="20">
        <v>0</v>
      </c>
      <c r="BZ62" s="20">
        <v>0</v>
      </c>
      <c r="CA62" s="20">
        <v>0</v>
      </c>
      <c r="CB62" s="24">
        <v>9000</v>
      </c>
      <c r="CC62" s="24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33">
        <v>0</v>
      </c>
      <c r="CK62" s="36">
        <v>0</v>
      </c>
      <c r="CL62" s="36">
        <v>0</v>
      </c>
      <c r="CM62" s="33">
        <v>0</v>
      </c>
      <c r="CN62" s="24">
        <v>4700</v>
      </c>
      <c r="CO62" s="24">
        <v>50</v>
      </c>
      <c r="CP62" s="33">
        <v>948.41</v>
      </c>
      <c r="CQ62" s="20">
        <v>4500</v>
      </c>
      <c r="CR62" s="20">
        <v>50</v>
      </c>
      <c r="CS62" s="20">
        <v>831.91</v>
      </c>
      <c r="CT62" s="24">
        <v>0</v>
      </c>
      <c r="CU62" s="24">
        <v>0</v>
      </c>
      <c r="CV62" s="33">
        <v>120.4</v>
      </c>
      <c r="CW62" s="33">
        <v>0</v>
      </c>
      <c r="CX62" s="33">
        <v>0</v>
      </c>
      <c r="CY62" s="33">
        <v>0</v>
      </c>
      <c r="CZ62" s="20">
        <v>0</v>
      </c>
      <c r="DA62" s="20">
        <v>0</v>
      </c>
      <c r="DB62" s="20">
        <v>0</v>
      </c>
      <c r="DC62" s="20">
        <v>300</v>
      </c>
      <c r="DD62" s="20">
        <v>80</v>
      </c>
      <c r="DE62" s="20">
        <v>56.2375</v>
      </c>
      <c r="DF62" s="20">
        <v>0</v>
      </c>
      <c r="DG62" s="23">
        <f t="shared" si="38"/>
        <v>246666.8</v>
      </c>
      <c r="DH62" s="23">
        <f t="shared" si="38"/>
        <v>58422.59099999999</v>
      </c>
      <c r="DI62" s="23">
        <f t="shared" si="39"/>
        <v>39402.99390000001</v>
      </c>
      <c r="DJ62" s="20">
        <v>0</v>
      </c>
      <c r="DK62" s="20">
        <v>0</v>
      </c>
      <c r="DL62" s="20">
        <v>0</v>
      </c>
      <c r="DM62" s="20">
        <v>55000</v>
      </c>
      <c r="DN62" s="20">
        <v>55000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  <c r="DV62" s="20">
        <v>0</v>
      </c>
      <c r="DW62" s="20">
        <v>0</v>
      </c>
      <c r="DX62" s="20">
        <v>0</v>
      </c>
      <c r="DY62" s="20">
        <v>6108.832</v>
      </c>
      <c r="DZ62" s="20">
        <v>6108.832</v>
      </c>
      <c r="EA62" s="20">
        <v>0</v>
      </c>
      <c r="EB62" s="20">
        <v>0</v>
      </c>
      <c r="EC62" s="23">
        <f t="shared" si="40"/>
        <v>61108.832</v>
      </c>
      <c r="ED62" s="23">
        <f t="shared" si="40"/>
        <v>61108.832</v>
      </c>
      <c r="EE62" s="23">
        <f t="shared" si="9"/>
        <v>0</v>
      </c>
      <c r="EG62" s="29"/>
      <c r="EH62" s="29"/>
      <c r="EJ62" s="29"/>
      <c r="EK62" s="29"/>
      <c r="EM62" s="29"/>
    </row>
    <row r="63" spans="1:143" s="32" customFormat="1" ht="20.25" customHeight="1">
      <c r="A63" s="49">
        <v>54</v>
      </c>
      <c r="B63" s="48" t="s">
        <v>110</v>
      </c>
      <c r="C63" s="20">
        <v>71876.4791</v>
      </c>
      <c r="D63" s="30">
        <v>4322.347799999989</v>
      </c>
      <c r="E63" s="22">
        <f t="shared" si="10"/>
        <v>868526</v>
      </c>
      <c r="F63" s="22">
        <f t="shared" si="11"/>
        <v>141756.325</v>
      </c>
      <c r="G63" s="23">
        <f t="shared" si="32"/>
        <v>76916.68980000001</v>
      </c>
      <c r="H63" s="23">
        <f t="shared" si="12"/>
        <v>54.25979391043045</v>
      </c>
      <c r="I63" s="23">
        <f t="shared" si="13"/>
        <v>8.856003136348251</v>
      </c>
      <c r="J63" s="23">
        <f t="shared" si="14"/>
        <v>154123.05</v>
      </c>
      <c r="K63" s="23">
        <f t="shared" si="15"/>
        <v>35722.75</v>
      </c>
      <c r="L63" s="23">
        <f t="shared" si="33"/>
        <v>19799.222999999998</v>
      </c>
      <c r="M63" s="23">
        <f t="shared" si="16"/>
        <v>55.424688748766535</v>
      </c>
      <c r="N63" s="23">
        <f t="shared" si="17"/>
        <v>12.846373725409666</v>
      </c>
      <c r="O63" s="23">
        <f t="shared" si="34"/>
        <v>55335.600000000006</v>
      </c>
      <c r="P63" s="23">
        <f t="shared" si="34"/>
        <v>12200</v>
      </c>
      <c r="Q63" s="23">
        <f t="shared" si="35"/>
        <v>5969.5517</v>
      </c>
      <c r="R63" s="23">
        <f t="shared" si="18"/>
        <v>48.93075163934426</v>
      </c>
      <c r="S63" s="20">
        <f t="shared" si="19"/>
        <v>10.787904531621596</v>
      </c>
      <c r="T63" s="24">
        <v>6461.8</v>
      </c>
      <c r="U63" s="24">
        <v>3200</v>
      </c>
      <c r="V63" s="23">
        <v>839.5637</v>
      </c>
      <c r="W63" s="23">
        <f t="shared" si="20"/>
        <v>26.236365625</v>
      </c>
      <c r="X63" s="20">
        <f t="shared" si="21"/>
        <v>12.99272184221115</v>
      </c>
      <c r="Y63" s="24">
        <v>16334.3</v>
      </c>
      <c r="Z63" s="24">
        <v>3300</v>
      </c>
      <c r="AA63" s="23">
        <v>1670.4342</v>
      </c>
      <c r="AB63" s="23">
        <f t="shared" si="22"/>
        <v>50.619218181818184</v>
      </c>
      <c r="AC63" s="20">
        <f t="shared" si="23"/>
        <v>10.226542918888473</v>
      </c>
      <c r="AD63" s="24">
        <v>48873.8</v>
      </c>
      <c r="AE63" s="24">
        <v>9000</v>
      </c>
      <c r="AF63" s="23">
        <v>5129.988</v>
      </c>
      <c r="AG63" s="23">
        <f t="shared" si="24"/>
        <v>56.99986666666666</v>
      </c>
      <c r="AH63" s="20">
        <f t="shared" si="25"/>
        <v>10.49639684248002</v>
      </c>
      <c r="AI63" s="24">
        <v>7511.15</v>
      </c>
      <c r="AJ63" s="24">
        <v>2133</v>
      </c>
      <c r="AK63" s="23">
        <v>1295.144</v>
      </c>
      <c r="AL63" s="23">
        <f t="shared" si="26"/>
        <v>60.719362400375054</v>
      </c>
      <c r="AM63" s="20">
        <f t="shared" si="27"/>
        <v>17.242952144478544</v>
      </c>
      <c r="AN63" s="25">
        <v>6500</v>
      </c>
      <c r="AO63" s="25">
        <v>1400</v>
      </c>
      <c r="AP63" s="23">
        <v>1293.6</v>
      </c>
      <c r="AQ63" s="23">
        <f t="shared" si="28"/>
        <v>92.39999999999999</v>
      </c>
      <c r="AR63" s="20">
        <f t="shared" si="29"/>
        <v>19.901538461538458</v>
      </c>
      <c r="AS63" s="25">
        <v>0</v>
      </c>
      <c r="AT63" s="25">
        <v>0</v>
      </c>
      <c r="AU63" s="20"/>
      <c r="AV63" s="20"/>
      <c r="AW63" s="20"/>
      <c r="AX63" s="20"/>
      <c r="AY63" s="20">
        <v>342737.7</v>
      </c>
      <c r="AZ63" s="20">
        <v>85684.425</v>
      </c>
      <c r="BA63" s="20">
        <v>57123</v>
      </c>
      <c r="BB63" s="26"/>
      <c r="BC63" s="26"/>
      <c r="BD63" s="26"/>
      <c r="BE63" s="27">
        <v>10268.5</v>
      </c>
      <c r="BF63" s="27">
        <v>1714.8</v>
      </c>
      <c r="BG63" s="20">
        <v>0</v>
      </c>
      <c r="BH63" s="20"/>
      <c r="BI63" s="20"/>
      <c r="BJ63" s="20"/>
      <c r="BK63" s="20"/>
      <c r="BL63" s="20"/>
      <c r="BM63" s="20"/>
      <c r="BN63" s="23">
        <f t="shared" si="36"/>
        <v>11879</v>
      </c>
      <c r="BO63" s="23">
        <f t="shared" si="36"/>
        <v>2969.75</v>
      </c>
      <c r="BP63" s="23">
        <f t="shared" si="37"/>
        <v>917.381</v>
      </c>
      <c r="BQ63" s="23">
        <f t="shared" si="30"/>
        <v>30.89084939809748</v>
      </c>
      <c r="BR63" s="20">
        <f t="shared" si="31"/>
        <v>7.72271234952437</v>
      </c>
      <c r="BS63" s="24">
        <v>7063.6</v>
      </c>
      <c r="BT63" s="24">
        <v>1765.9</v>
      </c>
      <c r="BU63" s="23">
        <v>357.207</v>
      </c>
      <c r="BV63" s="20">
        <v>0</v>
      </c>
      <c r="BW63" s="20">
        <v>0</v>
      </c>
      <c r="BX63" s="23">
        <v>0</v>
      </c>
      <c r="BY63" s="20">
        <v>1480</v>
      </c>
      <c r="BZ63" s="20">
        <v>370</v>
      </c>
      <c r="CA63" s="20">
        <v>159.25</v>
      </c>
      <c r="CB63" s="24">
        <v>3335.4</v>
      </c>
      <c r="CC63" s="24">
        <v>833.85</v>
      </c>
      <c r="CD63" s="20">
        <v>400.924</v>
      </c>
      <c r="CE63" s="20">
        <v>0</v>
      </c>
      <c r="CF63" s="20">
        <v>0</v>
      </c>
      <c r="CG63" s="20">
        <v>0</v>
      </c>
      <c r="CH63" s="20">
        <v>6896.75</v>
      </c>
      <c r="CI63" s="20">
        <v>1079.35</v>
      </c>
      <c r="CJ63" s="20">
        <v>-5.5332</v>
      </c>
      <c r="CK63" s="30">
        <v>995</v>
      </c>
      <c r="CL63" s="30">
        <v>245</v>
      </c>
      <c r="CM63" s="20">
        <v>308.1</v>
      </c>
      <c r="CN63" s="24">
        <v>53518</v>
      </c>
      <c r="CO63" s="24">
        <v>13085</v>
      </c>
      <c r="CP63" s="20">
        <v>8263.7501</v>
      </c>
      <c r="CQ63" s="20">
        <v>26000</v>
      </c>
      <c r="CR63" s="20">
        <v>6000</v>
      </c>
      <c r="CS63" s="20">
        <v>4081.4451</v>
      </c>
      <c r="CT63" s="24">
        <v>2000</v>
      </c>
      <c r="CU63" s="24">
        <v>380</v>
      </c>
      <c r="CV63" s="20">
        <v>81.262</v>
      </c>
      <c r="CW63" s="20">
        <v>50</v>
      </c>
      <c r="CX63" s="20">
        <v>10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3">
        <f t="shared" si="38"/>
        <v>514026</v>
      </c>
      <c r="DH63" s="23">
        <f t="shared" si="38"/>
        <v>124201.32500000001</v>
      </c>
      <c r="DI63" s="23">
        <f t="shared" si="39"/>
        <v>76916.68980000001</v>
      </c>
      <c r="DJ63" s="20">
        <v>354500</v>
      </c>
      <c r="DK63" s="20">
        <v>17555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  <c r="DV63" s="20">
        <v>0</v>
      </c>
      <c r="DW63" s="20">
        <v>0</v>
      </c>
      <c r="DX63" s="20">
        <v>0</v>
      </c>
      <c r="DY63" s="20">
        <v>0</v>
      </c>
      <c r="DZ63" s="20">
        <v>0</v>
      </c>
      <c r="EA63" s="20">
        <v>0</v>
      </c>
      <c r="EB63" s="20">
        <v>0</v>
      </c>
      <c r="EC63" s="23">
        <f t="shared" si="40"/>
        <v>354500</v>
      </c>
      <c r="ED63" s="23">
        <f t="shared" si="40"/>
        <v>17555</v>
      </c>
      <c r="EE63" s="23">
        <f t="shared" si="9"/>
        <v>0</v>
      </c>
      <c r="EG63" s="29"/>
      <c r="EH63" s="29"/>
      <c r="EJ63" s="29"/>
      <c r="EK63" s="29"/>
      <c r="EM63" s="29"/>
    </row>
    <row r="64" spans="1:143" s="32" customFormat="1" ht="20.25" customHeight="1">
      <c r="A64" s="47">
        <v>55</v>
      </c>
      <c r="B64" s="48" t="s">
        <v>111</v>
      </c>
      <c r="C64" s="20">
        <v>36631.0675</v>
      </c>
      <c r="D64" s="30">
        <v>1343.0540000000037</v>
      </c>
      <c r="E64" s="22">
        <f t="shared" si="10"/>
        <v>271764.942</v>
      </c>
      <c r="F64" s="22">
        <f t="shared" si="11"/>
        <v>63837.1325</v>
      </c>
      <c r="G64" s="23">
        <f t="shared" si="32"/>
        <v>44283.6246</v>
      </c>
      <c r="H64" s="23">
        <f t="shared" si="12"/>
        <v>69.36969576445183</v>
      </c>
      <c r="I64" s="23">
        <f t="shared" si="13"/>
        <v>16.294826063326447</v>
      </c>
      <c r="J64" s="23">
        <f t="shared" si="14"/>
        <v>89816.64199999999</v>
      </c>
      <c r="K64" s="23">
        <f t="shared" si="15"/>
        <v>18350.0325</v>
      </c>
      <c r="L64" s="23">
        <f t="shared" si="33"/>
        <v>13958.8246</v>
      </c>
      <c r="M64" s="23">
        <f t="shared" si="16"/>
        <v>76.06975409989055</v>
      </c>
      <c r="N64" s="23">
        <f t="shared" si="17"/>
        <v>15.54146791638013</v>
      </c>
      <c r="O64" s="23">
        <f t="shared" si="34"/>
        <v>30249.43</v>
      </c>
      <c r="P64" s="23">
        <f t="shared" si="34"/>
        <v>4650</v>
      </c>
      <c r="Q64" s="23">
        <f t="shared" si="35"/>
        <v>3968.2405999999996</v>
      </c>
      <c r="R64" s="23">
        <f t="shared" si="18"/>
        <v>85.33850752688171</v>
      </c>
      <c r="S64" s="20">
        <f t="shared" si="19"/>
        <v>13.11839793344866</v>
      </c>
      <c r="T64" s="24">
        <v>478.2</v>
      </c>
      <c r="U64" s="24">
        <v>150</v>
      </c>
      <c r="V64" s="23">
        <v>39.1926</v>
      </c>
      <c r="W64" s="23">
        <f t="shared" si="20"/>
        <v>26.128400000000003</v>
      </c>
      <c r="X64" s="20">
        <f t="shared" si="21"/>
        <v>8.19585947302384</v>
      </c>
      <c r="Y64" s="24">
        <v>32883.212</v>
      </c>
      <c r="Z64" s="24">
        <v>6370.6325</v>
      </c>
      <c r="AA64" s="23">
        <v>6157.548</v>
      </c>
      <c r="AB64" s="23">
        <f t="shared" si="22"/>
        <v>96.65520652776628</v>
      </c>
      <c r="AC64" s="20">
        <f t="shared" si="23"/>
        <v>18.72550649857441</v>
      </c>
      <c r="AD64" s="24">
        <v>29771.23</v>
      </c>
      <c r="AE64" s="24">
        <v>4500</v>
      </c>
      <c r="AF64" s="23">
        <v>3929.048</v>
      </c>
      <c r="AG64" s="23">
        <f t="shared" si="24"/>
        <v>87.31217777777778</v>
      </c>
      <c r="AH64" s="20">
        <f t="shared" si="25"/>
        <v>13.19746614432793</v>
      </c>
      <c r="AI64" s="24">
        <v>2015.3</v>
      </c>
      <c r="AJ64" s="24">
        <v>1194.4</v>
      </c>
      <c r="AK64" s="34">
        <v>792.35</v>
      </c>
      <c r="AL64" s="23">
        <f t="shared" si="26"/>
        <v>66.33874748827863</v>
      </c>
      <c r="AM64" s="20">
        <f t="shared" si="27"/>
        <v>39.31672703815809</v>
      </c>
      <c r="AN64" s="25">
        <v>0</v>
      </c>
      <c r="AO64" s="25">
        <v>0</v>
      </c>
      <c r="AP64" s="23">
        <v>0</v>
      </c>
      <c r="AQ64" s="23" t="e">
        <f t="shared" si="28"/>
        <v>#DIV/0!</v>
      </c>
      <c r="AR64" s="20" t="e">
        <f t="shared" si="29"/>
        <v>#DIV/0!</v>
      </c>
      <c r="AS64" s="25">
        <v>0</v>
      </c>
      <c r="AT64" s="25">
        <v>0</v>
      </c>
      <c r="AU64" s="20"/>
      <c r="AV64" s="20"/>
      <c r="AW64" s="20"/>
      <c r="AX64" s="20"/>
      <c r="AY64" s="20">
        <v>181948.3</v>
      </c>
      <c r="AZ64" s="20">
        <v>45487.1</v>
      </c>
      <c r="BA64" s="20">
        <v>30324.8</v>
      </c>
      <c r="BB64" s="26"/>
      <c r="BC64" s="26"/>
      <c r="BD64" s="26"/>
      <c r="BE64" s="27">
        <v>0</v>
      </c>
      <c r="BF64" s="27">
        <v>0</v>
      </c>
      <c r="BG64" s="20">
        <v>0</v>
      </c>
      <c r="BH64" s="20"/>
      <c r="BI64" s="20"/>
      <c r="BJ64" s="20"/>
      <c r="BK64" s="20"/>
      <c r="BL64" s="20"/>
      <c r="BM64" s="20"/>
      <c r="BN64" s="23">
        <f t="shared" si="36"/>
        <v>7851.4</v>
      </c>
      <c r="BO64" s="23">
        <f t="shared" si="36"/>
        <v>2735</v>
      </c>
      <c r="BP64" s="23">
        <f t="shared" si="37"/>
        <v>841.89</v>
      </c>
      <c r="BQ64" s="23">
        <f t="shared" si="30"/>
        <v>30.782084095063983</v>
      </c>
      <c r="BR64" s="20">
        <f t="shared" si="31"/>
        <v>10.722801029115827</v>
      </c>
      <c r="BS64" s="24">
        <v>7713.4</v>
      </c>
      <c r="BT64" s="24">
        <v>2700</v>
      </c>
      <c r="BU64" s="34">
        <v>841.89</v>
      </c>
      <c r="BV64" s="33">
        <v>68</v>
      </c>
      <c r="BW64" s="33">
        <v>15</v>
      </c>
      <c r="BX64" s="23">
        <v>0</v>
      </c>
      <c r="BY64" s="20">
        <v>0</v>
      </c>
      <c r="BZ64" s="20">
        <v>0</v>
      </c>
      <c r="CA64" s="20">
        <v>0</v>
      </c>
      <c r="CB64" s="24">
        <v>70</v>
      </c>
      <c r="CC64" s="24">
        <v>20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30">
        <v>4000</v>
      </c>
      <c r="CL64" s="30">
        <v>1000</v>
      </c>
      <c r="CM64" s="20">
        <v>751.5</v>
      </c>
      <c r="CN64" s="24">
        <v>10607.3</v>
      </c>
      <c r="CO64" s="24">
        <v>2100</v>
      </c>
      <c r="CP64" s="20">
        <v>1229.686</v>
      </c>
      <c r="CQ64" s="20">
        <v>4229.1</v>
      </c>
      <c r="CR64" s="20">
        <v>1057.275</v>
      </c>
      <c r="CS64" s="20">
        <v>627.586</v>
      </c>
      <c r="CT64" s="24">
        <v>1000</v>
      </c>
      <c r="CU64" s="24">
        <v>300</v>
      </c>
      <c r="CV64" s="20">
        <v>67.61</v>
      </c>
      <c r="CW64" s="20">
        <v>0</v>
      </c>
      <c r="CX64" s="20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1210</v>
      </c>
      <c r="DD64" s="20">
        <v>0</v>
      </c>
      <c r="DE64" s="20">
        <v>150</v>
      </c>
      <c r="DF64" s="20">
        <v>0</v>
      </c>
      <c r="DG64" s="23">
        <f t="shared" si="38"/>
        <v>271764.942</v>
      </c>
      <c r="DH64" s="23">
        <f t="shared" si="38"/>
        <v>63837.1325</v>
      </c>
      <c r="DI64" s="23">
        <f t="shared" si="39"/>
        <v>44283.6246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  <c r="DV64" s="20">
        <v>0</v>
      </c>
      <c r="DW64" s="20">
        <v>0</v>
      </c>
      <c r="DX64" s="20">
        <v>0</v>
      </c>
      <c r="DY64" s="20">
        <v>3118.9325</v>
      </c>
      <c r="DZ64" s="20">
        <v>3118.9325</v>
      </c>
      <c r="EA64" s="20">
        <v>0</v>
      </c>
      <c r="EB64" s="20">
        <v>0</v>
      </c>
      <c r="EC64" s="23">
        <f t="shared" si="40"/>
        <v>3118.9325</v>
      </c>
      <c r="ED64" s="23">
        <f t="shared" si="40"/>
        <v>3118.9325</v>
      </c>
      <c r="EE64" s="23">
        <f t="shared" si="9"/>
        <v>0</v>
      </c>
      <c r="EG64" s="29"/>
      <c r="EH64" s="29"/>
      <c r="EJ64" s="29"/>
      <c r="EK64" s="29"/>
      <c r="EM64" s="29"/>
    </row>
    <row r="65" spans="1:143" s="32" customFormat="1" ht="20.25" customHeight="1">
      <c r="A65" s="49">
        <v>56</v>
      </c>
      <c r="B65" s="48" t="s">
        <v>112</v>
      </c>
      <c r="C65" s="20">
        <v>47463.818</v>
      </c>
      <c r="D65" s="30">
        <v>0</v>
      </c>
      <c r="E65" s="22">
        <f t="shared" si="10"/>
        <v>177986.5</v>
      </c>
      <c r="F65" s="22">
        <f t="shared" si="11"/>
        <v>36899.054</v>
      </c>
      <c r="G65" s="23">
        <f t="shared" si="32"/>
        <v>24612.6314</v>
      </c>
      <c r="H65" s="23">
        <f t="shared" si="12"/>
        <v>66.70260814816554</v>
      </c>
      <c r="I65" s="23">
        <f t="shared" si="13"/>
        <v>13.828369792090973</v>
      </c>
      <c r="J65" s="23">
        <f t="shared" si="14"/>
        <v>73090.2</v>
      </c>
      <c r="K65" s="23">
        <f t="shared" si="15"/>
        <v>10674.954</v>
      </c>
      <c r="L65" s="23">
        <f t="shared" si="33"/>
        <v>7130.031400000001</v>
      </c>
      <c r="M65" s="23">
        <f t="shared" si="16"/>
        <v>66.79215104814504</v>
      </c>
      <c r="N65" s="23">
        <f t="shared" si="17"/>
        <v>9.755112723730406</v>
      </c>
      <c r="O65" s="23">
        <f t="shared" si="34"/>
        <v>15954</v>
      </c>
      <c r="P65" s="23">
        <f t="shared" si="34"/>
        <v>2500</v>
      </c>
      <c r="Q65" s="23">
        <f t="shared" si="35"/>
        <v>2937.6074000000003</v>
      </c>
      <c r="R65" s="23">
        <f t="shared" si="18"/>
        <v>117.50429600000001</v>
      </c>
      <c r="S65" s="20">
        <f t="shared" si="19"/>
        <v>18.41298357778614</v>
      </c>
      <c r="T65" s="24">
        <v>0</v>
      </c>
      <c r="U65" s="24">
        <v>0</v>
      </c>
      <c r="V65" s="23">
        <v>79.6624</v>
      </c>
      <c r="W65" s="23" t="e">
        <f t="shared" si="20"/>
        <v>#DIV/0!</v>
      </c>
      <c r="X65" s="20" t="e">
        <f t="shared" si="21"/>
        <v>#DIV/0!</v>
      </c>
      <c r="Y65" s="24">
        <v>32236.2</v>
      </c>
      <c r="Z65" s="24">
        <v>5923.954</v>
      </c>
      <c r="AA65" s="23">
        <v>2348.539</v>
      </c>
      <c r="AB65" s="23">
        <f t="shared" si="22"/>
        <v>39.64478792374148</v>
      </c>
      <c r="AC65" s="20">
        <f t="shared" si="23"/>
        <v>7.2854089501864365</v>
      </c>
      <c r="AD65" s="24">
        <v>15954</v>
      </c>
      <c r="AE65" s="24">
        <v>2500</v>
      </c>
      <c r="AF65" s="23">
        <v>2857.945</v>
      </c>
      <c r="AG65" s="23">
        <f t="shared" si="24"/>
        <v>114.3178</v>
      </c>
      <c r="AH65" s="20">
        <f t="shared" si="25"/>
        <v>17.913658016798294</v>
      </c>
      <c r="AI65" s="24">
        <v>310</v>
      </c>
      <c r="AJ65" s="24">
        <v>91</v>
      </c>
      <c r="AK65" s="34">
        <v>243</v>
      </c>
      <c r="AL65" s="23">
        <f t="shared" si="26"/>
        <v>267.032967032967</v>
      </c>
      <c r="AM65" s="20">
        <f t="shared" si="27"/>
        <v>78.38709677419354</v>
      </c>
      <c r="AN65" s="25">
        <v>0</v>
      </c>
      <c r="AO65" s="25">
        <v>0</v>
      </c>
      <c r="AP65" s="23">
        <v>0</v>
      </c>
      <c r="AQ65" s="23" t="e">
        <f t="shared" si="28"/>
        <v>#DIV/0!</v>
      </c>
      <c r="AR65" s="20" t="e">
        <f t="shared" si="29"/>
        <v>#DIV/0!</v>
      </c>
      <c r="AS65" s="25">
        <v>0</v>
      </c>
      <c r="AT65" s="25">
        <v>0</v>
      </c>
      <c r="AU65" s="20"/>
      <c r="AV65" s="20"/>
      <c r="AW65" s="20"/>
      <c r="AX65" s="20"/>
      <c r="AY65" s="20">
        <v>104896.3</v>
      </c>
      <c r="AZ65" s="20">
        <v>26224.1</v>
      </c>
      <c r="BA65" s="20">
        <v>17482.6</v>
      </c>
      <c r="BB65" s="26"/>
      <c r="BC65" s="26"/>
      <c r="BD65" s="26"/>
      <c r="BE65" s="27">
        <v>0</v>
      </c>
      <c r="BF65" s="27">
        <v>0</v>
      </c>
      <c r="BG65" s="20">
        <v>0</v>
      </c>
      <c r="BH65" s="20"/>
      <c r="BI65" s="20"/>
      <c r="BJ65" s="20"/>
      <c r="BK65" s="20"/>
      <c r="BL65" s="20"/>
      <c r="BM65" s="20"/>
      <c r="BN65" s="23">
        <f t="shared" si="36"/>
        <v>9840</v>
      </c>
      <c r="BO65" s="23">
        <f t="shared" si="36"/>
        <v>1510</v>
      </c>
      <c r="BP65" s="23">
        <f t="shared" si="37"/>
        <v>1021.085</v>
      </c>
      <c r="BQ65" s="23">
        <f t="shared" si="30"/>
        <v>67.62152317880795</v>
      </c>
      <c r="BR65" s="20">
        <f t="shared" si="31"/>
        <v>10.376880081300813</v>
      </c>
      <c r="BS65" s="24">
        <v>9000</v>
      </c>
      <c r="BT65" s="24">
        <v>1300</v>
      </c>
      <c r="BU65" s="34">
        <v>881.085</v>
      </c>
      <c r="BV65" s="33">
        <v>0</v>
      </c>
      <c r="BW65" s="33">
        <v>0</v>
      </c>
      <c r="BX65" s="23">
        <v>0</v>
      </c>
      <c r="BY65" s="20">
        <v>0</v>
      </c>
      <c r="BZ65" s="20">
        <v>0</v>
      </c>
      <c r="CA65" s="33">
        <v>0</v>
      </c>
      <c r="CB65" s="24">
        <v>840</v>
      </c>
      <c r="CC65" s="24">
        <v>210</v>
      </c>
      <c r="CD65" s="33">
        <v>140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30">
        <v>0</v>
      </c>
      <c r="CL65" s="30">
        <v>0</v>
      </c>
      <c r="CM65" s="20">
        <v>0</v>
      </c>
      <c r="CN65" s="24">
        <v>2750</v>
      </c>
      <c r="CO65" s="24">
        <v>450</v>
      </c>
      <c r="CP65" s="20">
        <v>561.8</v>
      </c>
      <c r="CQ65" s="20">
        <v>2190</v>
      </c>
      <c r="CR65" s="20">
        <v>400</v>
      </c>
      <c r="CS65" s="20">
        <v>517.8</v>
      </c>
      <c r="CT65" s="24">
        <v>0</v>
      </c>
      <c r="CU65" s="24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12000</v>
      </c>
      <c r="DD65" s="20">
        <v>200</v>
      </c>
      <c r="DE65" s="20">
        <v>18</v>
      </c>
      <c r="DF65" s="20">
        <v>0</v>
      </c>
      <c r="DG65" s="23">
        <f t="shared" si="38"/>
        <v>177986.5</v>
      </c>
      <c r="DH65" s="23">
        <f t="shared" si="38"/>
        <v>36899.054</v>
      </c>
      <c r="DI65" s="23">
        <f t="shared" si="39"/>
        <v>24612.6314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  <c r="DV65" s="20">
        <v>0</v>
      </c>
      <c r="DW65" s="20">
        <v>0</v>
      </c>
      <c r="DX65" s="20">
        <v>0</v>
      </c>
      <c r="DY65" s="20">
        <v>31417.554</v>
      </c>
      <c r="DZ65" s="20">
        <v>589.554</v>
      </c>
      <c r="EA65" s="20">
        <v>0</v>
      </c>
      <c r="EB65" s="20">
        <v>0</v>
      </c>
      <c r="EC65" s="23">
        <f t="shared" si="40"/>
        <v>31417.554</v>
      </c>
      <c r="ED65" s="23">
        <f t="shared" si="40"/>
        <v>589.554</v>
      </c>
      <c r="EE65" s="23">
        <f t="shared" si="9"/>
        <v>0</v>
      </c>
      <c r="EG65" s="29"/>
      <c r="EH65" s="29"/>
      <c r="EJ65" s="29"/>
      <c r="EK65" s="29"/>
      <c r="EM65" s="29"/>
    </row>
    <row r="66" spans="1:135" s="40" customFormat="1" ht="18.75" customHeight="1">
      <c r="A66" s="19"/>
      <c r="B66" s="37" t="s">
        <v>44</v>
      </c>
      <c r="C66" s="38">
        <f>SUM(C10:C65)</f>
        <v>1144641.3012</v>
      </c>
      <c r="D66" s="38">
        <f>SUM(D10:D65)</f>
        <v>36699.29879999999</v>
      </c>
      <c r="E66" s="22">
        <f>DG66+EC66-DY66</f>
        <v>8958589.511000002</v>
      </c>
      <c r="F66" s="22">
        <f>DH66+ED66-DZ66</f>
        <v>2235116.2016</v>
      </c>
      <c r="G66" s="38">
        <f>SUM(G10:G65)</f>
        <v>1319984.787</v>
      </c>
      <c r="H66" s="23">
        <f>G66/F66*100</f>
        <v>59.05665155373549</v>
      </c>
      <c r="I66" s="23">
        <f>G66/E66*100</f>
        <v>14.734292551067638</v>
      </c>
      <c r="J66" s="38">
        <f>SUM(J10:J65)</f>
        <v>2610055.1270000013</v>
      </c>
      <c r="K66" s="38">
        <f>SUM(K10:K65)</f>
        <v>588335.3375999999</v>
      </c>
      <c r="L66" s="38">
        <f>SUM(L10:L65)</f>
        <v>415918.3762</v>
      </c>
      <c r="M66" s="23">
        <f>L66/K66*100</f>
        <v>70.6941007311678</v>
      </c>
      <c r="N66" s="23">
        <f>L66/J66*100</f>
        <v>15.935233394018647</v>
      </c>
      <c r="O66" s="39">
        <f>SUM(O10:O65)</f>
        <v>996067.1240000002</v>
      </c>
      <c r="P66" s="39">
        <f>SUM(P10:P65)</f>
        <v>223890.27899999986</v>
      </c>
      <c r="Q66" s="39">
        <f>SUM(Q10:Q65)</f>
        <v>186342.99980000002</v>
      </c>
      <c r="R66" s="23">
        <f>Q66/P66*100</f>
        <v>83.22960721309394</v>
      </c>
      <c r="S66" s="20">
        <f>Q66/O66*100</f>
        <v>18.707875735491093</v>
      </c>
      <c r="T66" s="39">
        <f>SUM(T10:T65)</f>
        <v>141109.8</v>
      </c>
      <c r="U66" s="39">
        <f>SUM(U10:U65)</f>
        <v>35017.3</v>
      </c>
      <c r="V66" s="39">
        <f>SUM(V10:V65)</f>
        <v>26529.5549</v>
      </c>
      <c r="W66" s="23">
        <f>V66/U66*100</f>
        <v>75.76128056703399</v>
      </c>
      <c r="X66" s="20">
        <f>V66/T66*100</f>
        <v>18.80064665955164</v>
      </c>
      <c r="Y66" s="39">
        <f>SUM(Y10:Y65)</f>
        <v>358298.49299999996</v>
      </c>
      <c r="Z66" s="39">
        <f>SUM(Z10:Z65)</f>
        <v>70570.61809999999</v>
      </c>
      <c r="AA66" s="39">
        <f>SUM(AA10:AA65)</f>
        <v>41467.76280000001</v>
      </c>
      <c r="AB66" s="23">
        <f>AA66/Z66*100</f>
        <v>58.760662604994266</v>
      </c>
      <c r="AC66" s="20">
        <f>AA66/Y66*100</f>
        <v>11.573524201230736</v>
      </c>
      <c r="AD66" s="39">
        <f>SUM(AD10:AD65)</f>
        <v>854957.3240000003</v>
      </c>
      <c r="AE66" s="39">
        <f>SUM(AE10:AE65)</f>
        <v>188872.9789999999</v>
      </c>
      <c r="AF66" s="39">
        <f>SUM(AF10:AF65)</f>
        <v>159813.44489999997</v>
      </c>
      <c r="AG66" s="23">
        <f>AF66/AE66*100</f>
        <v>84.61424484653257</v>
      </c>
      <c r="AH66" s="20">
        <f>AF66/AD66*100</f>
        <v>18.692563992819824</v>
      </c>
      <c r="AI66" s="39">
        <f>SUM(AI10:AI65)</f>
        <v>119399.95</v>
      </c>
      <c r="AJ66" s="39">
        <f>SUM(AJ10:AJ65)</f>
        <v>33691.6</v>
      </c>
      <c r="AK66" s="39">
        <f>SUM(AK10:AK65)</f>
        <v>35449.2782</v>
      </c>
      <c r="AL66" s="23">
        <f>AK66/AJ66*100</f>
        <v>105.21696268506098</v>
      </c>
      <c r="AM66" s="20">
        <f>AK66/AI66*100</f>
        <v>29.689525163117743</v>
      </c>
      <c r="AN66" s="39">
        <f>SUM(AN10:AN65)</f>
        <v>58100</v>
      </c>
      <c r="AO66" s="39">
        <f>SUM(AO10:AO65)</f>
        <v>13900</v>
      </c>
      <c r="AP66" s="39">
        <f>SUM(AP10:AP65)</f>
        <v>9730.300000000001</v>
      </c>
      <c r="AQ66" s="23">
        <f>AP66/AO66*100</f>
        <v>70.0021582733813</v>
      </c>
      <c r="AR66" s="20">
        <f>AP66/AN66*100</f>
        <v>16.747504302925993</v>
      </c>
      <c r="AS66" s="39">
        <f>SUM(AS10:AS65)</f>
        <v>0</v>
      </c>
      <c r="AT66" s="39">
        <f>SUM(AT10:AT65)</f>
        <v>0</v>
      </c>
      <c r="AU66" s="33">
        <v>0</v>
      </c>
      <c r="AV66" s="39">
        <f>SUM(AV10:AV65)</f>
        <v>0</v>
      </c>
      <c r="AW66" s="39">
        <f>SUM(AW10:AW65)</f>
        <v>0</v>
      </c>
      <c r="AX66" s="39">
        <f>SUM(AX10:AX65)</f>
        <v>0</v>
      </c>
      <c r="AY66" s="39">
        <f>SUM(AY10:AY65)</f>
        <v>5424430.284</v>
      </c>
      <c r="AZ66" s="39">
        <f aca="true" t="shared" si="41" ref="AZ66:BM66">SUM(AZ10:AZ65)</f>
        <v>1356028.9250000003</v>
      </c>
      <c r="BA66" s="39">
        <f t="shared" si="41"/>
        <v>904072</v>
      </c>
      <c r="BB66" s="39">
        <f t="shared" si="41"/>
        <v>0</v>
      </c>
      <c r="BC66" s="39">
        <f t="shared" si="41"/>
        <v>0</v>
      </c>
      <c r="BD66" s="39">
        <f t="shared" si="41"/>
        <v>0</v>
      </c>
      <c r="BE66" s="39">
        <f t="shared" si="41"/>
        <v>29871.9</v>
      </c>
      <c r="BF66" s="39">
        <f t="shared" si="41"/>
        <v>5414.789000000001</v>
      </c>
      <c r="BG66" s="39">
        <f t="shared" si="41"/>
        <v>0</v>
      </c>
      <c r="BH66" s="39">
        <f t="shared" si="41"/>
        <v>0</v>
      </c>
      <c r="BI66" s="39">
        <f t="shared" si="41"/>
        <v>0</v>
      </c>
      <c r="BJ66" s="39">
        <f t="shared" si="41"/>
        <v>0</v>
      </c>
      <c r="BK66" s="39">
        <f t="shared" si="41"/>
        <v>0</v>
      </c>
      <c r="BL66" s="39">
        <f t="shared" si="41"/>
        <v>0</v>
      </c>
      <c r="BM66" s="39">
        <f t="shared" si="41"/>
        <v>0</v>
      </c>
      <c r="BN66" s="39">
        <f>SUM(BN10:BN65)</f>
        <v>276885.76</v>
      </c>
      <c r="BO66" s="39">
        <f>SUM(BO10:BO65)</f>
        <v>55798.04050000001</v>
      </c>
      <c r="BP66" s="39">
        <f>SUM(BP10:BP65)</f>
        <v>29267.995100000007</v>
      </c>
      <c r="BQ66" s="23">
        <f>BP66/BO66*100</f>
        <v>52.45344610264585</v>
      </c>
      <c r="BR66" s="20">
        <f>BP66/BN66*100</f>
        <v>10.570422653732718</v>
      </c>
      <c r="BS66" s="39">
        <f>SUM(BS10:BS65)</f>
        <v>236531.97999999998</v>
      </c>
      <c r="BT66" s="39">
        <f aca="true" t="shared" si="42" ref="BT66:DF66">SUM(BT10:BT65)</f>
        <v>50167.270500000006</v>
      </c>
      <c r="BU66" s="39">
        <f t="shared" si="42"/>
        <v>23125.8841</v>
      </c>
      <c r="BV66" s="39">
        <f t="shared" si="42"/>
        <v>68</v>
      </c>
      <c r="BW66" s="39">
        <f t="shared" si="42"/>
        <v>15</v>
      </c>
      <c r="BX66" s="39">
        <f t="shared" si="42"/>
        <v>0</v>
      </c>
      <c r="BY66" s="39">
        <f t="shared" si="42"/>
        <v>1480</v>
      </c>
      <c r="BZ66" s="39">
        <f t="shared" si="42"/>
        <v>370</v>
      </c>
      <c r="CA66" s="39">
        <f t="shared" si="42"/>
        <v>159.25</v>
      </c>
      <c r="CB66" s="39">
        <f t="shared" si="42"/>
        <v>38805.78</v>
      </c>
      <c r="CC66" s="39">
        <f t="shared" si="42"/>
        <v>5245.77</v>
      </c>
      <c r="CD66" s="39">
        <f t="shared" si="42"/>
        <v>5982.860999999999</v>
      </c>
      <c r="CE66" s="39">
        <f t="shared" si="42"/>
        <v>0</v>
      </c>
      <c r="CF66" s="39">
        <f t="shared" si="42"/>
        <v>0</v>
      </c>
      <c r="CG66" s="39">
        <f t="shared" si="42"/>
        <v>0</v>
      </c>
      <c r="CH66" s="39">
        <f t="shared" si="42"/>
        <v>82487.59999999999</v>
      </c>
      <c r="CI66" s="39">
        <f t="shared" si="42"/>
        <v>16896.55</v>
      </c>
      <c r="CJ66" s="39">
        <f t="shared" si="42"/>
        <v>-5.5332</v>
      </c>
      <c r="CK66" s="39">
        <f t="shared" si="42"/>
        <v>11395</v>
      </c>
      <c r="CL66" s="39">
        <f t="shared" si="42"/>
        <v>1395</v>
      </c>
      <c r="CM66" s="39">
        <f t="shared" si="42"/>
        <v>1672.2</v>
      </c>
      <c r="CN66" s="39">
        <f t="shared" si="42"/>
        <v>668616.8</v>
      </c>
      <c r="CO66" s="39">
        <f t="shared" si="42"/>
        <v>161254.8</v>
      </c>
      <c r="CP66" s="39">
        <f t="shared" si="42"/>
        <v>94204.39170000002</v>
      </c>
      <c r="CQ66" s="39">
        <f t="shared" si="42"/>
        <v>328182.6</v>
      </c>
      <c r="CR66" s="39">
        <f t="shared" si="42"/>
        <v>78037.025</v>
      </c>
      <c r="CS66" s="39">
        <f t="shared" si="42"/>
        <v>44486.5707</v>
      </c>
      <c r="CT66" s="39">
        <f t="shared" si="42"/>
        <v>5450</v>
      </c>
      <c r="CU66" s="39">
        <f t="shared" si="42"/>
        <v>1145</v>
      </c>
      <c r="CV66" s="39">
        <f t="shared" si="42"/>
        <v>638.322</v>
      </c>
      <c r="CW66" s="39">
        <f t="shared" si="42"/>
        <v>2700</v>
      </c>
      <c r="CX66" s="39">
        <f t="shared" si="42"/>
        <v>690</v>
      </c>
      <c r="CY66" s="39">
        <f t="shared" si="42"/>
        <v>490.8</v>
      </c>
      <c r="CZ66" s="39">
        <f t="shared" si="42"/>
        <v>0</v>
      </c>
      <c r="DA66" s="39">
        <f t="shared" si="42"/>
        <v>0</v>
      </c>
      <c r="DB66" s="39">
        <f t="shared" si="42"/>
        <v>-0.056</v>
      </c>
      <c r="DC66" s="39">
        <f t="shared" si="42"/>
        <v>113142</v>
      </c>
      <c r="DD66" s="39">
        <f t="shared" si="42"/>
        <v>26000</v>
      </c>
      <c r="DE66" s="39">
        <f t="shared" si="42"/>
        <v>16654.326599999997</v>
      </c>
      <c r="DF66" s="39">
        <f t="shared" si="42"/>
        <v>0</v>
      </c>
      <c r="DG66" s="39">
        <f>SUM(DG10:DG65)</f>
        <v>8146844.911000002</v>
      </c>
      <c r="DH66" s="39">
        <f>SUM(DH10:DH65)</f>
        <v>1966675.6016</v>
      </c>
      <c r="DI66" s="34">
        <f>V66+AA66+AF66+AK66+AP66+AU66+AX66+BA66+BD66+BG66+BJ66+BM66+BU66+BX66+CA66+CD66+CG66+CJ66+CM66+CP66+CV66+CY66+DB66+DE66+DF66</f>
        <v>1319984.7869999998</v>
      </c>
      <c r="DJ66" s="39">
        <f>SUM(DJ10:DJ65)</f>
        <v>354500</v>
      </c>
      <c r="DK66" s="39">
        <f aca="true" t="shared" si="43" ref="DK66:EA66">SUM(DK10:DK65)</f>
        <v>17555</v>
      </c>
      <c r="DL66" s="39">
        <f t="shared" si="43"/>
        <v>0</v>
      </c>
      <c r="DM66" s="39">
        <f t="shared" si="43"/>
        <v>253869.6</v>
      </c>
      <c r="DN66" s="39">
        <f t="shared" si="43"/>
        <v>240069.6</v>
      </c>
      <c r="DO66" s="39">
        <f t="shared" si="43"/>
        <v>0</v>
      </c>
      <c r="DP66" s="39">
        <f t="shared" si="43"/>
        <v>0</v>
      </c>
      <c r="DQ66" s="39">
        <f t="shared" si="43"/>
        <v>0</v>
      </c>
      <c r="DR66" s="39">
        <f t="shared" si="43"/>
        <v>0</v>
      </c>
      <c r="DS66" s="39">
        <f t="shared" si="43"/>
        <v>203375</v>
      </c>
      <c r="DT66" s="39">
        <f t="shared" si="43"/>
        <v>10816</v>
      </c>
      <c r="DU66" s="39">
        <f t="shared" si="43"/>
        <v>0</v>
      </c>
      <c r="DV66" s="39">
        <f t="shared" si="43"/>
        <v>0</v>
      </c>
      <c r="DW66" s="39">
        <f t="shared" si="43"/>
        <v>0</v>
      </c>
      <c r="DX66" s="39">
        <f t="shared" si="43"/>
        <v>0</v>
      </c>
      <c r="DY66" s="39">
        <f t="shared" si="43"/>
        <v>350217.7946</v>
      </c>
      <c r="DZ66" s="39">
        <f t="shared" si="43"/>
        <v>79784.3440999999</v>
      </c>
      <c r="EA66" s="39">
        <f t="shared" si="43"/>
        <v>5247.2922</v>
      </c>
      <c r="EB66" s="39">
        <f>SUM(EB10:EB65)</f>
        <v>0</v>
      </c>
      <c r="EC66" s="39">
        <f>SUM(EC10:EC65)</f>
        <v>1161962.3946000002</v>
      </c>
      <c r="ED66" s="39">
        <f>SUM(ED10:ED65)</f>
        <v>348224.94409999985</v>
      </c>
      <c r="EE66" s="39">
        <f>SUM(EE10:EE65)</f>
        <v>5247.2922</v>
      </c>
    </row>
    <row r="67" spans="3:6" ht="13.5">
      <c r="C67" s="43"/>
      <c r="E67" s="41"/>
      <c r="F67" s="42"/>
    </row>
    <row r="68" spans="2:28" s="43" customFormat="1" ht="13.5">
      <c r="B68" s="44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45"/>
    </row>
    <row r="69" spans="3:28" ht="13.5"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45"/>
    </row>
    <row r="70" ht="13.5">
      <c r="E70" s="43"/>
    </row>
  </sheetData>
  <sheetProtection/>
  <protectedRanges>
    <protectedRange sqref="AA53:AA65" name="Range4_1_1_1_2_1_1_2_1_1_1_2_1_1_1"/>
    <protectedRange sqref="AF53:AF65" name="Range4_2_1_1_2_1_1_2_1_1_1_2_1_1_1"/>
    <protectedRange sqref="AK53:AK65" name="Range4_3_1_1_2_1_1_2_1_1_1_2_1_1_1"/>
    <protectedRange sqref="AP53:AP65" name="Range4_4_1_1_2_1_1_2_1_1_1_2_1_1_1"/>
    <protectedRange sqref="BU53:BU65" name="Range5_1_1_1_2_1_1_2_1_1_1_2_1_1_1"/>
    <protectedRange sqref="BX53:BX65" name="Range5_2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 BX45:BX48 BX12:BX23 BX25:BX26 BX28:BX36 BX38:BX40 BX42:BX43 BX51:BX52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BX41" name="Range5_2_1_1_1_1_1_1_1_1_1_1_1_1_1"/>
    <protectedRange sqref="V10:W10 W11:W66" name="Range4_5_1_2_1_1_1_1_1_1_1_1_1"/>
    <protectedRange sqref="AA10:AB10 AB11:AB66" name="Range4_1_1_1_2_1_1_1_1_1_1_1_1_1"/>
    <protectedRange sqref="AF10:AG10 AG11:AG66" name="Range4_2_1_1_2_1_1_1_1_1_1_1_1_1"/>
    <protectedRange sqref="AK10:AL10 AL11:AL66" name="Range4_3_1_1_2_1_1_1_1_1_1_1_1_1"/>
    <protectedRange sqref="AP10:AQ10 AQ11:AQ66" name="Range4_4_1_1_2_1_1_1_1_1_1_1_1_1"/>
    <protectedRange sqref="BU10" name="Range5_1_1_1_2_1_1_1_1_1_1_1_1_1"/>
    <protectedRange sqref="BX10" name="Range5_2_1_1_2_1_1_1_1_1_1_1_1_1"/>
  </protectedRanges>
  <mergeCells count="133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C68:AA69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2019-05-16T13:56:20Z</cp:lastPrinted>
  <dcterms:created xsi:type="dcterms:W3CDTF">2002-03-15T09:46:46Z</dcterms:created>
  <dcterms:modified xsi:type="dcterms:W3CDTF">2020-03-04T05:37:59Z</dcterms:modified>
  <cp:category/>
  <cp:version/>
  <cp:contentType/>
  <cp:contentStatus/>
</cp:coreProperties>
</file>