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<sst xmlns="http://schemas.openxmlformats.org/spreadsheetml/2006/main" count="158" uniqueCount="113">
  <si>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</si>
  <si>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</si>
  <si>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</si>
  <si>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</si>
  <si>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</si>
  <si>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</si>
  <si>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</si>
  <si>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</si>
  <si>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</si>
  <si>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</si>
  <si>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</si>
  <si>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</si>
  <si>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</si>
  <si>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</si>
  <si>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</si>
  <si>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</si>
  <si>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</si>
  <si>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</si>
  <si>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</si>
  <si>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</si>
  <si>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</si>
  <si>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</si>
  <si>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</si>
  <si>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</si>
  <si>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</si>
  <si>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</si>
  <si>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</si>
  <si>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</si>
  <si>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</si>
  <si>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</si>
  <si>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</si>
  <si>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</si>
  <si>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</si>
  <si>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</si>
  <si>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</si>
  <si>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</si>
  <si>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</si>
  <si>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</si>
  <si>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</si>
  <si>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</si>
  <si>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</si>
  <si>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</si>
  <si>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</si>
  <si>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</si>
  <si>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</si>
  <si>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</si>
  <si>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</si>
  <si>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</si>
  <si>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</si>
  <si>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</si>
  <si>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</si>
  <si>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</si>
  <si>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</si>
  <si>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</si>
  <si>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</si>
  <si>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</si>
  <si>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</si>
  <si>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</si>
  <si>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</si>
  <si>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</si>
  <si>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</si>
  <si>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</si>
  <si>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</si>
  <si>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</si>
  <si>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</si>
  <si>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</si>
  <si>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</si>
  <si>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</si>
  <si>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</si>
  <si>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</si>
  <si>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</si>
  <si>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</si>
  <si>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</si>
  <si>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</si>
  <si>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</si>
  <si>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</si>
  <si>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</si>
  <si>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</si>
  <si>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</si>
  <si>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</si>
  <si>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</si>
  <si>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</si>
  <si>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</si>
  <si>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</si>
  <si>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</si>
  <si>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</si>
  <si>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</si>
  <si>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</si>
  <si>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</si>
  <si>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</si>
  <si>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</si>
  <si>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</si>
  <si>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</si>
  <si>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</si>
  <si>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</si>
  <si>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</si>
  <si>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</si>
  <si>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</si>
  <si>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</si>
  <si>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</si>
  <si>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</si>
  <si>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</si>
  <si>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</si>
  <si>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</si>
  <si>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</si>
  <si>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</si>
  <si>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</si>
  <si>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</si>
  <si>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</si>
  <si>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</si>
  <si>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</si>
  <si>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r>
      <t xml:space="preserve"> ՀՀ  ԼՈՌՈՒ  ՄԱՐԶԻ  ՀԱՄԱՅՆՔՆԵՐԻ   ԲՅՈՒՋԵՏԱՅԻՆ   ԵԿԱՄՈՒՏՆԵՐԻ   ՎԵՐԱԲԵՐՅԱԼ  (աճողական)  2019թ. հոկտեմբերի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</si>
  <si>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(10 ամիս)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</si>
</sst>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2" xfId="0" applyNumberFormat="1" applyFont="1" applyBorder="1" applyAlignment="1">
      <alignment horizontal="left" vertical="center"/>
    </xf>
    <xf numFmtId="207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7" fillId="33" borderId="12" xfId="0" applyNumberFormat="1" applyFont="1" applyFill="1" applyBorder="1" applyAlignment="1">
      <alignment horizontal="center" vertical="center" wrapText="1"/>
    </xf>
    <xf numFmtId="207" fontId="7" fillId="35" borderId="12" xfId="0" applyNumberFormat="1" applyFont="1" applyFill="1" applyBorder="1" applyAlignment="1" applyProtection="1">
      <alignment horizontal="center" vertical="center" wrapText="1"/>
      <protection/>
    </xf>
    <xf numFmtId="207" fontId="7" fillId="34" borderId="12" xfId="0" applyNumberFormat="1" applyFont="1" applyFill="1" applyBorder="1" applyAlignment="1" applyProtection="1">
      <alignment horizontal="center" vertical="center" wrapText="1"/>
      <protection/>
    </xf>
    <xf numFmtId="196" fontId="9" fillId="33" borderId="12" xfId="0" applyNumberFormat="1" applyFont="1" applyFill="1" applyBorder="1" applyAlignment="1">
      <alignment horizontal="center" vertical="center"/>
    </xf>
    <xf numFmtId="196" fontId="8" fillId="33" borderId="0" xfId="0" applyNumberFormat="1" applyFont="1" applyFill="1" applyAlignment="1" applyProtection="1">
      <alignment horizontal="center" vertical="center" wrapText="1"/>
      <protection locked="0"/>
    </xf>
    <xf numFmtId="3" fontId="7" fillId="34" borderId="12" xfId="0" applyNumberFormat="1" applyFont="1" applyFill="1" applyBorder="1" applyAlignment="1" applyProtection="1">
      <alignment horizontal="center"/>
      <protection locked="0"/>
    </xf>
    <xf numFmtId="207" fontId="7" fillId="0" borderId="12" xfId="0" applyNumberFormat="1" applyFont="1" applyBorder="1" applyAlignment="1">
      <alignment horizontal="left" vertical="center"/>
    </xf>
    <xf numFmtId="196" fontId="7" fillId="33" borderId="12" xfId="0" applyNumberFormat="1" applyFont="1" applyFill="1" applyBorder="1" applyAlignment="1">
      <alignment horizontal="center" vertical="center"/>
    </xf>
    <xf numFmtId="196" fontId="7" fillId="33" borderId="0" xfId="0" applyNumberFormat="1" applyFont="1" applyFill="1" applyAlignment="1" applyProtection="1">
      <alignment horizontal="center" vertical="center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>
      <alignment horizontal="center" vertical="center"/>
    </xf>
    <xf numFmtId="207" fontId="8" fillId="33" borderId="12" xfId="0" applyNumberFormat="1" applyFont="1" applyFill="1" applyBorder="1" applyAlignment="1" applyProtection="1">
      <alignment horizontal="center" vertical="center" wrapText="1"/>
      <protection/>
    </xf>
    <xf numFmtId="207" fontId="8" fillId="34" borderId="12" xfId="0" applyNumberFormat="1" applyFont="1" applyFill="1" applyBorder="1" applyAlignment="1" applyProtection="1">
      <alignment horizontal="center" vertical="center" wrapText="1"/>
      <protection/>
    </xf>
    <xf numFmtId="207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196" fontId="7" fillId="33" borderId="0" xfId="0" applyNumberFormat="1" applyFont="1" applyFill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wrapText="1"/>
      <protection locked="0"/>
    </xf>
    <xf numFmtId="196" fontId="3" fillId="33" borderId="0" xfId="0" applyNumberFormat="1" applyFont="1" applyFill="1" applyAlignment="1" applyProtection="1">
      <alignment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textRotation="90" wrapText="1"/>
      <protection/>
    </xf>
    <xf numFmtId="0" fontId="3" fillId="33" borderId="18" xfId="0" applyFont="1" applyFill="1" applyBorder="1" applyAlignment="1" applyProtection="1">
      <alignment horizontal="center" vertical="center" textRotation="90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4" fontId="4" fillId="37" borderId="19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13" xfId="0" applyNumberFormat="1" applyFont="1" applyFill="1" applyBorder="1" applyAlignment="1" applyProtection="1">
      <alignment horizontal="center" vertical="center" wrapText="1"/>
      <protection/>
    </xf>
    <xf numFmtId="4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13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4" fontId="3" fillId="37" borderId="13" xfId="0" applyNumberFormat="1" applyFont="1" applyFill="1" applyBorder="1" applyAlignment="1" applyProtection="1">
      <alignment horizontal="center" vertical="center" wrapText="1"/>
      <protection/>
    </xf>
    <xf numFmtId="4" fontId="3" fillId="37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9" borderId="24" xfId="0" applyFont="1" applyFill="1" applyBorder="1" applyAlignment="1" applyProtection="1">
      <alignment horizontal="center" vertical="center" wrapText="1"/>
      <protection/>
    </xf>
    <xf numFmtId="0" fontId="3" fillId="39" borderId="15" xfId="0" applyFont="1" applyFill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4" fontId="3" fillId="33" borderId="22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9"/>
  <sheetViews>
    <sheetView tabSelected="1" zoomScale="90" zoomScaleNormal="90" zoomScalePageLayoutView="0" workbookViewId="0" topLeftCell="A1">
      <pane xSplit="2" ySplit="9" topLeftCell="C6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:J2"/>
    </sheetView>
  </sheetViews>
  <sheetFormatPr defaultColWidth="7.296875" defaultRowHeight="15"/>
  <cols>
    <col min="1" max="1" width="4.3984375" style="1" customWidth="1"/>
    <col min="2" max="2" width="14" style="12" customWidth="1"/>
    <col min="3" max="3" width="10.19921875" style="1" customWidth="1"/>
    <col min="4" max="4" width="9.19921875" style="1" customWidth="1"/>
    <col min="5" max="5" width="11" style="1" customWidth="1"/>
    <col min="6" max="6" width="11.19921875" style="1" customWidth="1"/>
    <col min="7" max="7" width="9.5" style="1" customWidth="1"/>
    <col min="8" max="8" width="11.8984375" style="1" customWidth="1"/>
    <col min="9" max="9" width="12.09765625" style="1" customWidth="1"/>
    <col min="10" max="10" width="9.5" style="1" customWidth="1"/>
    <col min="11" max="11" width="12.8984375" style="1" customWidth="1"/>
    <col min="12" max="12" width="13" style="1" customWidth="1"/>
    <col min="13" max="13" width="8.8984375" style="1" customWidth="1"/>
    <col min="14" max="14" width="12.5" style="1" customWidth="1"/>
    <col min="15" max="15" width="11.69921875" style="1" customWidth="1"/>
    <col min="16" max="16" width="11.8984375" style="1" customWidth="1"/>
    <col min="17" max="17" width="12.09765625" style="1" customWidth="1"/>
    <col min="18" max="18" width="10.19921875" style="1" customWidth="1"/>
    <col min="19" max="19" width="11.5" style="1" customWidth="1"/>
    <col min="20" max="20" width="11.59765625" style="1" customWidth="1"/>
    <col min="21" max="22" width="10.8984375" style="1" customWidth="1"/>
    <col min="23" max="23" width="11.59765625" style="1" customWidth="1"/>
    <col min="24" max="24" width="9.69921875" style="1" customWidth="1"/>
    <col min="25" max="25" width="10.69921875" style="1" customWidth="1"/>
    <col min="26" max="26" width="10.3984375" style="1" customWidth="1"/>
    <col min="27" max="27" width="9.09765625" style="1" customWidth="1"/>
    <col min="28" max="28" width="9.59765625" style="1" customWidth="1"/>
    <col min="29" max="29" width="8.19921875" style="1" customWidth="1"/>
    <col min="30" max="30" width="7.19921875" style="1" customWidth="1"/>
    <col min="31" max="31" width="9" style="1" customWidth="1"/>
    <col min="32" max="32" width="7.8984375" style="1" customWidth="1"/>
    <col min="33" max="33" width="14.09765625" style="1" customWidth="1"/>
    <col min="34" max="34" width="11.69921875" style="1" customWidth="1"/>
    <col min="35" max="36" width="8.19921875" style="1" customWidth="1"/>
    <col min="37" max="37" width="9.8984375" style="1" customWidth="1"/>
    <col min="38" max="38" width="8.59765625" style="1" customWidth="1"/>
    <col min="39" max="39" width="8" style="1" customWidth="1"/>
    <col min="40" max="40" width="7.19921875" style="1" customWidth="1"/>
    <col min="41" max="41" width="8.09765625" style="1" customWidth="1"/>
    <col min="42" max="42" width="6.5" style="1" customWidth="1"/>
    <col min="43" max="46" width="10.69921875" style="1" customWidth="1"/>
    <col min="47" max="47" width="9.09765625" style="1" customWidth="1"/>
    <col min="48" max="48" width="8.3984375" style="1" customWidth="1"/>
    <col min="49" max="49" width="8" style="1" customWidth="1"/>
    <col min="50" max="50" width="8.19921875" style="1" customWidth="1"/>
    <col min="51" max="51" width="8.8984375" style="1" customWidth="1"/>
    <col min="52" max="52" width="11.3984375" style="1" customWidth="1"/>
    <col min="53" max="53" width="8.8984375" style="1" customWidth="1"/>
    <col min="54" max="54" width="8.09765625" style="1" customWidth="1"/>
    <col min="55" max="55" width="7.8984375" style="1" customWidth="1"/>
    <col min="56" max="56" width="9.8984375" style="1" customWidth="1"/>
    <col min="57" max="57" width="8.59765625" style="1" customWidth="1"/>
    <col min="58" max="58" width="9.3984375" style="1" customWidth="1"/>
    <col min="59" max="59" width="8.3984375" style="1" customWidth="1"/>
    <col min="60" max="60" width="11.69921875" style="1" customWidth="1"/>
    <col min="61" max="61" width="10.5" style="1" customWidth="1"/>
    <col min="62" max="62" width="11" style="1" customWidth="1"/>
    <col min="63" max="64" width="9.8984375" style="1" customWidth="1"/>
    <col min="65" max="66" width="8" style="1" customWidth="1"/>
    <col min="67" max="67" width="8.59765625" style="1" customWidth="1"/>
    <col min="68" max="68" width="8" style="1" customWidth="1"/>
    <col min="69" max="69" width="6.69921875" style="1" customWidth="1"/>
    <col min="70" max="70" width="9.8984375" style="1" customWidth="1"/>
    <col min="71" max="71" width="9.19921875" style="1" customWidth="1"/>
    <col min="72" max="72" width="9.8984375" style="1" customWidth="1"/>
    <col min="73" max="73" width="13.09765625" style="1" customWidth="1"/>
    <col min="74" max="74" width="11.5" style="1" customWidth="1"/>
    <col min="75" max="75" width="9.69921875" style="1" customWidth="1"/>
    <col min="76" max="76" width="8.59765625" style="1" customWidth="1"/>
    <col min="77" max="77" width="11.5" style="1" customWidth="1"/>
    <col min="78" max="78" width="8.5" style="1" customWidth="1"/>
    <col min="79" max="79" width="8" style="1" customWidth="1"/>
    <col min="80" max="80" width="7.3984375" style="1" customWidth="1"/>
    <col min="81" max="81" width="8.59765625" style="1" customWidth="1"/>
    <col min="82" max="82" width="8.5" style="1" customWidth="1"/>
    <col min="83" max="83" width="8.09765625" style="1" customWidth="1"/>
    <col min="84" max="84" width="7.5" style="1" customWidth="1"/>
    <col min="85" max="85" width="11.8984375" style="1" customWidth="1"/>
    <col min="86" max="86" width="7.69921875" style="1" customWidth="1"/>
    <col min="87" max="87" width="6.8984375" style="1" customWidth="1"/>
    <col min="88" max="88" width="11.69921875" style="1" customWidth="1"/>
    <col min="89" max="89" width="9.8984375" style="1" customWidth="1"/>
    <col min="90" max="90" width="10.59765625" style="1" customWidth="1"/>
    <col min="91" max="91" width="9" style="1" customWidth="1"/>
    <col min="92" max="92" width="10.09765625" style="1" customWidth="1"/>
    <col min="93" max="93" width="9.69921875" style="1" customWidth="1"/>
    <col min="94" max="16384" width="7.19921875" style="1" customWidth="1"/>
  </cols>
  <sheetData>
    <row r="1" spans="3:87" ht="27.75" customHeight="1">
      <c r="C1" s="79" t="s">
        <v>11</v>
      </c>
      <c r="D1" s="79"/>
      <c r="E1" s="79"/>
      <c r="F1" s="79"/>
      <c r="G1" s="79"/>
      <c r="H1" s="79"/>
      <c r="I1" s="79"/>
      <c r="J1" s="79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3:30" ht="34.5" customHeight="1">
      <c r="C2" s="80" t="s">
        <v>111</v>
      </c>
      <c r="D2" s="80"/>
      <c r="E2" s="80"/>
      <c r="F2" s="80"/>
      <c r="G2" s="80"/>
      <c r="H2" s="80"/>
      <c r="I2" s="80"/>
      <c r="J2" s="80"/>
      <c r="L2" s="5"/>
      <c r="N2" s="81"/>
      <c r="O2" s="81"/>
      <c r="P2" s="7"/>
      <c r="R2" s="6"/>
      <c r="S2" s="7"/>
      <c r="T2" s="7"/>
      <c r="U2" s="6"/>
      <c r="V2" s="7"/>
      <c r="W2" s="7"/>
      <c r="X2" s="7"/>
      <c r="Y2" s="7"/>
      <c r="Z2" s="7"/>
      <c r="AA2" s="7"/>
      <c r="AB2" s="7"/>
      <c r="AC2" s="7"/>
      <c r="AD2" s="7"/>
    </row>
    <row r="3" spans="3:30" ht="18" customHeight="1">
      <c r="C3" s="8"/>
      <c r="D3" s="8"/>
      <c r="E3" s="8"/>
      <c r="F3" s="8"/>
      <c r="G3" s="8"/>
      <c r="H3" s="8"/>
      <c r="I3" s="80" t="s">
        <v>12</v>
      </c>
      <c r="J3" s="80"/>
      <c r="K3" s="80"/>
      <c r="L3" s="5"/>
      <c r="N3" s="7"/>
      <c r="O3" s="7"/>
      <c r="P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89" s="9" customFormat="1" ht="18" customHeight="1">
      <c r="A4" s="49" t="s">
        <v>6</v>
      </c>
      <c r="B4" s="49" t="s">
        <v>10</v>
      </c>
      <c r="C4" s="52" t="s">
        <v>4</v>
      </c>
      <c r="D4" s="52" t="s">
        <v>5</v>
      </c>
      <c r="E4" s="55" t="s">
        <v>13</v>
      </c>
      <c r="F4" s="56"/>
      <c r="G4" s="57"/>
      <c r="H4" s="64" t="s">
        <v>45</v>
      </c>
      <c r="I4" s="65"/>
      <c r="J4" s="66"/>
      <c r="K4" s="99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1"/>
      <c r="BT4" s="42" t="s">
        <v>14</v>
      </c>
      <c r="BU4" s="107" t="s">
        <v>15</v>
      </c>
      <c r="BV4" s="108"/>
      <c r="BW4" s="113" t="s">
        <v>3</v>
      </c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42" t="s">
        <v>16</v>
      </c>
      <c r="CJ4" s="82" t="s">
        <v>17</v>
      </c>
      <c r="CK4" s="83"/>
    </row>
    <row r="5" spans="1:89" s="9" customFormat="1" ht="15" customHeight="1">
      <c r="A5" s="50"/>
      <c r="B5" s="50"/>
      <c r="C5" s="53"/>
      <c r="D5" s="53"/>
      <c r="E5" s="58"/>
      <c r="F5" s="59"/>
      <c r="G5" s="60"/>
      <c r="H5" s="67"/>
      <c r="I5" s="68"/>
      <c r="J5" s="69"/>
      <c r="K5" s="88" t="s">
        <v>7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91" t="s">
        <v>2</v>
      </c>
      <c r="AF5" s="91"/>
      <c r="AG5" s="91"/>
      <c r="AH5" s="91"/>
      <c r="AI5" s="91"/>
      <c r="AJ5" s="91"/>
      <c r="AK5" s="91"/>
      <c r="AL5" s="91"/>
      <c r="AM5" s="91"/>
      <c r="AN5" s="91"/>
      <c r="AO5" s="92" t="s">
        <v>8</v>
      </c>
      <c r="AP5" s="93"/>
      <c r="AQ5" s="96" t="s">
        <v>18</v>
      </c>
      <c r="AR5" s="97"/>
      <c r="AS5" s="97"/>
      <c r="AT5" s="97"/>
      <c r="AU5" s="97"/>
      <c r="AV5" s="97"/>
      <c r="AW5" s="97"/>
      <c r="AX5" s="97"/>
      <c r="AY5" s="97"/>
      <c r="AZ5" s="97"/>
      <c r="BA5" s="98"/>
      <c r="BB5" s="102" t="s">
        <v>0</v>
      </c>
      <c r="BC5" s="103"/>
      <c r="BD5" s="103"/>
      <c r="BE5" s="103"/>
      <c r="BF5" s="103"/>
      <c r="BG5" s="104"/>
      <c r="BH5" s="96" t="s">
        <v>1</v>
      </c>
      <c r="BI5" s="97"/>
      <c r="BJ5" s="97"/>
      <c r="BK5" s="97"/>
      <c r="BL5" s="97"/>
      <c r="BM5" s="97"/>
      <c r="BN5" s="91" t="s">
        <v>19</v>
      </c>
      <c r="BO5" s="91"/>
      <c r="BP5" s="92" t="s">
        <v>20</v>
      </c>
      <c r="BQ5" s="106"/>
      <c r="BR5" s="92" t="s">
        <v>21</v>
      </c>
      <c r="BS5" s="106"/>
      <c r="BT5" s="42"/>
      <c r="BU5" s="109"/>
      <c r="BV5" s="110"/>
      <c r="BW5" s="132"/>
      <c r="BX5" s="133"/>
      <c r="BY5" s="133"/>
      <c r="BZ5" s="133"/>
      <c r="CA5" s="92" t="s">
        <v>22</v>
      </c>
      <c r="CB5" s="106"/>
      <c r="CC5" s="130"/>
      <c r="CD5" s="131"/>
      <c r="CE5" s="131"/>
      <c r="CF5" s="131"/>
      <c r="CG5" s="131"/>
      <c r="CH5" s="131"/>
      <c r="CI5" s="42"/>
      <c r="CJ5" s="84"/>
      <c r="CK5" s="85"/>
    </row>
    <row r="6" spans="1:89" s="9" customFormat="1" ht="73.5" customHeight="1">
      <c r="A6" s="50"/>
      <c r="B6" s="50"/>
      <c r="C6" s="53"/>
      <c r="D6" s="53"/>
      <c r="E6" s="61"/>
      <c r="F6" s="62"/>
      <c r="G6" s="63"/>
      <c r="H6" s="70"/>
      <c r="I6" s="71"/>
      <c r="J6" s="72"/>
      <c r="K6" s="73" t="s">
        <v>23</v>
      </c>
      <c r="L6" s="74"/>
      <c r="M6" s="75"/>
      <c r="N6" s="76" t="s">
        <v>24</v>
      </c>
      <c r="O6" s="77"/>
      <c r="P6" s="78"/>
      <c r="Q6" s="76" t="s">
        <v>25</v>
      </c>
      <c r="R6" s="77"/>
      <c r="S6" s="78"/>
      <c r="T6" s="76" t="s">
        <v>26</v>
      </c>
      <c r="U6" s="77"/>
      <c r="V6" s="78"/>
      <c r="W6" s="76" t="s">
        <v>27</v>
      </c>
      <c r="X6" s="77"/>
      <c r="Y6" s="78"/>
      <c r="Z6" s="76" t="s">
        <v>28</v>
      </c>
      <c r="AA6" s="77"/>
      <c r="AB6" s="78"/>
      <c r="AC6" s="115" t="s">
        <v>29</v>
      </c>
      <c r="AD6" s="115"/>
      <c r="AE6" s="121" t="s">
        <v>30</v>
      </c>
      <c r="AF6" s="124"/>
      <c r="AG6" s="121" t="s">
        <v>31</v>
      </c>
      <c r="AH6" s="122"/>
      <c r="AI6" s="116" t="s">
        <v>32</v>
      </c>
      <c r="AJ6" s="123"/>
      <c r="AK6" s="116" t="s">
        <v>33</v>
      </c>
      <c r="AL6" s="117"/>
      <c r="AM6" s="119" t="s">
        <v>34</v>
      </c>
      <c r="AN6" s="120"/>
      <c r="AO6" s="94"/>
      <c r="AP6" s="95"/>
      <c r="AQ6" s="125" t="s">
        <v>35</v>
      </c>
      <c r="AR6" s="126"/>
      <c r="AS6" s="127"/>
      <c r="AT6" s="105" t="s">
        <v>36</v>
      </c>
      <c r="AU6" s="105"/>
      <c r="AV6" s="105" t="s">
        <v>37</v>
      </c>
      <c r="AW6" s="105"/>
      <c r="AX6" s="105" t="s">
        <v>38</v>
      </c>
      <c r="AY6" s="105"/>
      <c r="AZ6" s="105" t="s">
        <v>39</v>
      </c>
      <c r="BA6" s="105"/>
      <c r="BB6" s="105" t="s">
        <v>46</v>
      </c>
      <c r="BC6" s="105"/>
      <c r="BD6" s="102" t="s">
        <v>47</v>
      </c>
      <c r="BE6" s="103"/>
      <c r="BF6" s="105" t="s">
        <v>40</v>
      </c>
      <c r="BG6" s="105"/>
      <c r="BH6" s="118" t="s">
        <v>41</v>
      </c>
      <c r="BI6" s="103"/>
      <c r="BJ6" s="105" t="s">
        <v>42</v>
      </c>
      <c r="BK6" s="105"/>
      <c r="BL6" s="102" t="s">
        <v>48</v>
      </c>
      <c r="BM6" s="103"/>
      <c r="BN6" s="91"/>
      <c r="BO6" s="91"/>
      <c r="BP6" s="94"/>
      <c r="BQ6" s="114"/>
      <c r="BR6" s="94"/>
      <c r="BS6" s="114"/>
      <c r="BT6" s="42"/>
      <c r="BU6" s="111"/>
      <c r="BV6" s="112"/>
      <c r="BW6" s="92" t="s">
        <v>49</v>
      </c>
      <c r="BX6" s="106"/>
      <c r="BY6" s="92" t="s">
        <v>50</v>
      </c>
      <c r="BZ6" s="106"/>
      <c r="CA6" s="94"/>
      <c r="CB6" s="114"/>
      <c r="CC6" s="92" t="s">
        <v>51</v>
      </c>
      <c r="CD6" s="106"/>
      <c r="CE6" s="92" t="s">
        <v>52</v>
      </c>
      <c r="CF6" s="106"/>
      <c r="CG6" s="128" t="s">
        <v>53</v>
      </c>
      <c r="CH6" s="129"/>
      <c r="CI6" s="42"/>
      <c r="CJ6" s="86"/>
      <c r="CK6" s="87"/>
    </row>
    <row r="7" spans="1:89" s="10" customFormat="1" ht="36" customHeight="1">
      <c r="A7" s="50"/>
      <c r="B7" s="50"/>
      <c r="C7" s="53"/>
      <c r="D7" s="53"/>
      <c r="E7" s="43" t="s">
        <v>43</v>
      </c>
      <c r="F7" s="45"/>
      <c r="G7" s="46"/>
      <c r="H7" s="43" t="s">
        <v>43</v>
      </c>
      <c r="I7" s="45"/>
      <c r="J7" s="46"/>
      <c r="K7" s="43" t="s">
        <v>43</v>
      </c>
      <c r="L7" s="45"/>
      <c r="M7" s="46"/>
      <c r="N7" s="43" t="s">
        <v>43</v>
      </c>
      <c r="O7" s="45"/>
      <c r="P7" s="46"/>
      <c r="Q7" s="43" t="s">
        <v>43</v>
      </c>
      <c r="R7" s="45"/>
      <c r="S7" s="46"/>
      <c r="T7" s="43" t="s">
        <v>43</v>
      </c>
      <c r="U7" s="45"/>
      <c r="V7" s="46"/>
      <c r="W7" s="43" t="s">
        <v>43</v>
      </c>
      <c r="X7" s="45"/>
      <c r="Y7" s="46"/>
      <c r="Z7" s="43" t="s">
        <v>43</v>
      </c>
      <c r="AA7" s="45"/>
      <c r="AB7" s="46"/>
      <c r="AC7" s="43" t="s">
        <v>43</v>
      </c>
      <c r="AD7" s="41"/>
      <c r="AE7" s="43" t="s">
        <v>43</v>
      </c>
      <c r="AF7" s="41"/>
      <c r="AG7" s="43" t="s">
        <v>43</v>
      </c>
      <c r="AH7" s="41"/>
      <c r="AI7" s="43" t="s">
        <v>43</v>
      </c>
      <c r="AJ7" s="41"/>
      <c r="AK7" s="43" t="s">
        <v>43</v>
      </c>
      <c r="AL7" s="41"/>
      <c r="AM7" s="43" t="s">
        <v>43</v>
      </c>
      <c r="AN7" s="41"/>
      <c r="AO7" s="43" t="s">
        <v>43</v>
      </c>
      <c r="AP7" s="41"/>
      <c r="AQ7" s="43" t="s">
        <v>43</v>
      </c>
      <c r="AR7" s="47"/>
      <c r="AS7" s="48"/>
      <c r="AT7" s="43" t="s">
        <v>43</v>
      </c>
      <c r="AU7" s="41"/>
      <c r="AV7" s="43" t="s">
        <v>43</v>
      </c>
      <c r="AW7" s="41"/>
      <c r="AX7" s="43" t="s">
        <v>43</v>
      </c>
      <c r="AY7" s="41"/>
      <c r="AZ7" s="43" t="s">
        <v>43</v>
      </c>
      <c r="BA7" s="41"/>
      <c r="BB7" s="43" t="s">
        <v>43</v>
      </c>
      <c r="BC7" s="41"/>
      <c r="BD7" s="43" t="s">
        <v>43</v>
      </c>
      <c r="BE7" s="41"/>
      <c r="BF7" s="43" t="s">
        <v>43</v>
      </c>
      <c r="BG7" s="41"/>
      <c r="BH7" s="43" t="s">
        <v>43</v>
      </c>
      <c r="BI7" s="41"/>
      <c r="BJ7" s="43" t="s">
        <v>43</v>
      </c>
      <c r="BK7" s="41"/>
      <c r="BL7" s="43" t="s">
        <v>43</v>
      </c>
      <c r="BM7" s="41"/>
      <c r="BN7" s="43" t="s">
        <v>43</v>
      </c>
      <c r="BO7" s="41"/>
      <c r="BP7" s="43" t="s">
        <v>43</v>
      </c>
      <c r="BQ7" s="41"/>
      <c r="BR7" s="43" t="s">
        <v>43</v>
      </c>
      <c r="BS7" s="41"/>
      <c r="BT7" s="134" t="s">
        <v>9</v>
      </c>
      <c r="BU7" s="43" t="s">
        <v>43</v>
      </c>
      <c r="BV7" s="41"/>
      <c r="BW7" s="43" t="s">
        <v>43</v>
      </c>
      <c r="BX7" s="41"/>
      <c r="BY7" s="43" t="s">
        <v>43</v>
      </c>
      <c r="BZ7" s="41"/>
      <c r="CA7" s="43" t="s">
        <v>43</v>
      </c>
      <c r="CB7" s="41"/>
      <c r="CC7" s="43" t="s">
        <v>43</v>
      </c>
      <c r="CD7" s="41"/>
      <c r="CE7" s="43" t="s">
        <v>43</v>
      </c>
      <c r="CF7" s="41"/>
      <c r="CG7" s="43" t="s">
        <v>43</v>
      </c>
      <c r="CH7" s="41"/>
      <c r="CI7" s="42" t="s">
        <v>9</v>
      </c>
      <c r="CJ7" s="43" t="s">
        <v>43</v>
      </c>
      <c r="CK7" s="41"/>
    </row>
    <row r="8" spans="1:89" s="16" customFormat="1" ht="80.25" customHeight="1">
      <c r="A8" s="51"/>
      <c r="B8" s="51"/>
      <c r="C8" s="54"/>
      <c r="D8" s="54"/>
      <c r="E8" s="44"/>
      <c r="F8" s="15" t="s">
        <v>112</v>
      </c>
      <c r="G8" s="15" t="s">
        <v>54</v>
      </c>
      <c r="H8" s="44"/>
      <c r="I8" s="15" t="str">
        <f>F8</f>
        <v>փաստ                   (10 ամիս)                                                                           </v>
      </c>
      <c r="J8" s="15" t="s">
        <v>54</v>
      </c>
      <c r="K8" s="44"/>
      <c r="L8" s="15" t="str">
        <f>I8</f>
        <v>փաստ                   (10 ամիս)                                                                           </v>
      </c>
      <c r="M8" s="15" t="s">
        <v>54</v>
      </c>
      <c r="N8" s="44"/>
      <c r="O8" s="15" t="str">
        <f>L8</f>
        <v>փաստ                   (10 ամիս)                                                                           </v>
      </c>
      <c r="P8" s="15" t="s">
        <v>54</v>
      </c>
      <c r="Q8" s="44"/>
      <c r="R8" s="15" t="str">
        <f>O8</f>
        <v>փաստ                   (10 ամիս)                                                                           </v>
      </c>
      <c r="S8" s="15" t="s">
        <v>54</v>
      </c>
      <c r="T8" s="44"/>
      <c r="U8" s="15" t="str">
        <f>R8</f>
        <v>փաստ                   (10 ամիս)                                                                           </v>
      </c>
      <c r="V8" s="15" t="s">
        <v>54</v>
      </c>
      <c r="W8" s="44"/>
      <c r="X8" s="15" t="str">
        <f>U8</f>
        <v>փաստ                   (10 ամիս)                                                                           </v>
      </c>
      <c r="Y8" s="15" t="s">
        <v>54</v>
      </c>
      <c r="Z8" s="44"/>
      <c r="AA8" s="15" t="str">
        <f>X8</f>
        <v>փաստ                   (10 ամիս)                                                                           </v>
      </c>
      <c r="AB8" s="15" t="s">
        <v>54</v>
      </c>
      <c r="AC8" s="44"/>
      <c r="AD8" s="15" t="str">
        <f>AA8</f>
        <v>փաստ                   (10 ամիս)                                                                           </v>
      </c>
      <c r="AE8" s="44"/>
      <c r="AF8" s="15" t="str">
        <f>AD8</f>
        <v>փաստ                   (10 ամիս)                                                                           </v>
      </c>
      <c r="AG8" s="44"/>
      <c r="AH8" s="15" t="str">
        <f>AF8</f>
        <v>փաստ                   (10 ամիս)                                                                           </v>
      </c>
      <c r="AI8" s="44"/>
      <c r="AJ8" s="15" t="str">
        <f>AH8</f>
        <v>փաստ                   (10 ամիս)                                                                           </v>
      </c>
      <c r="AK8" s="44"/>
      <c r="AL8" s="15" t="str">
        <f>AH8</f>
        <v>փաստ                   (10 ամիս)                                                                           </v>
      </c>
      <c r="AM8" s="44"/>
      <c r="AN8" s="15" t="str">
        <f>AL8</f>
        <v>փաստ                   (10 ամիս)                                                                           </v>
      </c>
      <c r="AO8" s="44"/>
      <c r="AP8" s="15" t="str">
        <f>AN8</f>
        <v>փաստ                   (10 ամիս)                                                                           </v>
      </c>
      <c r="AQ8" s="44"/>
      <c r="AR8" s="15" t="str">
        <f>AP8</f>
        <v>փաստ                   (10 ամիս)                                                                           </v>
      </c>
      <c r="AS8" s="15" t="s">
        <v>54</v>
      </c>
      <c r="AT8" s="44"/>
      <c r="AU8" s="15" t="str">
        <f>AR8</f>
        <v>փաստ                   (10 ամիս)                                                                           </v>
      </c>
      <c r="AV8" s="44"/>
      <c r="AW8" s="15" t="str">
        <f>AU8</f>
        <v>փաստ                   (10 ամիս)                                                                           </v>
      </c>
      <c r="AX8" s="44"/>
      <c r="AY8" s="15" t="str">
        <f>AW8</f>
        <v>փաստ                   (10 ամիս)                                                                           </v>
      </c>
      <c r="AZ8" s="44"/>
      <c r="BA8" s="15" t="str">
        <f>AY8</f>
        <v>փաստ                   (10 ամիս)                                                                           </v>
      </c>
      <c r="BB8" s="44"/>
      <c r="BC8" s="15" t="str">
        <f>BA8</f>
        <v>փաստ                   (10 ամիս)                                                                           </v>
      </c>
      <c r="BD8" s="44"/>
      <c r="BE8" s="15" t="str">
        <f>BC8</f>
        <v>փաստ                   (10 ամիս)                                                                           </v>
      </c>
      <c r="BF8" s="44"/>
      <c r="BG8" s="15" t="str">
        <f>BE8</f>
        <v>փաստ                   (10 ամիս)                                                                           </v>
      </c>
      <c r="BH8" s="44"/>
      <c r="BI8" s="15" t="str">
        <f>BG8</f>
        <v>փաստ                   (10 ամիս)                                                                           </v>
      </c>
      <c r="BJ8" s="44"/>
      <c r="BK8" s="15" t="str">
        <f>BI8</f>
        <v>փաստ                   (10 ամիս)                                                                           </v>
      </c>
      <c r="BL8" s="44"/>
      <c r="BM8" s="15" t="str">
        <f>BK8</f>
        <v>փաստ                   (10 ամիս)                                                                           </v>
      </c>
      <c r="BN8" s="44"/>
      <c r="BO8" s="15" t="str">
        <f>BM8</f>
        <v>փաստ                   (10 ամիս)                                                                           </v>
      </c>
      <c r="BP8" s="44"/>
      <c r="BQ8" s="15" t="str">
        <f>BO8</f>
        <v>փաստ                   (10 ամիս)                                                                           </v>
      </c>
      <c r="BR8" s="44"/>
      <c r="BS8" s="15" t="str">
        <f>BQ8</f>
        <v>փաստ                   (10 ամիս)                                                                           </v>
      </c>
      <c r="BT8" s="134"/>
      <c r="BU8" s="44"/>
      <c r="BV8" s="15" t="str">
        <f>BS8</f>
        <v>փաստ                   (10 ամիս)                                                                           </v>
      </c>
      <c r="BW8" s="44"/>
      <c r="BX8" s="15" t="str">
        <f>BV8</f>
        <v>փաստ                   (10 ամիս)                                                                           </v>
      </c>
      <c r="BY8" s="44"/>
      <c r="BZ8" s="15" t="str">
        <f>BX8</f>
        <v>փաստ                   (10 ամիս)                                                                           </v>
      </c>
      <c r="CA8" s="44"/>
      <c r="CB8" s="15" t="str">
        <f>BZ8</f>
        <v>փաստ                   (10 ամիս)                                                                           </v>
      </c>
      <c r="CC8" s="44"/>
      <c r="CD8" s="15" t="str">
        <f>CB8</f>
        <v>փաստ                   (10 ամիս)                                                                           </v>
      </c>
      <c r="CE8" s="44"/>
      <c r="CF8" s="15" t="str">
        <f>CD8</f>
        <v>փաստ                   (10 ամիս)                                                                           </v>
      </c>
      <c r="CG8" s="44"/>
      <c r="CH8" s="15" t="str">
        <f>CF8</f>
        <v>փաստ                   (10 ամիս)                                                                           </v>
      </c>
      <c r="CI8" s="42"/>
      <c r="CJ8" s="44"/>
      <c r="CK8" s="15" t="str">
        <f>CH8</f>
        <v>փաստ                   (10 ամիս)                                                                           </v>
      </c>
    </row>
    <row r="9" spans="1:89" s="20" customFormat="1" ht="15" customHeight="1">
      <c r="A9" s="17"/>
      <c r="B9" s="18">
        <v>1</v>
      </c>
      <c r="C9" s="19">
        <v>2</v>
      </c>
      <c r="D9" s="18">
        <v>3</v>
      </c>
      <c r="E9" s="19">
        <v>4</v>
      </c>
      <c r="F9" s="18">
        <v>5</v>
      </c>
      <c r="G9" s="19">
        <v>6</v>
      </c>
      <c r="H9" s="18">
        <v>7</v>
      </c>
      <c r="I9" s="19">
        <v>8</v>
      </c>
      <c r="J9" s="18">
        <v>9</v>
      </c>
      <c r="K9" s="19">
        <v>10</v>
      </c>
      <c r="L9" s="18">
        <v>11</v>
      </c>
      <c r="M9" s="19">
        <v>12</v>
      </c>
      <c r="N9" s="18">
        <v>13</v>
      </c>
      <c r="O9" s="19">
        <v>14</v>
      </c>
      <c r="P9" s="18">
        <v>15</v>
      </c>
      <c r="Q9" s="19">
        <v>16</v>
      </c>
      <c r="R9" s="18">
        <v>17</v>
      </c>
      <c r="S9" s="19">
        <v>18</v>
      </c>
      <c r="T9" s="18">
        <v>19</v>
      </c>
      <c r="U9" s="19">
        <v>20</v>
      </c>
      <c r="V9" s="18">
        <v>21</v>
      </c>
      <c r="W9" s="19">
        <v>22</v>
      </c>
      <c r="X9" s="18">
        <v>23</v>
      </c>
      <c r="Y9" s="19">
        <v>24</v>
      </c>
      <c r="Z9" s="18">
        <v>25</v>
      </c>
      <c r="AA9" s="19">
        <v>26</v>
      </c>
      <c r="AB9" s="18">
        <v>27</v>
      </c>
      <c r="AC9" s="19">
        <v>28</v>
      </c>
      <c r="AD9" s="18">
        <v>29</v>
      </c>
      <c r="AE9" s="19">
        <v>30</v>
      </c>
      <c r="AF9" s="18">
        <v>31</v>
      </c>
      <c r="AG9" s="19">
        <v>32</v>
      </c>
      <c r="AH9" s="18">
        <v>33</v>
      </c>
      <c r="AI9" s="19">
        <v>34</v>
      </c>
      <c r="AJ9" s="18">
        <v>35</v>
      </c>
      <c r="AK9" s="19">
        <v>36</v>
      </c>
      <c r="AL9" s="18">
        <v>37</v>
      </c>
      <c r="AM9" s="19">
        <v>38</v>
      </c>
      <c r="AN9" s="18">
        <v>39</v>
      </c>
      <c r="AO9" s="19">
        <v>40</v>
      </c>
      <c r="AP9" s="18">
        <v>41</v>
      </c>
      <c r="AQ9" s="19">
        <v>42</v>
      </c>
      <c r="AR9" s="18">
        <v>43</v>
      </c>
      <c r="AS9" s="19">
        <v>44</v>
      </c>
      <c r="AT9" s="18">
        <v>45</v>
      </c>
      <c r="AU9" s="19">
        <v>46</v>
      </c>
      <c r="AV9" s="18">
        <v>47</v>
      </c>
      <c r="AW9" s="19">
        <v>48</v>
      </c>
      <c r="AX9" s="18">
        <v>49</v>
      </c>
      <c r="AY9" s="19">
        <v>50</v>
      </c>
      <c r="AZ9" s="18">
        <v>51</v>
      </c>
      <c r="BA9" s="19">
        <v>52</v>
      </c>
      <c r="BB9" s="18">
        <v>53</v>
      </c>
      <c r="BC9" s="19">
        <v>54</v>
      </c>
      <c r="BD9" s="18">
        <v>55</v>
      </c>
      <c r="BE9" s="19">
        <v>56</v>
      </c>
      <c r="BF9" s="18">
        <v>57</v>
      </c>
      <c r="BG9" s="19">
        <v>58</v>
      </c>
      <c r="BH9" s="18">
        <v>59</v>
      </c>
      <c r="BI9" s="19">
        <v>60</v>
      </c>
      <c r="BJ9" s="18">
        <v>61</v>
      </c>
      <c r="BK9" s="19">
        <v>62</v>
      </c>
      <c r="BL9" s="18">
        <v>63</v>
      </c>
      <c r="BM9" s="19">
        <v>64</v>
      </c>
      <c r="BN9" s="18">
        <v>65</v>
      </c>
      <c r="BO9" s="19">
        <v>66</v>
      </c>
      <c r="BP9" s="18">
        <v>67</v>
      </c>
      <c r="BQ9" s="19">
        <v>68</v>
      </c>
      <c r="BR9" s="18">
        <v>69</v>
      </c>
      <c r="BS9" s="19">
        <v>70</v>
      </c>
      <c r="BT9" s="18">
        <v>71</v>
      </c>
      <c r="BU9" s="19">
        <v>72</v>
      </c>
      <c r="BV9" s="18">
        <v>73</v>
      </c>
      <c r="BW9" s="19">
        <v>74</v>
      </c>
      <c r="BX9" s="18">
        <v>75</v>
      </c>
      <c r="BY9" s="19">
        <v>76</v>
      </c>
      <c r="BZ9" s="18">
        <v>77</v>
      </c>
      <c r="CA9" s="19">
        <v>78</v>
      </c>
      <c r="CB9" s="18">
        <v>79</v>
      </c>
      <c r="CC9" s="19">
        <v>80</v>
      </c>
      <c r="CD9" s="18">
        <v>81</v>
      </c>
      <c r="CE9" s="19">
        <v>82</v>
      </c>
      <c r="CF9" s="18">
        <v>83</v>
      </c>
      <c r="CG9" s="19">
        <v>84</v>
      </c>
      <c r="CH9" s="18">
        <v>85</v>
      </c>
      <c r="CI9" s="19">
        <v>86</v>
      </c>
      <c r="CJ9" s="18">
        <v>87</v>
      </c>
      <c r="CK9" s="19">
        <v>88</v>
      </c>
    </row>
    <row r="10" spans="1:89" s="28" customFormat="1" ht="20.25" customHeight="1">
      <c r="A10" s="21">
        <v>1</v>
      </c>
      <c r="B10" s="22" t="s">
        <v>55</v>
      </c>
      <c r="C10" s="23">
        <v>244240.7</v>
      </c>
      <c r="D10" s="24">
        <v>23073.8</v>
      </c>
      <c r="E10" s="25">
        <f aca="true" t="shared" si="0" ref="E10:E41">BU10+CJ10-CG10</f>
        <v>3063676.8</v>
      </c>
      <c r="F10" s="26">
        <f aca="true" t="shared" si="1" ref="F10:F41">BV10+CK10-CH10</f>
        <v>2066847.2767</v>
      </c>
      <c r="G10" s="26">
        <f aca="true" t="shared" si="2" ref="G10:G41">F10/E10*100</f>
        <v>67.46296726534601</v>
      </c>
      <c r="H10" s="26">
        <f aca="true" t="shared" si="3" ref="H10:H41">N10+Q10+T10+W10+Z10+AC10+AO10+AT10+AV10+AX10+AZ10+BB10+BF10+BH10+BL10+BN10+BR10</f>
        <v>1000969.9</v>
      </c>
      <c r="I10" s="26">
        <f aca="true" t="shared" si="4" ref="I10:I41">O10+R10+U10+X10+AA10+AD10+AP10+AU10+AW10+AY10+BA10+BC10+BG10+BI10+BM10+BO10+BS10+BT10</f>
        <v>758678.6767</v>
      </c>
      <c r="J10" s="26">
        <f aca="true" t="shared" si="5" ref="J10:J41">I10/H10*100</f>
        <v>75.79435472535188</v>
      </c>
      <c r="K10" s="26">
        <f aca="true" t="shared" si="6" ref="K10:K41">N10+T10</f>
        <v>440793.80000000005</v>
      </c>
      <c r="L10" s="26">
        <f aca="true" t="shared" si="7" ref="L10:L41">O10+U10</f>
        <v>306384.0257</v>
      </c>
      <c r="M10" s="23">
        <f aca="true" t="shared" si="8" ref="M10:M41">L10/K10*100</f>
        <v>69.50733556143483</v>
      </c>
      <c r="N10" s="27">
        <v>110403.4</v>
      </c>
      <c r="O10" s="26">
        <v>69403.6657</v>
      </c>
      <c r="P10" s="23">
        <f aca="true" t="shared" si="9" ref="P10:P41">O10/N10*100</f>
        <v>62.86370320116953</v>
      </c>
      <c r="Q10" s="27">
        <v>34238.6</v>
      </c>
      <c r="R10" s="26">
        <v>23227.6951</v>
      </c>
      <c r="S10" s="23">
        <f aca="true" t="shared" si="10" ref="S10:S41">R10/Q10*100</f>
        <v>67.84066842686325</v>
      </c>
      <c r="T10" s="27">
        <v>330390.4</v>
      </c>
      <c r="U10" s="26">
        <v>236980.36</v>
      </c>
      <c r="V10" s="23">
        <f aca="true" t="shared" si="11" ref="V10:V41">U10/T10*100</f>
        <v>71.72737464526814</v>
      </c>
      <c r="W10" s="27">
        <v>81935</v>
      </c>
      <c r="X10" s="26">
        <v>54675.3613</v>
      </c>
      <c r="Y10" s="23">
        <f aca="true" t="shared" si="12" ref="Y10:Y41">X10/W10*100</f>
        <v>66.73016574113626</v>
      </c>
      <c r="Z10" s="27">
        <v>26000</v>
      </c>
      <c r="AA10" s="26">
        <v>36885.1</v>
      </c>
      <c r="AB10" s="23">
        <f aca="true" t="shared" si="13" ref="AB10:AB41">AA10/Z10*100</f>
        <v>141.86576923076925</v>
      </c>
      <c r="AC10" s="27">
        <v>0</v>
      </c>
      <c r="AD10" s="26"/>
      <c r="AE10" s="27">
        <v>0</v>
      </c>
      <c r="AF10" s="26"/>
      <c r="AG10" s="27">
        <v>1507795.7</v>
      </c>
      <c r="AH10" s="26">
        <v>1256496.5</v>
      </c>
      <c r="AI10" s="27">
        <v>0</v>
      </c>
      <c r="AJ10" s="26"/>
      <c r="AK10" s="27">
        <v>6767.9</v>
      </c>
      <c r="AL10" s="26">
        <v>4514.3</v>
      </c>
      <c r="AM10" s="27">
        <v>0</v>
      </c>
      <c r="AN10" s="26"/>
      <c r="AO10" s="27">
        <v>0</v>
      </c>
      <c r="AP10" s="26"/>
      <c r="AQ10" s="26">
        <f aca="true" t="shared" si="14" ref="AQ10:AQ41">AT10+AV10+AX10+AZ10</f>
        <v>40865.5</v>
      </c>
      <c r="AR10" s="26">
        <f aca="true" t="shared" si="15" ref="AR10:AR41">AU10+AW10+AY10+BA10</f>
        <v>30474.089</v>
      </c>
      <c r="AS10" s="23">
        <f aca="true" t="shared" si="16" ref="AS10:AS41">AR10/AQ10*100</f>
        <v>74.57167782114497</v>
      </c>
      <c r="AT10" s="27">
        <v>34100</v>
      </c>
      <c r="AU10" s="26">
        <v>21262.674</v>
      </c>
      <c r="AV10" s="27">
        <v>0</v>
      </c>
      <c r="AW10" s="26">
        <v>0</v>
      </c>
      <c r="AX10" s="27">
        <v>0</v>
      </c>
      <c r="AY10" s="26">
        <v>0</v>
      </c>
      <c r="AZ10" s="27">
        <v>6765.5</v>
      </c>
      <c r="BA10" s="26">
        <v>9211.415</v>
      </c>
      <c r="BB10" s="27">
        <v>0</v>
      </c>
      <c r="BC10" s="26"/>
      <c r="BD10" s="27">
        <v>61360.9</v>
      </c>
      <c r="BE10" s="26">
        <v>47157.8</v>
      </c>
      <c r="BF10" s="27">
        <v>0</v>
      </c>
      <c r="BG10" s="26">
        <v>0</v>
      </c>
      <c r="BH10" s="27">
        <v>362730</v>
      </c>
      <c r="BI10" s="26">
        <v>294951.8546</v>
      </c>
      <c r="BJ10" s="27">
        <v>199000</v>
      </c>
      <c r="BK10" s="26">
        <v>146559.9317</v>
      </c>
      <c r="BL10" s="27">
        <v>1250</v>
      </c>
      <c r="BM10" s="26">
        <v>0</v>
      </c>
      <c r="BN10" s="27">
        <v>1200</v>
      </c>
      <c r="BO10" s="26">
        <v>2260.441</v>
      </c>
      <c r="BP10" s="27">
        <v>0</v>
      </c>
      <c r="BQ10" s="26">
        <v>0</v>
      </c>
      <c r="BR10" s="27">
        <v>11957</v>
      </c>
      <c r="BS10" s="26">
        <v>9820.11</v>
      </c>
      <c r="BT10" s="23"/>
      <c r="BU10" s="26">
        <f aca="true" t="shared" si="17" ref="BU10:BU41">N10+Q10+T10+W10+Z10+AC10+AE10+AG10+AI10+AK10+AM10+AO10+AT10+AV10+AX10+AZ10+BB10+BD10+BF10+BH10+BL10+BN10+BP10+BR10</f>
        <v>2576894.4</v>
      </c>
      <c r="BV10" s="26">
        <f aca="true" t="shared" si="18" ref="BV10:BV41">O10+R10+U10+X10+AA10+AD10+AF10+AH10+AJ10+AL10+AN10+AP10+AU10+AW10+AY10+BA10+BC10+BE10+BG10+BI10+BM10+BO10+BQ10+BS10+BT10</f>
        <v>2066847.2767</v>
      </c>
      <c r="BW10" s="27">
        <v>0</v>
      </c>
      <c r="BX10" s="26">
        <v>0</v>
      </c>
      <c r="BY10" s="27">
        <v>486782.4</v>
      </c>
      <c r="BZ10" s="26">
        <v>0</v>
      </c>
      <c r="CA10" s="27">
        <v>0</v>
      </c>
      <c r="CB10" s="26"/>
      <c r="CC10" s="27">
        <v>0</v>
      </c>
      <c r="CD10" s="26">
        <v>0</v>
      </c>
      <c r="CE10" s="27">
        <v>0</v>
      </c>
      <c r="CF10" s="26"/>
      <c r="CG10" s="27">
        <v>155136</v>
      </c>
      <c r="CH10" s="26">
        <v>0</v>
      </c>
      <c r="CI10" s="23"/>
      <c r="CJ10" s="26">
        <f>BW10+BY10+CA10+CC10+CE10+CG10</f>
        <v>641918.4</v>
      </c>
      <c r="CK10" s="26">
        <f aca="true" t="shared" si="19" ref="CK10:CK41">BX10+BZ10+CB10+CD10+CF10+CH10+CI10</f>
        <v>0</v>
      </c>
    </row>
    <row r="11" spans="1:89" s="28" customFormat="1" ht="20.25" customHeight="1">
      <c r="A11" s="29">
        <v>2</v>
      </c>
      <c r="B11" s="30" t="s">
        <v>56</v>
      </c>
      <c r="C11" s="23">
        <v>7497.669000000002</v>
      </c>
      <c r="D11" s="31">
        <v>0</v>
      </c>
      <c r="E11" s="25">
        <f t="shared" si="0"/>
        <v>160436.49999999997</v>
      </c>
      <c r="F11" s="26">
        <f t="shared" si="1"/>
        <v>135946.86200000002</v>
      </c>
      <c r="G11" s="26">
        <f t="shared" si="2"/>
        <v>84.73561938835617</v>
      </c>
      <c r="H11" s="26">
        <f t="shared" si="3"/>
        <v>22653.3</v>
      </c>
      <c r="I11" s="26">
        <f t="shared" si="4"/>
        <v>21127.462</v>
      </c>
      <c r="J11" s="26">
        <f t="shared" si="5"/>
        <v>93.26438973571179</v>
      </c>
      <c r="K11" s="26">
        <f t="shared" si="6"/>
        <v>14162.5</v>
      </c>
      <c r="L11" s="26">
        <f t="shared" si="7"/>
        <v>13383.241000000002</v>
      </c>
      <c r="M11" s="23">
        <f t="shared" si="8"/>
        <v>94.4977299205649</v>
      </c>
      <c r="N11" s="27">
        <v>899.5</v>
      </c>
      <c r="O11" s="26">
        <v>491.942</v>
      </c>
      <c r="P11" s="23">
        <f t="shared" si="9"/>
        <v>54.69060589216232</v>
      </c>
      <c r="Q11" s="27">
        <v>3101.7999999999997</v>
      </c>
      <c r="R11" s="26">
        <v>2875.629</v>
      </c>
      <c r="S11" s="23">
        <f t="shared" si="10"/>
        <v>92.70839512541106</v>
      </c>
      <c r="T11" s="27">
        <v>13263</v>
      </c>
      <c r="U11" s="26">
        <v>12891.299</v>
      </c>
      <c r="V11" s="23">
        <f t="shared" si="11"/>
        <v>97.19745909673529</v>
      </c>
      <c r="W11" s="27">
        <v>270</v>
      </c>
      <c r="X11" s="26">
        <v>314.2</v>
      </c>
      <c r="Y11" s="23">
        <f t="shared" si="12"/>
        <v>116.37037037037037</v>
      </c>
      <c r="Z11" s="27">
        <v>0</v>
      </c>
      <c r="AA11" s="26">
        <v>0</v>
      </c>
      <c r="AB11" s="23" t="e">
        <f t="shared" si="13"/>
        <v>#DIV/0!</v>
      </c>
      <c r="AC11" s="27">
        <v>0</v>
      </c>
      <c r="AD11" s="26"/>
      <c r="AE11" s="27">
        <v>0</v>
      </c>
      <c r="AF11" s="26"/>
      <c r="AG11" s="27">
        <v>137783.19999999998</v>
      </c>
      <c r="AH11" s="26">
        <v>114819.4</v>
      </c>
      <c r="AI11" s="27">
        <v>0</v>
      </c>
      <c r="AJ11" s="26"/>
      <c r="AK11" s="27">
        <v>0</v>
      </c>
      <c r="AL11" s="26">
        <v>0</v>
      </c>
      <c r="AM11" s="27">
        <v>0</v>
      </c>
      <c r="AN11" s="26"/>
      <c r="AO11" s="27">
        <v>0</v>
      </c>
      <c r="AP11" s="26"/>
      <c r="AQ11" s="26">
        <f t="shared" si="14"/>
        <v>1799</v>
      </c>
      <c r="AR11" s="26">
        <f t="shared" si="15"/>
        <v>2028.79</v>
      </c>
      <c r="AS11" s="23">
        <f t="shared" si="16"/>
        <v>112.77320733740967</v>
      </c>
      <c r="AT11" s="27">
        <v>1199</v>
      </c>
      <c r="AU11" s="26">
        <v>1214.2</v>
      </c>
      <c r="AV11" s="27">
        <v>0</v>
      </c>
      <c r="AW11" s="26">
        <v>0</v>
      </c>
      <c r="AX11" s="27">
        <v>0</v>
      </c>
      <c r="AY11" s="26">
        <v>0</v>
      </c>
      <c r="AZ11" s="27">
        <v>600</v>
      </c>
      <c r="BA11" s="26">
        <v>814.59</v>
      </c>
      <c r="BB11" s="27">
        <v>0</v>
      </c>
      <c r="BC11" s="26"/>
      <c r="BD11" s="27">
        <v>0</v>
      </c>
      <c r="BE11" s="26">
        <v>0</v>
      </c>
      <c r="BF11" s="27">
        <v>0</v>
      </c>
      <c r="BG11" s="26">
        <v>0</v>
      </c>
      <c r="BH11" s="27">
        <v>3320</v>
      </c>
      <c r="BI11" s="26">
        <v>2525.602</v>
      </c>
      <c r="BJ11" s="27">
        <v>2000</v>
      </c>
      <c r="BK11" s="26">
        <v>1804.302</v>
      </c>
      <c r="BL11" s="27">
        <v>0</v>
      </c>
      <c r="BM11" s="26">
        <v>0</v>
      </c>
      <c r="BN11" s="27">
        <v>0</v>
      </c>
      <c r="BO11" s="26">
        <v>0</v>
      </c>
      <c r="BP11" s="27">
        <v>0</v>
      </c>
      <c r="BQ11" s="26">
        <v>0</v>
      </c>
      <c r="BR11" s="27">
        <v>0</v>
      </c>
      <c r="BS11" s="26">
        <v>0</v>
      </c>
      <c r="BT11" s="23"/>
      <c r="BU11" s="26">
        <f t="shared" si="17"/>
        <v>160436.49999999997</v>
      </c>
      <c r="BV11" s="26">
        <f t="shared" si="18"/>
        <v>135946.86200000002</v>
      </c>
      <c r="BW11" s="27">
        <v>0</v>
      </c>
      <c r="BX11" s="26">
        <v>0</v>
      </c>
      <c r="BY11" s="27">
        <v>0</v>
      </c>
      <c r="BZ11" s="26">
        <v>0</v>
      </c>
      <c r="CA11" s="27">
        <v>0</v>
      </c>
      <c r="CB11" s="26"/>
      <c r="CC11" s="27">
        <v>0</v>
      </c>
      <c r="CD11" s="26">
        <v>0</v>
      </c>
      <c r="CE11" s="27">
        <v>0</v>
      </c>
      <c r="CF11" s="26"/>
      <c r="CG11" s="27">
        <v>22308.5</v>
      </c>
      <c r="CH11" s="26">
        <v>6963.4</v>
      </c>
      <c r="CI11" s="23"/>
      <c r="CJ11" s="26">
        <f aca="true" t="shared" si="20" ref="CJ11:CJ65">BW11+BY11+CA11+CC11+CE11+CG11</f>
        <v>22308.5</v>
      </c>
      <c r="CK11" s="26">
        <f t="shared" si="19"/>
        <v>6963.4</v>
      </c>
    </row>
    <row r="12" spans="1:89" s="28" customFormat="1" ht="20.25" customHeight="1">
      <c r="A12" s="21">
        <v>3</v>
      </c>
      <c r="B12" s="30" t="s">
        <v>57</v>
      </c>
      <c r="C12" s="23">
        <v>13917.916000000001</v>
      </c>
      <c r="D12" s="31">
        <v>0</v>
      </c>
      <c r="E12" s="25">
        <f t="shared" si="0"/>
        <v>71696.7</v>
      </c>
      <c r="F12" s="26">
        <f t="shared" si="1"/>
        <v>60998.60199999999</v>
      </c>
      <c r="G12" s="26">
        <f t="shared" si="2"/>
        <v>85.07867447176787</v>
      </c>
      <c r="H12" s="26">
        <f t="shared" si="3"/>
        <v>13379.599999999999</v>
      </c>
      <c r="I12" s="26">
        <f t="shared" si="4"/>
        <v>12401.101999999999</v>
      </c>
      <c r="J12" s="26">
        <f t="shared" si="5"/>
        <v>92.6866423510419</v>
      </c>
      <c r="K12" s="26">
        <f t="shared" si="6"/>
        <v>5981.5</v>
      </c>
      <c r="L12" s="26">
        <f t="shared" si="7"/>
        <v>4198.396</v>
      </c>
      <c r="M12" s="23">
        <f t="shared" si="8"/>
        <v>70.18968486165677</v>
      </c>
      <c r="N12" s="27">
        <v>1027.8</v>
      </c>
      <c r="O12" s="26">
        <v>1068.289</v>
      </c>
      <c r="P12" s="23">
        <f t="shared" si="9"/>
        <v>103.93938509437635</v>
      </c>
      <c r="Q12" s="27">
        <v>3244.6</v>
      </c>
      <c r="R12" s="26">
        <v>2013.872</v>
      </c>
      <c r="S12" s="23">
        <f t="shared" si="10"/>
        <v>62.06842137705727</v>
      </c>
      <c r="T12" s="27">
        <v>4953.7</v>
      </c>
      <c r="U12" s="26">
        <v>3130.107</v>
      </c>
      <c r="V12" s="23">
        <f t="shared" si="11"/>
        <v>63.18725397177867</v>
      </c>
      <c r="W12" s="27">
        <v>183.5</v>
      </c>
      <c r="X12" s="26">
        <v>165.65</v>
      </c>
      <c r="Y12" s="23">
        <f t="shared" si="12"/>
        <v>90.27247956403271</v>
      </c>
      <c r="Z12" s="27">
        <v>0</v>
      </c>
      <c r="AA12" s="26">
        <v>0</v>
      </c>
      <c r="AB12" s="23" t="e">
        <f t="shared" si="13"/>
        <v>#DIV/0!</v>
      </c>
      <c r="AC12" s="27">
        <v>0</v>
      </c>
      <c r="AD12" s="26"/>
      <c r="AE12" s="27">
        <v>0</v>
      </c>
      <c r="AF12" s="26"/>
      <c r="AG12" s="27">
        <v>58317.1</v>
      </c>
      <c r="AH12" s="26">
        <v>48597.5</v>
      </c>
      <c r="AI12" s="27">
        <v>0</v>
      </c>
      <c r="AJ12" s="26"/>
      <c r="AK12" s="27">
        <v>0</v>
      </c>
      <c r="AL12" s="26">
        <v>0</v>
      </c>
      <c r="AM12" s="27">
        <v>0</v>
      </c>
      <c r="AN12" s="26"/>
      <c r="AO12" s="27">
        <v>0</v>
      </c>
      <c r="AP12" s="26"/>
      <c r="AQ12" s="26">
        <f t="shared" si="14"/>
        <v>1300</v>
      </c>
      <c r="AR12" s="26">
        <f t="shared" si="15"/>
        <v>1525.74</v>
      </c>
      <c r="AS12" s="23">
        <f t="shared" si="16"/>
        <v>117.36461538461538</v>
      </c>
      <c r="AT12" s="27">
        <v>1300</v>
      </c>
      <c r="AU12" s="26">
        <v>1525.74</v>
      </c>
      <c r="AV12" s="27">
        <v>0</v>
      </c>
      <c r="AW12" s="26">
        <v>0</v>
      </c>
      <c r="AX12" s="27">
        <v>0</v>
      </c>
      <c r="AY12" s="26">
        <v>0</v>
      </c>
      <c r="AZ12" s="27">
        <v>0</v>
      </c>
      <c r="BA12" s="26">
        <v>0</v>
      </c>
      <c r="BB12" s="27">
        <v>0</v>
      </c>
      <c r="BC12" s="26"/>
      <c r="BD12" s="27">
        <v>0</v>
      </c>
      <c r="BE12" s="26">
        <v>0</v>
      </c>
      <c r="BF12" s="27">
        <v>0</v>
      </c>
      <c r="BG12" s="26">
        <v>0</v>
      </c>
      <c r="BH12" s="27">
        <v>2360</v>
      </c>
      <c r="BI12" s="26">
        <v>1617.71</v>
      </c>
      <c r="BJ12" s="27">
        <v>800</v>
      </c>
      <c r="BK12" s="26">
        <v>520.04</v>
      </c>
      <c r="BL12" s="27">
        <v>0</v>
      </c>
      <c r="BM12" s="26">
        <v>67</v>
      </c>
      <c r="BN12" s="27">
        <v>10</v>
      </c>
      <c r="BO12" s="26">
        <v>0</v>
      </c>
      <c r="BP12" s="27">
        <v>0</v>
      </c>
      <c r="BQ12" s="26">
        <v>0</v>
      </c>
      <c r="BR12" s="27">
        <v>300</v>
      </c>
      <c r="BS12" s="26">
        <v>2812.734</v>
      </c>
      <c r="BT12" s="23"/>
      <c r="BU12" s="26">
        <f t="shared" si="17"/>
        <v>71696.7</v>
      </c>
      <c r="BV12" s="26">
        <f t="shared" si="18"/>
        <v>60998.60199999999</v>
      </c>
      <c r="BW12" s="27">
        <v>0</v>
      </c>
      <c r="BX12" s="26">
        <v>0</v>
      </c>
      <c r="BY12" s="27">
        <v>0</v>
      </c>
      <c r="BZ12" s="26">
        <v>0</v>
      </c>
      <c r="CA12" s="27">
        <v>0</v>
      </c>
      <c r="CB12" s="26"/>
      <c r="CC12" s="27">
        <v>0</v>
      </c>
      <c r="CD12" s="26">
        <v>0</v>
      </c>
      <c r="CE12" s="27">
        <v>0</v>
      </c>
      <c r="CF12" s="26"/>
      <c r="CG12" s="27">
        <v>0</v>
      </c>
      <c r="CH12" s="26">
        <v>0</v>
      </c>
      <c r="CI12" s="23"/>
      <c r="CJ12" s="26">
        <f t="shared" si="20"/>
        <v>0</v>
      </c>
      <c r="CK12" s="26">
        <f t="shared" si="19"/>
        <v>0</v>
      </c>
    </row>
    <row r="13" spans="1:89" s="28" customFormat="1" ht="20.25" customHeight="1">
      <c r="A13" s="29">
        <v>4</v>
      </c>
      <c r="B13" s="30" t="s">
        <v>58</v>
      </c>
      <c r="C13" s="23">
        <v>9227</v>
      </c>
      <c r="D13" s="31">
        <v>0</v>
      </c>
      <c r="E13" s="25">
        <f t="shared" si="0"/>
        <v>61625.4</v>
      </c>
      <c r="F13" s="26">
        <f t="shared" si="1"/>
        <v>46671.183000000005</v>
      </c>
      <c r="G13" s="26">
        <f t="shared" si="2"/>
        <v>75.7336796191181</v>
      </c>
      <c r="H13" s="26">
        <f t="shared" si="3"/>
        <v>13016.5</v>
      </c>
      <c r="I13" s="26">
        <f t="shared" si="4"/>
        <v>10030.383000000002</v>
      </c>
      <c r="J13" s="26">
        <f t="shared" si="5"/>
        <v>77.05898667076404</v>
      </c>
      <c r="K13" s="26">
        <f t="shared" si="6"/>
        <v>4069.3999999999996</v>
      </c>
      <c r="L13" s="26">
        <f t="shared" si="7"/>
        <v>2354.083</v>
      </c>
      <c r="M13" s="23">
        <f t="shared" si="8"/>
        <v>57.84840517029538</v>
      </c>
      <c r="N13" s="27">
        <v>72.2</v>
      </c>
      <c r="O13" s="26">
        <v>72.156</v>
      </c>
      <c r="P13" s="23">
        <f t="shared" si="9"/>
        <v>99.93905817174516</v>
      </c>
      <c r="Q13" s="27">
        <v>3836.5</v>
      </c>
      <c r="R13" s="26">
        <v>3377.75</v>
      </c>
      <c r="S13" s="23">
        <f t="shared" si="10"/>
        <v>88.04248664147009</v>
      </c>
      <c r="T13" s="27">
        <v>3997.2</v>
      </c>
      <c r="U13" s="26">
        <v>2281.927</v>
      </c>
      <c r="V13" s="23">
        <f t="shared" si="11"/>
        <v>57.088136695686984</v>
      </c>
      <c r="W13" s="27">
        <v>348</v>
      </c>
      <c r="X13" s="26">
        <v>397</v>
      </c>
      <c r="Y13" s="23">
        <f t="shared" si="12"/>
        <v>114.08045977011494</v>
      </c>
      <c r="Z13" s="27">
        <v>0</v>
      </c>
      <c r="AA13" s="26">
        <v>0</v>
      </c>
      <c r="AB13" s="23" t="e">
        <f t="shared" si="13"/>
        <v>#DIV/0!</v>
      </c>
      <c r="AC13" s="27">
        <v>0</v>
      </c>
      <c r="AD13" s="26"/>
      <c r="AE13" s="27">
        <v>0</v>
      </c>
      <c r="AF13" s="26"/>
      <c r="AG13" s="27">
        <v>43968.9</v>
      </c>
      <c r="AH13" s="26">
        <v>36640.8</v>
      </c>
      <c r="AI13" s="27">
        <v>0</v>
      </c>
      <c r="AJ13" s="26"/>
      <c r="AK13" s="27">
        <v>0</v>
      </c>
      <c r="AL13" s="26">
        <v>0</v>
      </c>
      <c r="AM13" s="27">
        <v>0</v>
      </c>
      <c r="AN13" s="26"/>
      <c r="AO13" s="27">
        <v>0</v>
      </c>
      <c r="AP13" s="26"/>
      <c r="AQ13" s="26">
        <f t="shared" si="14"/>
        <v>2014.6</v>
      </c>
      <c r="AR13" s="26">
        <f t="shared" si="15"/>
        <v>1618.35</v>
      </c>
      <c r="AS13" s="23">
        <f t="shared" si="16"/>
        <v>80.33108309341804</v>
      </c>
      <c r="AT13" s="27">
        <v>2014.6</v>
      </c>
      <c r="AU13" s="26">
        <v>1618.35</v>
      </c>
      <c r="AV13" s="27">
        <v>0</v>
      </c>
      <c r="AW13" s="26">
        <v>0</v>
      </c>
      <c r="AX13" s="27">
        <v>0</v>
      </c>
      <c r="AY13" s="26">
        <v>0</v>
      </c>
      <c r="AZ13" s="27">
        <v>0</v>
      </c>
      <c r="BA13" s="26">
        <v>0</v>
      </c>
      <c r="BB13" s="27">
        <v>0</v>
      </c>
      <c r="BC13" s="26"/>
      <c r="BD13" s="27">
        <v>0</v>
      </c>
      <c r="BE13" s="26">
        <v>0</v>
      </c>
      <c r="BF13" s="27">
        <v>600</v>
      </c>
      <c r="BG13" s="26">
        <v>617.76</v>
      </c>
      <c r="BH13" s="27">
        <v>2148</v>
      </c>
      <c r="BI13" s="26">
        <v>1665.44</v>
      </c>
      <c r="BJ13" s="27">
        <v>1440</v>
      </c>
      <c r="BK13" s="26">
        <v>1220.59</v>
      </c>
      <c r="BL13" s="27">
        <v>0</v>
      </c>
      <c r="BM13" s="26">
        <v>0</v>
      </c>
      <c r="BN13" s="27">
        <v>0</v>
      </c>
      <c r="BO13" s="26">
        <v>0</v>
      </c>
      <c r="BP13" s="27">
        <v>0</v>
      </c>
      <c r="BQ13" s="26">
        <v>0</v>
      </c>
      <c r="BR13" s="27">
        <v>0</v>
      </c>
      <c r="BS13" s="26">
        <v>0</v>
      </c>
      <c r="BT13" s="23"/>
      <c r="BU13" s="26">
        <f t="shared" si="17"/>
        <v>56985.4</v>
      </c>
      <c r="BV13" s="26">
        <f t="shared" si="18"/>
        <v>46671.183000000005</v>
      </c>
      <c r="BW13" s="27">
        <v>0</v>
      </c>
      <c r="BX13" s="26">
        <v>0</v>
      </c>
      <c r="BY13" s="27">
        <v>4640</v>
      </c>
      <c r="BZ13" s="26">
        <v>0</v>
      </c>
      <c r="CA13" s="27">
        <v>0</v>
      </c>
      <c r="CB13" s="26"/>
      <c r="CC13" s="27">
        <v>0</v>
      </c>
      <c r="CD13" s="26">
        <v>0</v>
      </c>
      <c r="CE13" s="27">
        <v>0</v>
      </c>
      <c r="CF13" s="26"/>
      <c r="CG13" s="27">
        <v>0</v>
      </c>
      <c r="CH13" s="26">
        <v>0</v>
      </c>
      <c r="CI13" s="23"/>
      <c r="CJ13" s="26">
        <f t="shared" si="20"/>
        <v>4640</v>
      </c>
      <c r="CK13" s="26">
        <f t="shared" si="19"/>
        <v>0</v>
      </c>
    </row>
    <row r="14" spans="1:89" s="28" customFormat="1" ht="20.25" customHeight="1">
      <c r="A14" s="21">
        <v>5</v>
      </c>
      <c r="B14" s="30" t="s">
        <v>59</v>
      </c>
      <c r="C14" s="23">
        <v>1726.7039999999997</v>
      </c>
      <c r="D14" s="31">
        <v>0</v>
      </c>
      <c r="E14" s="25">
        <f t="shared" si="0"/>
        <v>33052.2</v>
      </c>
      <c r="F14" s="26">
        <f t="shared" si="1"/>
        <v>26713.157000000003</v>
      </c>
      <c r="G14" s="26">
        <f t="shared" si="2"/>
        <v>80.82111629483062</v>
      </c>
      <c r="H14" s="26">
        <f t="shared" si="3"/>
        <v>6559.9</v>
      </c>
      <c r="I14" s="26">
        <f t="shared" si="4"/>
        <v>4636.257</v>
      </c>
      <c r="J14" s="26">
        <f t="shared" si="5"/>
        <v>70.6757267641275</v>
      </c>
      <c r="K14" s="26">
        <f t="shared" si="6"/>
        <v>2351.9</v>
      </c>
      <c r="L14" s="26">
        <f t="shared" si="7"/>
        <v>1826.5210000000002</v>
      </c>
      <c r="M14" s="23">
        <f t="shared" si="8"/>
        <v>77.66150771716485</v>
      </c>
      <c r="N14" s="27">
        <v>23.9</v>
      </c>
      <c r="O14" s="26">
        <v>87.852</v>
      </c>
      <c r="P14" s="23">
        <f t="shared" si="9"/>
        <v>367.58158995815904</v>
      </c>
      <c r="Q14" s="27">
        <v>1439.3</v>
      </c>
      <c r="R14" s="26">
        <v>1073.064</v>
      </c>
      <c r="S14" s="23">
        <f t="shared" si="10"/>
        <v>74.5545751406934</v>
      </c>
      <c r="T14" s="27">
        <v>2328</v>
      </c>
      <c r="U14" s="26">
        <v>1738.669</v>
      </c>
      <c r="V14" s="23">
        <f t="shared" si="11"/>
        <v>74.68509450171823</v>
      </c>
      <c r="W14" s="27">
        <v>478</v>
      </c>
      <c r="X14" s="26">
        <v>303</v>
      </c>
      <c r="Y14" s="23">
        <f t="shared" si="12"/>
        <v>63.38912133891213</v>
      </c>
      <c r="Z14" s="27">
        <v>0</v>
      </c>
      <c r="AA14" s="26">
        <v>0</v>
      </c>
      <c r="AB14" s="23" t="e">
        <f t="shared" si="13"/>
        <v>#DIV/0!</v>
      </c>
      <c r="AC14" s="27">
        <v>0</v>
      </c>
      <c r="AD14" s="26"/>
      <c r="AE14" s="27">
        <v>0</v>
      </c>
      <c r="AF14" s="26"/>
      <c r="AG14" s="27">
        <v>26492.3</v>
      </c>
      <c r="AH14" s="26">
        <v>22076.9</v>
      </c>
      <c r="AI14" s="27">
        <v>0</v>
      </c>
      <c r="AJ14" s="26"/>
      <c r="AK14" s="27">
        <v>0</v>
      </c>
      <c r="AL14" s="26">
        <v>0</v>
      </c>
      <c r="AM14" s="27">
        <v>0</v>
      </c>
      <c r="AN14" s="26"/>
      <c r="AO14" s="27">
        <v>0</v>
      </c>
      <c r="AP14" s="26"/>
      <c r="AQ14" s="26">
        <f t="shared" si="14"/>
        <v>1890.7</v>
      </c>
      <c r="AR14" s="26">
        <f t="shared" si="15"/>
        <v>1183.7</v>
      </c>
      <c r="AS14" s="23">
        <f t="shared" si="16"/>
        <v>62.60644205849686</v>
      </c>
      <c r="AT14" s="27">
        <v>1890.7</v>
      </c>
      <c r="AU14" s="26">
        <v>1183.7</v>
      </c>
      <c r="AV14" s="27">
        <v>0</v>
      </c>
      <c r="AW14" s="26">
        <v>0</v>
      </c>
      <c r="AX14" s="27">
        <v>0</v>
      </c>
      <c r="AY14" s="26">
        <v>0</v>
      </c>
      <c r="AZ14" s="27">
        <v>0</v>
      </c>
      <c r="BA14" s="26">
        <v>0</v>
      </c>
      <c r="BB14" s="27">
        <v>0</v>
      </c>
      <c r="BC14" s="26"/>
      <c r="BD14" s="27">
        <v>0</v>
      </c>
      <c r="BE14" s="26">
        <v>0</v>
      </c>
      <c r="BF14" s="27">
        <v>0</v>
      </c>
      <c r="BG14" s="26">
        <v>0</v>
      </c>
      <c r="BH14" s="27">
        <v>400</v>
      </c>
      <c r="BI14" s="26">
        <v>60.9</v>
      </c>
      <c r="BJ14" s="27">
        <v>480</v>
      </c>
      <c r="BK14" s="26">
        <v>53.9</v>
      </c>
      <c r="BL14" s="27">
        <v>0</v>
      </c>
      <c r="BM14" s="26">
        <v>0</v>
      </c>
      <c r="BN14" s="27">
        <v>0</v>
      </c>
      <c r="BO14" s="26">
        <v>0</v>
      </c>
      <c r="BP14" s="27">
        <v>0</v>
      </c>
      <c r="BQ14" s="26">
        <v>0</v>
      </c>
      <c r="BR14" s="27">
        <v>0</v>
      </c>
      <c r="BS14" s="26">
        <v>189.072</v>
      </c>
      <c r="BT14" s="23"/>
      <c r="BU14" s="26">
        <f t="shared" si="17"/>
        <v>33052.2</v>
      </c>
      <c r="BV14" s="26">
        <f t="shared" si="18"/>
        <v>26713.157000000003</v>
      </c>
      <c r="BW14" s="27">
        <v>0</v>
      </c>
      <c r="BX14" s="26">
        <v>0</v>
      </c>
      <c r="BY14" s="27">
        <v>0</v>
      </c>
      <c r="BZ14" s="26">
        <v>0</v>
      </c>
      <c r="CA14" s="27">
        <v>0</v>
      </c>
      <c r="CB14" s="26"/>
      <c r="CC14" s="27">
        <v>0</v>
      </c>
      <c r="CD14" s="26">
        <v>0</v>
      </c>
      <c r="CE14" s="27">
        <v>0</v>
      </c>
      <c r="CF14" s="26"/>
      <c r="CG14" s="27">
        <v>5322</v>
      </c>
      <c r="CH14" s="26">
        <v>3481.216</v>
      </c>
      <c r="CI14" s="23"/>
      <c r="CJ14" s="26">
        <f t="shared" si="20"/>
        <v>5322</v>
      </c>
      <c r="CK14" s="26">
        <f t="shared" si="19"/>
        <v>3481.216</v>
      </c>
    </row>
    <row r="15" spans="1:89" s="28" customFormat="1" ht="20.25" customHeight="1">
      <c r="A15" s="29">
        <v>6</v>
      </c>
      <c r="B15" s="30" t="s">
        <v>60</v>
      </c>
      <c r="C15" s="23">
        <v>11732.045</v>
      </c>
      <c r="D15" s="31">
        <v>0</v>
      </c>
      <c r="E15" s="25">
        <f t="shared" si="0"/>
        <v>37625.7</v>
      </c>
      <c r="F15" s="26">
        <f t="shared" si="1"/>
        <v>29762.619</v>
      </c>
      <c r="G15" s="26">
        <f t="shared" si="2"/>
        <v>79.10183465025236</v>
      </c>
      <c r="H15" s="26">
        <f t="shared" si="3"/>
        <v>9465.8</v>
      </c>
      <c r="I15" s="26">
        <f t="shared" si="4"/>
        <v>6296.119</v>
      </c>
      <c r="J15" s="26">
        <f t="shared" si="5"/>
        <v>66.51438864121363</v>
      </c>
      <c r="K15" s="26">
        <f t="shared" si="6"/>
        <v>5655.900000000001</v>
      </c>
      <c r="L15" s="26">
        <f t="shared" si="7"/>
        <v>3282.928</v>
      </c>
      <c r="M15" s="23">
        <f t="shared" si="8"/>
        <v>58.04430771406849</v>
      </c>
      <c r="N15" s="27">
        <v>110.1</v>
      </c>
      <c r="O15" s="26">
        <v>174.909</v>
      </c>
      <c r="P15" s="23">
        <f t="shared" si="9"/>
        <v>158.86376021798364</v>
      </c>
      <c r="Q15" s="27">
        <v>1246.3</v>
      </c>
      <c r="R15" s="26">
        <v>1014.531</v>
      </c>
      <c r="S15" s="23">
        <f t="shared" si="10"/>
        <v>81.40343416512879</v>
      </c>
      <c r="T15" s="27">
        <v>5545.8</v>
      </c>
      <c r="U15" s="26">
        <v>3108.019</v>
      </c>
      <c r="V15" s="23">
        <f t="shared" si="11"/>
        <v>56.04275307439865</v>
      </c>
      <c r="W15" s="27">
        <v>217.89999999999998</v>
      </c>
      <c r="X15" s="26">
        <v>197.9</v>
      </c>
      <c r="Y15" s="23">
        <f t="shared" si="12"/>
        <v>90.82147774208353</v>
      </c>
      <c r="Z15" s="27">
        <v>0</v>
      </c>
      <c r="AA15" s="26">
        <v>0</v>
      </c>
      <c r="AB15" s="23" t="e">
        <f t="shared" si="13"/>
        <v>#DIV/0!</v>
      </c>
      <c r="AC15" s="27">
        <v>0</v>
      </c>
      <c r="AD15" s="26"/>
      <c r="AE15" s="27">
        <v>0</v>
      </c>
      <c r="AF15" s="26"/>
      <c r="AG15" s="27">
        <v>28159.9</v>
      </c>
      <c r="AH15" s="26">
        <v>23466.5</v>
      </c>
      <c r="AI15" s="27">
        <v>0</v>
      </c>
      <c r="AJ15" s="26"/>
      <c r="AK15" s="27">
        <v>0</v>
      </c>
      <c r="AL15" s="26">
        <v>0</v>
      </c>
      <c r="AM15" s="27">
        <v>0</v>
      </c>
      <c r="AN15" s="26"/>
      <c r="AO15" s="27">
        <v>0</v>
      </c>
      <c r="AP15" s="26"/>
      <c r="AQ15" s="26">
        <f t="shared" si="14"/>
        <v>825.7</v>
      </c>
      <c r="AR15" s="26">
        <f t="shared" si="15"/>
        <v>519.88</v>
      </c>
      <c r="AS15" s="23">
        <f t="shared" si="16"/>
        <v>62.962334988494604</v>
      </c>
      <c r="AT15" s="27">
        <v>825.7</v>
      </c>
      <c r="AU15" s="26">
        <v>519.88</v>
      </c>
      <c r="AV15" s="27">
        <v>0</v>
      </c>
      <c r="AW15" s="26">
        <v>0</v>
      </c>
      <c r="AX15" s="27">
        <v>0</v>
      </c>
      <c r="AY15" s="26">
        <v>0</v>
      </c>
      <c r="AZ15" s="27">
        <v>0</v>
      </c>
      <c r="BA15" s="26">
        <v>0</v>
      </c>
      <c r="BB15" s="27">
        <v>0</v>
      </c>
      <c r="BC15" s="26"/>
      <c r="BD15" s="27">
        <v>0</v>
      </c>
      <c r="BE15" s="26">
        <v>0</v>
      </c>
      <c r="BF15" s="27">
        <v>0</v>
      </c>
      <c r="BG15" s="26">
        <v>0</v>
      </c>
      <c r="BH15" s="27">
        <v>1520</v>
      </c>
      <c r="BI15" s="26">
        <v>1084.53</v>
      </c>
      <c r="BJ15" s="27">
        <v>370</v>
      </c>
      <c r="BK15" s="26">
        <v>272.55</v>
      </c>
      <c r="BL15" s="27">
        <v>0</v>
      </c>
      <c r="BM15" s="26">
        <v>0</v>
      </c>
      <c r="BN15" s="27">
        <v>0</v>
      </c>
      <c r="BO15" s="26">
        <v>0</v>
      </c>
      <c r="BP15" s="27">
        <v>0</v>
      </c>
      <c r="BQ15" s="26">
        <v>0</v>
      </c>
      <c r="BR15" s="27">
        <v>0</v>
      </c>
      <c r="BS15" s="26">
        <v>196.35</v>
      </c>
      <c r="BT15" s="23"/>
      <c r="BU15" s="26">
        <f t="shared" si="17"/>
        <v>37625.7</v>
      </c>
      <c r="BV15" s="26">
        <f t="shared" si="18"/>
        <v>29762.619</v>
      </c>
      <c r="BW15" s="27">
        <v>0</v>
      </c>
      <c r="BX15" s="26">
        <v>0</v>
      </c>
      <c r="BY15" s="27">
        <v>0</v>
      </c>
      <c r="BZ15" s="26">
        <v>0</v>
      </c>
      <c r="CA15" s="27">
        <v>0</v>
      </c>
      <c r="CB15" s="26"/>
      <c r="CC15" s="27">
        <v>0</v>
      </c>
      <c r="CD15" s="26">
        <v>0</v>
      </c>
      <c r="CE15" s="27">
        <v>0</v>
      </c>
      <c r="CF15" s="26"/>
      <c r="CG15" s="27">
        <v>0</v>
      </c>
      <c r="CH15" s="26">
        <v>0</v>
      </c>
      <c r="CI15" s="23"/>
      <c r="CJ15" s="26">
        <f t="shared" si="20"/>
        <v>0</v>
      </c>
      <c r="CK15" s="26">
        <f t="shared" si="19"/>
        <v>0</v>
      </c>
    </row>
    <row r="16" spans="1:89" s="28" customFormat="1" ht="20.25" customHeight="1">
      <c r="A16" s="21">
        <v>7</v>
      </c>
      <c r="B16" s="30" t="s">
        <v>61</v>
      </c>
      <c r="C16" s="23">
        <v>39275.339</v>
      </c>
      <c r="D16" s="31">
        <v>0</v>
      </c>
      <c r="E16" s="25">
        <f t="shared" si="0"/>
        <v>99938.00000000001</v>
      </c>
      <c r="F16" s="26">
        <f t="shared" si="1"/>
        <v>77820.65</v>
      </c>
      <c r="G16" s="26">
        <f t="shared" si="2"/>
        <v>77.86892873581618</v>
      </c>
      <c r="H16" s="26">
        <f t="shared" si="3"/>
        <v>24389.7</v>
      </c>
      <c r="I16" s="26">
        <f t="shared" si="4"/>
        <v>14685.75</v>
      </c>
      <c r="J16" s="26">
        <f t="shared" si="5"/>
        <v>60.21291774806578</v>
      </c>
      <c r="K16" s="26">
        <f t="shared" si="6"/>
        <v>10618.4</v>
      </c>
      <c r="L16" s="26">
        <f t="shared" si="7"/>
        <v>5568.6669999999995</v>
      </c>
      <c r="M16" s="23">
        <f t="shared" si="8"/>
        <v>52.44356023506366</v>
      </c>
      <c r="N16" s="27">
        <v>147.4</v>
      </c>
      <c r="O16" s="26">
        <v>101.611</v>
      </c>
      <c r="P16" s="23">
        <f t="shared" si="9"/>
        <v>68.93554952510176</v>
      </c>
      <c r="Q16" s="27">
        <v>6953</v>
      </c>
      <c r="R16" s="26">
        <v>4234.781</v>
      </c>
      <c r="S16" s="23">
        <f t="shared" si="10"/>
        <v>60.905810441536026</v>
      </c>
      <c r="T16" s="27">
        <v>10471</v>
      </c>
      <c r="U16" s="26">
        <v>5467.056</v>
      </c>
      <c r="V16" s="23">
        <f t="shared" si="11"/>
        <v>52.21140292235699</v>
      </c>
      <c r="W16" s="27">
        <v>544</v>
      </c>
      <c r="X16" s="26">
        <v>494</v>
      </c>
      <c r="Y16" s="23">
        <f t="shared" si="12"/>
        <v>90.80882352941177</v>
      </c>
      <c r="Z16" s="27">
        <v>0</v>
      </c>
      <c r="AA16" s="26">
        <v>0</v>
      </c>
      <c r="AB16" s="23" t="e">
        <f t="shared" si="13"/>
        <v>#DIV/0!</v>
      </c>
      <c r="AC16" s="27">
        <v>0</v>
      </c>
      <c r="AD16" s="26"/>
      <c r="AE16" s="27">
        <v>0</v>
      </c>
      <c r="AF16" s="26"/>
      <c r="AG16" s="27">
        <v>75548.3</v>
      </c>
      <c r="AH16" s="26">
        <v>62956.9</v>
      </c>
      <c r="AI16" s="27">
        <v>0</v>
      </c>
      <c r="AJ16" s="26"/>
      <c r="AK16" s="27">
        <v>0</v>
      </c>
      <c r="AL16" s="26">
        <v>0</v>
      </c>
      <c r="AM16" s="27">
        <v>0</v>
      </c>
      <c r="AN16" s="26"/>
      <c r="AO16" s="27">
        <v>0</v>
      </c>
      <c r="AP16" s="26"/>
      <c r="AQ16" s="26">
        <f t="shared" si="14"/>
        <v>2574.3</v>
      </c>
      <c r="AR16" s="26">
        <f t="shared" si="15"/>
        <v>1768.27</v>
      </c>
      <c r="AS16" s="23">
        <f t="shared" si="16"/>
        <v>68.68935244532494</v>
      </c>
      <c r="AT16" s="27">
        <v>2074.3</v>
      </c>
      <c r="AU16" s="26">
        <v>1119.97</v>
      </c>
      <c r="AV16" s="27">
        <v>0</v>
      </c>
      <c r="AW16" s="26">
        <v>0</v>
      </c>
      <c r="AX16" s="27">
        <v>0</v>
      </c>
      <c r="AY16" s="26">
        <v>0</v>
      </c>
      <c r="AZ16" s="27">
        <v>500</v>
      </c>
      <c r="BA16" s="26">
        <v>648.3</v>
      </c>
      <c r="BB16" s="27">
        <v>0</v>
      </c>
      <c r="BC16" s="26"/>
      <c r="BD16" s="27">
        <v>0</v>
      </c>
      <c r="BE16" s="26">
        <v>0</v>
      </c>
      <c r="BF16" s="27">
        <v>0</v>
      </c>
      <c r="BG16" s="26">
        <v>0</v>
      </c>
      <c r="BH16" s="27">
        <v>2900</v>
      </c>
      <c r="BI16" s="26">
        <v>1729.84</v>
      </c>
      <c r="BJ16" s="27">
        <v>1400</v>
      </c>
      <c r="BK16" s="26">
        <v>578.05</v>
      </c>
      <c r="BL16" s="27">
        <v>0</v>
      </c>
      <c r="BM16" s="26">
        <v>0</v>
      </c>
      <c r="BN16" s="27">
        <v>0</v>
      </c>
      <c r="BO16" s="26">
        <v>0</v>
      </c>
      <c r="BP16" s="27">
        <v>0</v>
      </c>
      <c r="BQ16" s="26">
        <v>0</v>
      </c>
      <c r="BR16" s="27">
        <v>800</v>
      </c>
      <c r="BS16" s="26">
        <v>890.192</v>
      </c>
      <c r="BT16" s="23"/>
      <c r="BU16" s="26">
        <f t="shared" si="17"/>
        <v>99938.00000000001</v>
      </c>
      <c r="BV16" s="26">
        <f t="shared" si="18"/>
        <v>77642.65</v>
      </c>
      <c r="BW16" s="27">
        <v>0</v>
      </c>
      <c r="BX16" s="26">
        <v>0</v>
      </c>
      <c r="BY16" s="27">
        <v>0</v>
      </c>
      <c r="BZ16" s="26">
        <v>0</v>
      </c>
      <c r="CA16" s="27">
        <v>0</v>
      </c>
      <c r="CB16" s="26"/>
      <c r="CC16" s="27">
        <v>0</v>
      </c>
      <c r="CD16" s="26">
        <v>178</v>
      </c>
      <c r="CE16" s="27">
        <v>0</v>
      </c>
      <c r="CF16" s="26"/>
      <c r="CG16" s="27">
        <v>0</v>
      </c>
      <c r="CH16" s="26">
        <v>0</v>
      </c>
      <c r="CI16" s="23"/>
      <c r="CJ16" s="26">
        <f t="shared" si="20"/>
        <v>0</v>
      </c>
      <c r="CK16" s="26">
        <f t="shared" si="19"/>
        <v>178</v>
      </c>
    </row>
    <row r="17" spans="1:89" s="28" customFormat="1" ht="20.25" customHeight="1">
      <c r="A17" s="29">
        <v>8</v>
      </c>
      <c r="B17" s="30" t="s">
        <v>62</v>
      </c>
      <c r="C17" s="23">
        <v>17697.045</v>
      </c>
      <c r="D17" s="31">
        <v>0</v>
      </c>
      <c r="E17" s="25">
        <f t="shared" si="0"/>
        <v>26104.9</v>
      </c>
      <c r="F17" s="26">
        <f t="shared" si="1"/>
        <v>21486.578999999998</v>
      </c>
      <c r="G17" s="26">
        <f t="shared" si="2"/>
        <v>82.30860489793102</v>
      </c>
      <c r="H17" s="26">
        <f t="shared" si="3"/>
        <v>9349.4</v>
      </c>
      <c r="I17" s="26">
        <f t="shared" si="4"/>
        <v>7523.679</v>
      </c>
      <c r="J17" s="26">
        <f t="shared" si="5"/>
        <v>80.47231907929921</v>
      </c>
      <c r="K17" s="26">
        <f t="shared" si="6"/>
        <v>1698.8999999999999</v>
      </c>
      <c r="L17" s="26">
        <f t="shared" si="7"/>
        <v>1547.662</v>
      </c>
      <c r="M17" s="23">
        <f t="shared" si="8"/>
        <v>91.0978868679734</v>
      </c>
      <c r="N17" s="27">
        <v>49.3</v>
      </c>
      <c r="O17" s="26">
        <v>60.602</v>
      </c>
      <c r="P17" s="23">
        <f t="shared" si="9"/>
        <v>122.92494929006085</v>
      </c>
      <c r="Q17" s="27">
        <v>3688.2999999999997</v>
      </c>
      <c r="R17" s="26">
        <v>2614.6</v>
      </c>
      <c r="S17" s="23">
        <f t="shared" si="10"/>
        <v>70.88902746522788</v>
      </c>
      <c r="T17" s="27">
        <v>1649.6</v>
      </c>
      <c r="U17" s="26">
        <v>1487.06</v>
      </c>
      <c r="V17" s="23">
        <f t="shared" si="11"/>
        <v>90.14670223084384</v>
      </c>
      <c r="W17" s="27">
        <v>297</v>
      </c>
      <c r="X17" s="26">
        <v>264</v>
      </c>
      <c r="Y17" s="23">
        <f t="shared" si="12"/>
        <v>88.88888888888889</v>
      </c>
      <c r="Z17" s="27">
        <v>0</v>
      </c>
      <c r="AA17" s="26">
        <v>0</v>
      </c>
      <c r="AB17" s="23" t="e">
        <f t="shared" si="13"/>
        <v>#DIV/0!</v>
      </c>
      <c r="AC17" s="27">
        <v>0</v>
      </c>
      <c r="AD17" s="26"/>
      <c r="AE17" s="27">
        <v>0</v>
      </c>
      <c r="AF17" s="26"/>
      <c r="AG17" s="27">
        <v>16755.5</v>
      </c>
      <c r="AH17" s="26">
        <v>13962.9</v>
      </c>
      <c r="AI17" s="27">
        <v>0</v>
      </c>
      <c r="AJ17" s="26"/>
      <c r="AK17" s="27">
        <v>0</v>
      </c>
      <c r="AL17" s="26">
        <v>0</v>
      </c>
      <c r="AM17" s="27">
        <v>0</v>
      </c>
      <c r="AN17" s="26"/>
      <c r="AO17" s="27">
        <v>0</v>
      </c>
      <c r="AP17" s="26"/>
      <c r="AQ17" s="26">
        <f t="shared" si="14"/>
        <v>2689.2</v>
      </c>
      <c r="AR17" s="26">
        <f t="shared" si="15"/>
        <v>2282.217</v>
      </c>
      <c r="AS17" s="23">
        <f t="shared" si="16"/>
        <v>84.86601963409194</v>
      </c>
      <c r="AT17" s="27">
        <v>2689.2</v>
      </c>
      <c r="AU17" s="26">
        <v>2282.217</v>
      </c>
      <c r="AV17" s="27">
        <v>0</v>
      </c>
      <c r="AW17" s="26">
        <v>0</v>
      </c>
      <c r="AX17" s="27">
        <v>0</v>
      </c>
      <c r="AY17" s="26">
        <v>0</v>
      </c>
      <c r="AZ17" s="27">
        <v>0</v>
      </c>
      <c r="BA17" s="26">
        <v>0</v>
      </c>
      <c r="BB17" s="27">
        <v>0</v>
      </c>
      <c r="BC17" s="26"/>
      <c r="BD17" s="27">
        <v>0</v>
      </c>
      <c r="BE17" s="26">
        <v>0</v>
      </c>
      <c r="BF17" s="27">
        <v>0</v>
      </c>
      <c r="BG17" s="26">
        <v>0</v>
      </c>
      <c r="BH17" s="27">
        <v>976</v>
      </c>
      <c r="BI17" s="26">
        <v>429.1</v>
      </c>
      <c r="BJ17" s="27">
        <v>500</v>
      </c>
      <c r="BK17" s="26">
        <v>420.6</v>
      </c>
      <c r="BL17" s="27">
        <v>0</v>
      </c>
      <c r="BM17" s="26">
        <v>0</v>
      </c>
      <c r="BN17" s="27">
        <v>0</v>
      </c>
      <c r="BO17" s="26">
        <v>0</v>
      </c>
      <c r="BP17" s="27">
        <v>0</v>
      </c>
      <c r="BQ17" s="26">
        <v>0</v>
      </c>
      <c r="BR17" s="27">
        <v>0</v>
      </c>
      <c r="BS17" s="26">
        <v>386.1</v>
      </c>
      <c r="BT17" s="23"/>
      <c r="BU17" s="26">
        <f t="shared" si="17"/>
        <v>26104.9</v>
      </c>
      <c r="BV17" s="26">
        <f t="shared" si="18"/>
        <v>21486.578999999998</v>
      </c>
      <c r="BW17" s="27">
        <v>0</v>
      </c>
      <c r="BX17" s="26">
        <v>0</v>
      </c>
      <c r="BY17" s="27">
        <v>0</v>
      </c>
      <c r="BZ17" s="26">
        <v>0</v>
      </c>
      <c r="CA17" s="27">
        <v>0</v>
      </c>
      <c r="CB17" s="26"/>
      <c r="CC17" s="27">
        <v>0</v>
      </c>
      <c r="CD17" s="26">
        <v>0</v>
      </c>
      <c r="CE17" s="27">
        <v>0</v>
      </c>
      <c r="CF17" s="26"/>
      <c r="CG17" s="27">
        <v>0</v>
      </c>
      <c r="CH17" s="26">
        <v>0</v>
      </c>
      <c r="CI17" s="23"/>
      <c r="CJ17" s="26">
        <f t="shared" si="20"/>
        <v>0</v>
      </c>
      <c r="CK17" s="26">
        <f t="shared" si="19"/>
        <v>0</v>
      </c>
    </row>
    <row r="18" spans="1:89" s="28" customFormat="1" ht="20.25" customHeight="1">
      <c r="A18" s="21">
        <v>9</v>
      </c>
      <c r="B18" s="30" t="s">
        <v>63</v>
      </c>
      <c r="C18" s="23">
        <v>17906.78</v>
      </c>
      <c r="D18" s="31">
        <v>0</v>
      </c>
      <c r="E18" s="25">
        <f t="shared" si="0"/>
        <v>30475.6</v>
      </c>
      <c r="F18" s="26">
        <f t="shared" si="1"/>
        <v>24027.253800000002</v>
      </c>
      <c r="G18" s="26">
        <f t="shared" si="2"/>
        <v>78.84095407473521</v>
      </c>
      <c r="H18" s="26">
        <f t="shared" si="3"/>
        <v>9208.2</v>
      </c>
      <c r="I18" s="26">
        <f t="shared" si="4"/>
        <v>6304.3538</v>
      </c>
      <c r="J18" s="26">
        <f t="shared" si="5"/>
        <v>68.46456202080753</v>
      </c>
      <c r="K18" s="26">
        <f t="shared" si="6"/>
        <v>2568.6</v>
      </c>
      <c r="L18" s="26">
        <f t="shared" si="7"/>
        <v>2311.547</v>
      </c>
      <c r="M18" s="23">
        <f t="shared" si="8"/>
        <v>89.99248617924161</v>
      </c>
      <c r="N18" s="27">
        <v>2.6</v>
      </c>
      <c r="O18" s="26">
        <v>1.412</v>
      </c>
      <c r="P18" s="23">
        <f t="shared" si="9"/>
        <v>54.3076923076923</v>
      </c>
      <c r="Q18" s="27">
        <v>4246</v>
      </c>
      <c r="R18" s="26">
        <v>2683.502</v>
      </c>
      <c r="S18" s="23">
        <f t="shared" si="10"/>
        <v>63.20070654733867</v>
      </c>
      <c r="T18" s="27">
        <v>2566</v>
      </c>
      <c r="U18" s="26">
        <v>2310.135</v>
      </c>
      <c r="V18" s="23">
        <f t="shared" si="11"/>
        <v>90.02864380358535</v>
      </c>
      <c r="W18" s="27">
        <v>112</v>
      </c>
      <c r="X18" s="26">
        <v>112</v>
      </c>
      <c r="Y18" s="23">
        <f t="shared" si="12"/>
        <v>100</v>
      </c>
      <c r="Z18" s="27">
        <v>0</v>
      </c>
      <c r="AA18" s="26">
        <v>0</v>
      </c>
      <c r="AB18" s="23" t="e">
        <f t="shared" si="13"/>
        <v>#DIV/0!</v>
      </c>
      <c r="AC18" s="27">
        <v>0</v>
      </c>
      <c r="AD18" s="26"/>
      <c r="AE18" s="27">
        <v>0</v>
      </c>
      <c r="AF18" s="26"/>
      <c r="AG18" s="27">
        <v>21267.4</v>
      </c>
      <c r="AH18" s="26">
        <v>17722.9</v>
      </c>
      <c r="AI18" s="27">
        <v>0</v>
      </c>
      <c r="AJ18" s="26"/>
      <c r="AK18" s="27">
        <v>0</v>
      </c>
      <c r="AL18" s="26">
        <v>0</v>
      </c>
      <c r="AM18" s="27">
        <v>0</v>
      </c>
      <c r="AN18" s="26"/>
      <c r="AO18" s="27">
        <v>0</v>
      </c>
      <c r="AP18" s="26"/>
      <c r="AQ18" s="26">
        <f t="shared" si="14"/>
        <v>1681.6</v>
      </c>
      <c r="AR18" s="26">
        <f t="shared" si="15"/>
        <v>994.3048</v>
      </c>
      <c r="AS18" s="23">
        <f t="shared" si="16"/>
        <v>59.12849666983825</v>
      </c>
      <c r="AT18" s="27">
        <v>1681.6</v>
      </c>
      <c r="AU18" s="26">
        <v>994.3048</v>
      </c>
      <c r="AV18" s="27">
        <v>0</v>
      </c>
      <c r="AW18" s="26">
        <v>0</v>
      </c>
      <c r="AX18" s="27">
        <v>0</v>
      </c>
      <c r="AY18" s="26">
        <v>0</v>
      </c>
      <c r="AZ18" s="27">
        <v>0</v>
      </c>
      <c r="BA18" s="26">
        <v>0</v>
      </c>
      <c r="BB18" s="27">
        <v>0</v>
      </c>
      <c r="BC18" s="26"/>
      <c r="BD18" s="27">
        <v>0</v>
      </c>
      <c r="BE18" s="26">
        <v>0</v>
      </c>
      <c r="BF18" s="27">
        <v>0</v>
      </c>
      <c r="BG18" s="26">
        <v>0</v>
      </c>
      <c r="BH18" s="27">
        <v>600</v>
      </c>
      <c r="BI18" s="26">
        <v>203</v>
      </c>
      <c r="BJ18" s="27">
        <v>780</v>
      </c>
      <c r="BK18" s="26">
        <v>203</v>
      </c>
      <c r="BL18" s="27">
        <v>0</v>
      </c>
      <c r="BM18" s="26">
        <v>0</v>
      </c>
      <c r="BN18" s="27">
        <v>0</v>
      </c>
      <c r="BO18" s="26">
        <v>0</v>
      </c>
      <c r="BP18" s="27">
        <v>0</v>
      </c>
      <c r="BQ18" s="26">
        <v>0</v>
      </c>
      <c r="BR18" s="27">
        <v>0</v>
      </c>
      <c r="BS18" s="26">
        <v>0</v>
      </c>
      <c r="BT18" s="23"/>
      <c r="BU18" s="26">
        <f t="shared" si="17"/>
        <v>30475.6</v>
      </c>
      <c r="BV18" s="26">
        <f t="shared" si="18"/>
        <v>24027.253800000002</v>
      </c>
      <c r="BW18" s="27">
        <v>0</v>
      </c>
      <c r="BX18" s="26">
        <v>0</v>
      </c>
      <c r="BY18" s="27">
        <v>0</v>
      </c>
      <c r="BZ18" s="26">
        <v>0</v>
      </c>
      <c r="CA18" s="27">
        <v>0</v>
      </c>
      <c r="CB18" s="26"/>
      <c r="CC18" s="27">
        <v>0</v>
      </c>
      <c r="CD18" s="26">
        <v>0</v>
      </c>
      <c r="CE18" s="27">
        <v>0</v>
      </c>
      <c r="CF18" s="26"/>
      <c r="CG18" s="27">
        <v>0</v>
      </c>
      <c r="CH18" s="26">
        <v>0</v>
      </c>
      <c r="CI18" s="23"/>
      <c r="CJ18" s="26">
        <f t="shared" si="20"/>
        <v>0</v>
      </c>
      <c r="CK18" s="26">
        <f t="shared" si="19"/>
        <v>0</v>
      </c>
    </row>
    <row r="19" spans="1:89" s="28" customFormat="1" ht="20.25" customHeight="1">
      <c r="A19" s="29">
        <v>10</v>
      </c>
      <c r="B19" s="30" t="s">
        <v>64</v>
      </c>
      <c r="C19" s="23">
        <v>10854.008</v>
      </c>
      <c r="D19" s="31">
        <v>0</v>
      </c>
      <c r="E19" s="25">
        <f t="shared" si="0"/>
        <v>54385.9</v>
      </c>
      <c r="F19" s="26">
        <f t="shared" si="1"/>
        <v>44700.942599999995</v>
      </c>
      <c r="G19" s="26">
        <f t="shared" si="2"/>
        <v>82.19215384869975</v>
      </c>
      <c r="H19" s="26">
        <f t="shared" si="3"/>
        <v>11279.2</v>
      </c>
      <c r="I19" s="26">
        <f t="shared" si="4"/>
        <v>8528.7426</v>
      </c>
      <c r="J19" s="26">
        <f t="shared" si="5"/>
        <v>75.61478296333073</v>
      </c>
      <c r="K19" s="26">
        <f t="shared" si="6"/>
        <v>5933.2</v>
      </c>
      <c r="L19" s="26">
        <f t="shared" si="7"/>
        <v>3684.994</v>
      </c>
      <c r="M19" s="23">
        <f t="shared" si="8"/>
        <v>62.10803613564351</v>
      </c>
      <c r="N19" s="27">
        <v>320.7</v>
      </c>
      <c r="O19" s="26">
        <v>282.57</v>
      </c>
      <c r="P19" s="23">
        <f t="shared" si="9"/>
        <v>88.11038353601496</v>
      </c>
      <c r="Q19" s="27">
        <v>1409.8</v>
      </c>
      <c r="R19" s="26">
        <v>989.0396</v>
      </c>
      <c r="S19" s="23">
        <f t="shared" si="10"/>
        <v>70.15460348985671</v>
      </c>
      <c r="T19" s="27">
        <v>5612.5</v>
      </c>
      <c r="U19" s="26">
        <v>3402.424</v>
      </c>
      <c r="V19" s="23">
        <f t="shared" si="11"/>
        <v>60.62225389755012</v>
      </c>
      <c r="W19" s="27">
        <v>122.4</v>
      </c>
      <c r="X19" s="26">
        <v>137.4</v>
      </c>
      <c r="Y19" s="23">
        <f t="shared" si="12"/>
        <v>112.25490196078431</v>
      </c>
      <c r="Z19" s="27">
        <v>0</v>
      </c>
      <c r="AA19" s="26">
        <v>0</v>
      </c>
      <c r="AB19" s="23" t="e">
        <f t="shared" si="13"/>
        <v>#DIV/0!</v>
      </c>
      <c r="AC19" s="27">
        <v>0</v>
      </c>
      <c r="AD19" s="26"/>
      <c r="AE19" s="27">
        <v>0</v>
      </c>
      <c r="AF19" s="26"/>
      <c r="AG19" s="27">
        <v>41606.7</v>
      </c>
      <c r="AH19" s="26">
        <v>34672.2</v>
      </c>
      <c r="AI19" s="27">
        <v>0</v>
      </c>
      <c r="AJ19" s="26"/>
      <c r="AK19" s="27">
        <v>0</v>
      </c>
      <c r="AL19" s="26">
        <v>1500</v>
      </c>
      <c r="AM19" s="27">
        <v>0</v>
      </c>
      <c r="AN19" s="26"/>
      <c r="AO19" s="27">
        <v>0</v>
      </c>
      <c r="AP19" s="26"/>
      <c r="AQ19" s="26">
        <f t="shared" si="14"/>
        <v>723.8</v>
      </c>
      <c r="AR19" s="26">
        <f t="shared" si="15"/>
        <v>637.888</v>
      </c>
      <c r="AS19" s="23">
        <f t="shared" si="16"/>
        <v>88.13042276872065</v>
      </c>
      <c r="AT19" s="27">
        <v>723.8</v>
      </c>
      <c r="AU19" s="26">
        <v>637.888</v>
      </c>
      <c r="AV19" s="27">
        <v>0</v>
      </c>
      <c r="AW19" s="26">
        <v>0</v>
      </c>
      <c r="AX19" s="27">
        <v>0</v>
      </c>
      <c r="AY19" s="26">
        <v>0</v>
      </c>
      <c r="AZ19" s="27">
        <v>0</v>
      </c>
      <c r="BA19" s="26">
        <v>0</v>
      </c>
      <c r="BB19" s="27">
        <v>0</v>
      </c>
      <c r="BC19" s="26"/>
      <c r="BD19" s="27">
        <v>1500</v>
      </c>
      <c r="BE19" s="26">
        <v>0</v>
      </c>
      <c r="BF19" s="27">
        <v>0</v>
      </c>
      <c r="BG19" s="26">
        <v>0</v>
      </c>
      <c r="BH19" s="27">
        <v>3090</v>
      </c>
      <c r="BI19" s="26">
        <v>2759.421</v>
      </c>
      <c r="BJ19" s="27">
        <v>900</v>
      </c>
      <c r="BK19" s="26">
        <v>797.206</v>
      </c>
      <c r="BL19" s="27">
        <v>0</v>
      </c>
      <c r="BM19" s="26">
        <v>0</v>
      </c>
      <c r="BN19" s="27">
        <v>0</v>
      </c>
      <c r="BO19" s="26">
        <v>0</v>
      </c>
      <c r="BP19" s="27">
        <v>0</v>
      </c>
      <c r="BQ19" s="26">
        <v>0</v>
      </c>
      <c r="BR19" s="27">
        <v>0</v>
      </c>
      <c r="BS19" s="26">
        <v>320</v>
      </c>
      <c r="BT19" s="23"/>
      <c r="BU19" s="26">
        <f t="shared" si="17"/>
        <v>54385.9</v>
      </c>
      <c r="BV19" s="26">
        <f t="shared" si="18"/>
        <v>44700.942599999995</v>
      </c>
      <c r="BW19" s="27">
        <v>0</v>
      </c>
      <c r="BX19" s="26">
        <v>0</v>
      </c>
      <c r="BY19" s="27">
        <v>0</v>
      </c>
      <c r="BZ19" s="26">
        <v>0</v>
      </c>
      <c r="CA19" s="27">
        <v>0</v>
      </c>
      <c r="CB19" s="26"/>
      <c r="CC19" s="27">
        <v>0</v>
      </c>
      <c r="CD19" s="26">
        <v>0</v>
      </c>
      <c r="CE19" s="27">
        <v>0</v>
      </c>
      <c r="CF19" s="26"/>
      <c r="CG19" s="27">
        <v>0</v>
      </c>
      <c r="CH19" s="26">
        <v>0</v>
      </c>
      <c r="CI19" s="23"/>
      <c r="CJ19" s="26">
        <f t="shared" si="20"/>
        <v>0</v>
      </c>
      <c r="CK19" s="26">
        <f t="shared" si="19"/>
        <v>0</v>
      </c>
    </row>
    <row r="20" spans="1:89" s="28" customFormat="1" ht="20.25" customHeight="1">
      <c r="A20" s="21">
        <v>11</v>
      </c>
      <c r="B20" s="30" t="s">
        <v>65</v>
      </c>
      <c r="C20" s="23">
        <v>2742.8931</v>
      </c>
      <c r="D20" s="31">
        <v>297.0537999999997</v>
      </c>
      <c r="E20" s="25">
        <f t="shared" si="0"/>
        <v>9929.099999999999</v>
      </c>
      <c r="F20" s="26">
        <f t="shared" si="1"/>
        <v>6859.832</v>
      </c>
      <c r="G20" s="26">
        <f t="shared" si="2"/>
        <v>69.08815501908533</v>
      </c>
      <c r="H20" s="26">
        <f t="shared" si="3"/>
        <v>4936.099999999999</v>
      </c>
      <c r="I20" s="26">
        <f t="shared" si="4"/>
        <v>2453.2320000000004</v>
      </c>
      <c r="J20" s="26">
        <f t="shared" si="5"/>
        <v>49.699803488584124</v>
      </c>
      <c r="K20" s="26">
        <f t="shared" si="6"/>
        <v>1057.6000000000001</v>
      </c>
      <c r="L20" s="26">
        <f t="shared" si="7"/>
        <v>633.554</v>
      </c>
      <c r="M20" s="23">
        <f t="shared" si="8"/>
        <v>59.90487897125566</v>
      </c>
      <c r="N20" s="27">
        <v>2</v>
      </c>
      <c r="O20" s="26">
        <v>0.404</v>
      </c>
      <c r="P20" s="23">
        <f t="shared" si="9"/>
        <v>20.200000000000003</v>
      </c>
      <c r="Q20" s="27">
        <v>3302.1</v>
      </c>
      <c r="R20" s="26">
        <v>1453.775</v>
      </c>
      <c r="S20" s="23">
        <f t="shared" si="10"/>
        <v>44.02577147875595</v>
      </c>
      <c r="T20" s="27">
        <v>1055.6000000000001</v>
      </c>
      <c r="U20" s="26">
        <v>633.15</v>
      </c>
      <c r="V20" s="23">
        <f t="shared" si="11"/>
        <v>59.98010610079575</v>
      </c>
      <c r="W20" s="27">
        <v>36</v>
      </c>
      <c r="X20" s="26">
        <v>36</v>
      </c>
      <c r="Y20" s="23">
        <f t="shared" si="12"/>
        <v>100</v>
      </c>
      <c r="Z20" s="27">
        <v>0</v>
      </c>
      <c r="AA20" s="26">
        <v>0</v>
      </c>
      <c r="AB20" s="23" t="e">
        <f t="shared" si="13"/>
        <v>#DIV/0!</v>
      </c>
      <c r="AC20" s="27">
        <v>0</v>
      </c>
      <c r="AD20" s="26"/>
      <c r="AE20" s="27">
        <v>0</v>
      </c>
      <c r="AF20" s="26"/>
      <c r="AG20" s="27">
        <v>3518</v>
      </c>
      <c r="AH20" s="26">
        <v>2931.6</v>
      </c>
      <c r="AI20" s="27">
        <v>0</v>
      </c>
      <c r="AJ20" s="26"/>
      <c r="AK20" s="27">
        <v>0</v>
      </c>
      <c r="AL20" s="26">
        <v>1475</v>
      </c>
      <c r="AM20" s="27">
        <v>0</v>
      </c>
      <c r="AN20" s="26"/>
      <c r="AO20" s="27">
        <v>0</v>
      </c>
      <c r="AP20" s="26"/>
      <c r="AQ20" s="26">
        <f t="shared" si="14"/>
        <v>232.4</v>
      </c>
      <c r="AR20" s="26">
        <f t="shared" si="15"/>
        <v>158.403</v>
      </c>
      <c r="AS20" s="23">
        <f t="shared" si="16"/>
        <v>68.15963855421685</v>
      </c>
      <c r="AT20" s="27">
        <v>181.5</v>
      </c>
      <c r="AU20" s="26">
        <v>111.853</v>
      </c>
      <c r="AV20" s="27">
        <v>0</v>
      </c>
      <c r="AW20" s="26">
        <v>0</v>
      </c>
      <c r="AX20" s="27">
        <v>0</v>
      </c>
      <c r="AY20" s="26">
        <v>0</v>
      </c>
      <c r="AZ20" s="27">
        <v>50.9</v>
      </c>
      <c r="BA20" s="26">
        <v>46.55</v>
      </c>
      <c r="BB20" s="27">
        <v>0</v>
      </c>
      <c r="BC20" s="26"/>
      <c r="BD20" s="27">
        <v>1475</v>
      </c>
      <c r="BE20" s="26">
        <v>0</v>
      </c>
      <c r="BF20" s="27">
        <v>0</v>
      </c>
      <c r="BG20" s="26">
        <v>0</v>
      </c>
      <c r="BH20" s="27">
        <v>308</v>
      </c>
      <c r="BI20" s="26">
        <v>171.5</v>
      </c>
      <c r="BJ20" s="27">
        <v>0</v>
      </c>
      <c r="BK20" s="26">
        <v>0</v>
      </c>
      <c r="BL20" s="27">
        <v>0</v>
      </c>
      <c r="BM20" s="26">
        <v>0</v>
      </c>
      <c r="BN20" s="27">
        <v>0</v>
      </c>
      <c r="BO20" s="26">
        <v>0</v>
      </c>
      <c r="BP20" s="27">
        <v>0</v>
      </c>
      <c r="BQ20" s="26">
        <v>0</v>
      </c>
      <c r="BR20" s="27">
        <v>0</v>
      </c>
      <c r="BS20" s="26">
        <v>0</v>
      </c>
      <c r="BT20" s="23"/>
      <c r="BU20" s="26">
        <f t="shared" si="17"/>
        <v>9929.099999999999</v>
      </c>
      <c r="BV20" s="26">
        <f t="shared" si="18"/>
        <v>6859.832</v>
      </c>
      <c r="BW20" s="27">
        <v>0</v>
      </c>
      <c r="BX20" s="26">
        <v>0</v>
      </c>
      <c r="BY20" s="27">
        <v>0</v>
      </c>
      <c r="BZ20" s="26">
        <v>0</v>
      </c>
      <c r="CA20" s="27">
        <v>0</v>
      </c>
      <c r="CB20" s="26"/>
      <c r="CC20" s="27">
        <v>0</v>
      </c>
      <c r="CD20" s="26">
        <v>0</v>
      </c>
      <c r="CE20" s="27">
        <v>0</v>
      </c>
      <c r="CF20" s="26"/>
      <c r="CG20" s="27">
        <v>0</v>
      </c>
      <c r="CH20" s="26">
        <v>0</v>
      </c>
      <c r="CI20" s="23"/>
      <c r="CJ20" s="26">
        <f t="shared" si="20"/>
        <v>0</v>
      </c>
      <c r="CK20" s="26">
        <f t="shared" si="19"/>
        <v>0</v>
      </c>
    </row>
    <row r="21" spans="1:89" s="28" customFormat="1" ht="20.25" customHeight="1">
      <c r="A21" s="29">
        <v>12</v>
      </c>
      <c r="B21" s="30" t="s">
        <v>66</v>
      </c>
      <c r="C21" s="23">
        <v>4122.9</v>
      </c>
      <c r="D21" s="31">
        <v>0</v>
      </c>
      <c r="E21" s="25">
        <f t="shared" si="0"/>
        <v>6650.3</v>
      </c>
      <c r="F21" s="26">
        <f t="shared" si="1"/>
        <v>5611.697</v>
      </c>
      <c r="G21" s="26">
        <f t="shared" si="2"/>
        <v>84.38261431815106</v>
      </c>
      <c r="H21" s="26">
        <f t="shared" si="3"/>
        <v>1904.7</v>
      </c>
      <c r="I21" s="26">
        <f t="shared" si="4"/>
        <v>1573.6970000000001</v>
      </c>
      <c r="J21" s="26">
        <f t="shared" si="5"/>
        <v>82.62177770777551</v>
      </c>
      <c r="K21" s="26">
        <f t="shared" si="6"/>
        <v>691.8</v>
      </c>
      <c r="L21" s="26">
        <f t="shared" si="7"/>
        <v>510.457</v>
      </c>
      <c r="M21" s="23">
        <f t="shared" si="8"/>
        <v>73.78678808904307</v>
      </c>
      <c r="N21" s="27">
        <v>243.2</v>
      </c>
      <c r="O21" s="26">
        <v>245.159</v>
      </c>
      <c r="P21" s="23">
        <f t="shared" si="9"/>
        <v>100.80550986842105</v>
      </c>
      <c r="Q21" s="27">
        <v>53.900000000000006</v>
      </c>
      <c r="R21" s="26">
        <v>64.24</v>
      </c>
      <c r="S21" s="23">
        <f t="shared" si="10"/>
        <v>119.18367346938774</v>
      </c>
      <c r="T21" s="27">
        <v>448.6</v>
      </c>
      <c r="U21" s="26">
        <v>265.298</v>
      </c>
      <c r="V21" s="23">
        <f t="shared" si="11"/>
        <v>59.139099420419086</v>
      </c>
      <c r="W21" s="27">
        <v>903.5</v>
      </c>
      <c r="X21" s="26">
        <v>743.5</v>
      </c>
      <c r="Y21" s="23">
        <f t="shared" si="12"/>
        <v>82.29109020475927</v>
      </c>
      <c r="Z21" s="27">
        <v>0</v>
      </c>
      <c r="AA21" s="26">
        <v>0</v>
      </c>
      <c r="AB21" s="23" t="e">
        <f t="shared" si="13"/>
        <v>#DIV/0!</v>
      </c>
      <c r="AC21" s="27">
        <v>0</v>
      </c>
      <c r="AD21" s="26"/>
      <c r="AE21" s="27">
        <v>0</v>
      </c>
      <c r="AF21" s="26"/>
      <c r="AG21" s="27">
        <v>4245.6</v>
      </c>
      <c r="AH21" s="26">
        <v>3538</v>
      </c>
      <c r="AI21" s="27">
        <v>0</v>
      </c>
      <c r="AJ21" s="26"/>
      <c r="AK21" s="27">
        <v>0</v>
      </c>
      <c r="AL21" s="26">
        <v>0</v>
      </c>
      <c r="AM21" s="27">
        <v>0</v>
      </c>
      <c r="AN21" s="26"/>
      <c r="AO21" s="27">
        <v>0</v>
      </c>
      <c r="AP21" s="26"/>
      <c r="AQ21" s="26">
        <f t="shared" si="14"/>
        <v>15.5</v>
      </c>
      <c r="AR21" s="26">
        <f t="shared" si="15"/>
        <v>15.5</v>
      </c>
      <c r="AS21" s="23">
        <f t="shared" si="16"/>
        <v>100</v>
      </c>
      <c r="AT21" s="27">
        <v>15.5</v>
      </c>
      <c r="AU21" s="26">
        <v>15.5</v>
      </c>
      <c r="AV21" s="27">
        <v>0</v>
      </c>
      <c r="AW21" s="26">
        <v>0</v>
      </c>
      <c r="AX21" s="27">
        <v>0</v>
      </c>
      <c r="AY21" s="26">
        <v>0</v>
      </c>
      <c r="AZ21" s="27">
        <v>0</v>
      </c>
      <c r="BA21" s="26">
        <v>0</v>
      </c>
      <c r="BB21" s="27">
        <v>0</v>
      </c>
      <c r="BC21" s="26"/>
      <c r="BD21" s="27">
        <v>0</v>
      </c>
      <c r="BE21" s="26">
        <v>0</v>
      </c>
      <c r="BF21" s="27">
        <v>0</v>
      </c>
      <c r="BG21" s="26">
        <v>0</v>
      </c>
      <c r="BH21" s="27">
        <v>40</v>
      </c>
      <c r="BI21" s="26">
        <v>40</v>
      </c>
      <c r="BJ21" s="27">
        <v>0</v>
      </c>
      <c r="BK21" s="26">
        <v>0</v>
      </c>
      <c r="BL21" s="27">
        <v>0</v>
      </c>
      <c r="BM21" s="26">
        <v>0</v>
      </c>
      <c r="BN21" s="27">
        <v>200</v>
      </c>
      <c r="BO21" s="26">
        <v>200</v>
      </c>
      <c r="BP21" s="27">
        <v>500</v>
      </c>
      <c r="BQ21" s="26">
        <v>500</v>
      </c>
      <c r="BR21" s="27">
        <v>0</v>
      </c>
      <c r="BS21" s="26">
        <v>0</v>
      </c>
      <c r="BT21" s="23"/>
      <c r="BU21" s="26">
        <f t="shared" si="17"/>
        <v>6650.3</v>
      </c>
      <c r="BV21" s="26">
        <f t="shared" si="18"/>
        <v>5611.697</v>
      </c>
      <c r="BW21" s="27">
        <v>0</v>
      </c>
      <c r="BX21" s="26">
        <v>0</v>
      </c>
      <c r="BY21" s="27">
        <v>0</v>
      </c>
      <c r="BZ21" s="26">
        <v>0</v>
      </c>
      <c r="CA21" s="27">
        <v>0</v>
      </c>
      <c r="CB21" s="26"/>
      <c r="CC21" s="27">
        <v>0</v>
      </c>
      <c r="CD21" s="26">
        <v>0</v>
      </c>
      <c r="CE21" s="27">
        <v>0</v>
      </c>
      <c r="CF21" s="26"/>
      <c r="CG21" s="27">
        <v>870.2</v>
      </c>
      <c r="CH21" s="26">
        <v>0</v>
      </c>
      <c r="CI21" s="23"/>
      <c r="CJ21" s="26">
        <f t="shared" si="20"/>
        <v>870.2</v>
      </c>
      <c r="CK21" s="26">
        <f t="shared" si="19"/>
        <v>0</v>
      </c>
    </row>
    <row r="22" spans="1:97" s="32" customFormat="1" ht="20.25" customHeight="1">
      <c r="A22" s="21">
        <v>13</v>
      </c>
      <c r="B22" s="30" t="s">
        <v>67</v>
      </c>
      <c r="C22" s="23">
        <v>5856.282</v>
      </c>
      <c r="D22" s="31">
        <v>0</v>
      </c>
      <c r="E22" s="25">
        <f t="shared" si="0"/>
        <v>20960.5</v>
      </c>
      <c r="F22" s="26">
        <f t="shared" si="1"/>
        <v>17596.428</v>
      </c>
      <c r="G22" s="26">
        <f t="shared" si="2"/>
        <v>83.95042103003269</v>
      </c>
      <c r="H22" s="26">
        <f t="shared" si="3"/>
        <v>3487</v>
      </c>
      <c r="I22" s="26">
        <f t="shared" si="4"/>
        <v>3035.1279999999997</v>
      </c>
      <c r="J22" s="26">
        <f t="shared" si="5"/>
        <v>87.04123888729566</v>
      </c>
      <c r="K22" s="26">
        <f t="shared" si="6"/>
        <v>1503.8</v>
      </c>
      <c r="L22" s="26">
        <f t="shared" si="7"/>
        <v>1430.0020000000002</v>
      </c>
      <c r="M22" s="23">
        <f t="shared" si="8"/>
        <v>95.0925655007315</v>
      </c>
      <c r="N22" s="27">
        <v>0</v>
      </c>
      <c r="O22" s="26">
        <v>0.102</v>
      </c>
      <c r="P22" s="23" t="e">
        <f t="shared" si="9"/>
        <v>#DIV/0!</v>
      </c>
      <c r="Q22" s="27">
        <v>1243.9</v>
      </c>
      <c r="R22" s="26">
        <v>960.426</v>
      </c>
      <c r="S22" s="23">
        <f t="shared" si="10"/>
        <v>77.21086904091969</v>
      </c>
      <c r="T22" s="27">
        <v>1503.8</v>
      </c>
      <c r="U22" s="26">
        <v>1429.9</v>
      </c>
      <c r="V22" s="23">
        <f t="shared" si="11"/>
        <v>95.08578268386755</v>
      </c>
      <c r="W22" s="27">
        <v>34</v>
      </c>
      <c r="X22" s="26">
        <v>31.5</v>
      </c>
      <c r="Y22" s="23">
        <f t="shared" si="12"/>
        <v>92.64705882352942</v>
      </c>
      <c r="Z22" s="27">
        <v>0</v>
      </c>
      <c r="AA22" s="26">
        <v>0</v>
      </c>
      <c r="AB22" s="23" t="e">
        <f t="shared" si="13"/>
        <v>#DIV/0!</v>
      </c>
      <c r="AC22" s="27">
        <v>0</v>
      </c>
      <c r="AD22" s="26"/>
      <c r="AE22" s="27">
        <v>0</v>
      </c>
      <c r="AF22" s="26"/>
      <c r="AG22" s="27">
        <v>17473.5</v>
      </c>
      <c r="AH22" s="26">
        <v>14561.3</v>
      </c>
      <c r="AI22" s="27">
        <v>0</v>
      </c>
      <c r="AJ22" s="26"/>
      <c r="AK22" s="27">
        <v>0</v>
      </c>
      <c r="AL22" s="26">
        <v>0</v>
      </c>
      <c r="AM22" s="27">
        <v>0</v>
      </c>
      <c r="AN22" s="26"/>
      <c r="AO22" s="27">
        <v>0</v>
      </c>
      <c r="AP22" s="26"/>
      <c r="AQ22" s="26">
        <f t="shared" si="14"/>
        <v>405.3</v>
      </c>
      <c r="AR22" s="26">
        <f t="shared" si="15"/>
        <v>371.7</v>
      </c>
      <c r="AS22" s="23">
        <f t="shared" si="16"/>
        <v>91.70984455958549</v>
      </c>
      <c r="AT22" s="27">
        <v>405.3</v>
      </c>
      <c r="AU22" s="26">
        <v>371.7</v>
      </c>
      <c r="AV22" s="27">
        <v>0</v>
      </c>
      <c r="AW22" s="26">
        <v>0</v>
      </c>
      <c r="AX22" s="27">
        <v>0</v>
      </c>
      <c r="AY22" s="26">
        <v>0</v>
      </c>
      <c r="AZ22" s="27">
        <v>0</v>
      </c>
      <c r="BA22" s="26">
        <v>0</v>
      </c>
      <c r="BB22" s="27">
        <v>0</v>
      </c>
      <c r="BC22" s="26"/>
      <c r="BD22" s="27">
        <v>0</v>
      </c>
      <c r="BE22" s="26">
        <v>0</v>
      </c>
      <c r="BF22" s="27">
        <v>0</v>
      </c>
      <c r="BG22" s="26">
        <v>0</v>
      </c>
      <c r="BH22" s="27">
        <v>300</v>
      </c>
      <c r="BI22" s="26">
        <v>241.5</v>
      </c>
      <c r="BJ22" s="27">
        <v>100</v>
      </c>
      <c r="BK22" s="26">
        <v>30</v>
      </c>
      <c r="BL22" s="27">
        <v>0</v>
      </c>
      <c r="BM22" s="26">
        <v>0</v>
      </c>
      <c r="BN22" s="27">
        <v>0</v>
      </c>
      <c r="BO22" s="26">
        <v>0</v>
      </c>
      <c r="BP22" s="27">
        <v>0</v>
      </c>
      <c r="BQ22" s="26">
        <v>0</v>
      </c>
      <c r="BR22" s="27">
        <v>0</v>
      </c>
      <c r="BS22" s="26">
        <v>0</v>
      </c>
      <c r="BT22" s="23"/>
      <c r="BU22" s="26">
        <f t="shared" si="17"/>
        <v>20960.5</v>
      </c>
      <c r="BV22" s="26">
        <f t="shared" si="18"/>
        <v>17596.428</v>
      </c>
      <c r="BW22" s="27">
        <v>0</v>
      </c>
      <c r="BX22" s="26">
        <v>0</v>
      </c>
      <c r="BY22" s="27">
        <v>0</v>
      </c>
      <c r="BZ22" s="26">
        <v>0</v>
      </c>
      <c r="CA22" s="27">
        <v>0</v>
      </c>
      <c r="CB22" s="26"/>
      <c r="CC22" s="27">
        <v>0</v>
      </c>
      <c r="CD22" s="26">
        <v>0</v>
      </c>
      <c r="CE22" s="27">
        <v>0</v>
      </c>
      <c r="CF22" s="26"/>
      <c r="CG22" s="27">
        <v>0</v>
      </c>
      <c r="CH22" s="26">
        <v>0</v>
      </c>
      <c r="CI22" s="23"/>
      <c r="CJ22" s="26">
        <f t="shared" si="20"/>
        <v>0</v>
      </c>
      <c r="CK22" s="26">
        <f t="shared" si="19"/>
        <v>0</v>
      </c>
      <c r="CM22" s="28"/>
      <c r="CN22" s="28"/>
      <c r="CO22" s="28"/>
      <c r="CP22" s="28"/>
      <c r="CQ22" s="28"/>
      <c r="CS22" s="28"/>
    </row>
    <row r="23" spans="1:97" s="32" customFormat="1" ht="20.25" customHeight="1">
      <c r="A23" s="29">
        <v>14</v>
      </c>
      <c r="B23" s="30" t="s">
        <v>68</v>
      </c>
      <c r="C23" s="23">
        <v>10042.712</v>
      </c>
      <c r="D23" s="31">
        <v>0</v>
      </c>
      <c r="E23" s="25">
        <f t="shared" si="0"/>
        <v>21263.7</v>
      </c>
      <c r="F23" s="26">
        <f t="shared" si="1"/>
        <v>17383.279</v>
      </c>
      <c r="G23" s="26">
        <f t="shared" si="2"/>
        <v>81.75096055719371</v>
      </c>
      <c r="H23" s="26">
        <f t="shared" si="3"/>
        <v>4093</v>
      </c>
      <c r="I23" s="26">
        <f t="shared" si="4"/>
        <v>3074.3790000000004</v>
      </c>
      <c r="J23" s="26">
        <f t="shared" si="5"/>
        <v>75.11309552895187</v>
      </c>
      <c r="K23" s="26">
        <f t="shared" si="6"/>
        <v>1538.9</v>
      </c>
      <c r="L23" s="26">
        <f t="shared" si="7"/>
        <v>1148.188</v>
      </c>
      <c r="M23" s="23">
        <f t="shared" si="8"/>
        <v>74.6109558775749</v>
      </c>
      <c r="N23" s="27">
        <v>0.2</v>
      </c>
      <c r="O23" s="26">
        <v>0.246</v>
      </c>
      <c r="P23" s="23">
        <f t="shared" si="9"/>
        <v>123</v>
      </c>
      <c r="Q23" s="27">
        <v>1545.5</v>
      </c>
      <c r="R23" s="26">
        <v>983.975</v>
      </c>
      <c r="S23" s="23">
        <f t="shared" si="10"/>
        <v>63.667098026528635</v>
      </c>
      <c r="T23" s="27">
        <v>1538.7</v>
      </c>
      <c r="U23" s="26">
        <v>1147.942</v>
      </c>
      <c r="V23" s="23">
        <f t="shared" si="11"/>
        <v>74.6046662767271</v>
      </c>
      <c r="W23" s="27">
        <v>144</v>
      </c>
      <c r="X23" s="26">
        <v>76</v>
      </c>
      <c r="Y23" s="23">
        <f t="shared" si="12"/>
        <v>52.77777777777778</v>
      </c>
      <c r="Z23" s="27">
        <v>0</v>
      </c>
      <c r="AA23" s="26">
        <v>0</v>
      </c>
      <c r="AB23" s="23" t="e">
        <f t="shared" si="13"/>
        <v>#DIV/0!</v>
      </c>
      <c r="AC23" s="27">
        <v>0</v>
      </c>
      <c r="AD23" s="26"/>
      <c r="AE23" s="27">
        <v>0</v>
      </c>
      <c r="AF23" s="26"/>
      <c r="AG23" s="27">
        <v>17170.7</v>
      </c>
      <c r="AH23" s="26">
        <v>14308.9</v>
      </c>
      <c r="AI23" s="27">
        <v>0</v>
      </c>
      <c r="AJ23" s="26"/>
      <c r="AK23" s="27">
        <v>0</v>
      </c>
      <c r="AL23" s="26">
        <v>0</v>
      </c>
      <c r="AM23" s="27">
        <v>0</v>
      </c>
      <c r="AN23" s="26"/>
      <c r="AO23" s="27">
        <v>0</v>
      </c>
      <c r="AP23" s="26"/>
      <c r="AQ23" s="26">
        <f t="shared" si="14"/>
        <v>374.6</v>
      </c>
      <c r="AR23" s="26">
        <f t="shared" si="15"/>
        <v>187.619</v>
      </c>
      <c r="AS23" s="23">
        <f t="shared" si="16"/>
        <v>50.085157501334756</v>
      </c>
      <c r="AT23" s="27">
        <v>374.6</v>
      </c>
      <c r="AU23" s="26">
        <v>187.619</v>
      </c>
      <c r="AV23" s="27">
        <v>0</v>
      </c>
      <c r="AW23" s="26">
        <v>0</v>
      </c>
      <c r="AX23" s="27">
        <v>0</v>
      </c>
      <c r="AY23" s="26">
        <v>0</v>
      </c>
      <c r="AZ23" s="27">
        <v>0</v>
      </c>
      <c r="BA23" s="26">
        <v>0</v>
      </c>
      <c r="BB23" s="27">
        <v>0</v>
      </c>
      <c r="BC23" s="26"/>
      <c r="BD23" s="27">
        <v>0</v>
      </c>
      <c r="BE23" s="26">
        <v>0</v>
      </c>
      <c r="BF23" s="27">
        <v>0</v>
      </c>
      <c r="BG23" s="26">
        <v>0</v>
      </c>
      <c r="BH23" s="27">
        <v>490</v>
      </c>
      <c r="BI23" s="26">
        <v>533.202</v>
      </c>
      <c r="BJ23" s="27">
        <v>90</v>
      </c>
      <c r="BK23" s="26">
        <v>0</v>
      </c>
      <c r="BL23" s="27">
        <v>0</v>
      </c>
      <c r="BM23" s="26">
        <v>0</v>
      </c>
      <c r="BN23" s="27">
        <v>0</v>
      </c>
      <c r="BO23" s="26">
        <v>0</v>
      </c>
      <c r="BP23" s="27">
        <v>0</v>
      </c>
      <c r="BQ23" s="26">
        <v>0</v>
      </c>
      <c r="BR23" s="27">
        <v>0</v>
      </c>
      <c r="BS23" s="26">
        <v>145.395</v>
      </c>
      <c r="BT23" s="23"/>
      <c r="BU23" s="26">
        <f t="shared" si="17"/>
        <v>21263.7</v>
      </c>
      <c r="BV23" s="26">
        <f t="shared" si="18"/>
        <v>17383.279</v>
      </c>
      <c r="BW23" s="27">
        <v>0</v>
      </c>
      <c r="BX23" s="26">
        <v>0</v>
      </c>
      <c r="BY23" s="27">
        <v>0</v>
      </c>
      <c r="BZ23" s="26">
        <v>0</v>
      </c>
      <c r="CA23" s="27">
        <v>0</v>
      </c>
      <c r="CB23" s="26"/>
      <c r="CC23" s="27">
        <v>0</v>
      </c>
      <c r="CD23" s="26">
        <v>0</v>
      </c>
      <c r="CE23" s="27">
        <v>0</v>
      </c>
      <c r="CF23" s="26"/>
      <c r="CG23" s="27">
        <v>0</v>
      </c>
      <c r="CH23" s="26">
        <v>0</v>
      </c>
      <c r="CI23" s="23"/>
      <c r="CJ23" s="26">
        <f t="shared" si="20"/>
        <v>0</v>
      </c>
      <c r="CK23" s="26">
        <f t="shared" si="19"/>
        <v>0</v>
      </c>
      <c r="CM23" s="28"/>
      <c r="CN23" s="28"/>
      <c r="CO23" s="28"/>
      <c r="CP23" s="28"/>
      <c r="CQ23" s="28"/>
      <c r="CS23" s="28"/>
    </row>
    <row r="24" spans="1:97" s="32" customFormat="1" ht="20.25" customHeight="1">
      <c r="A24" s="21">
        <v>15</v>
      </c>
      <c r="B24" s="30" t="s">
        <v>69</v>
      </c>
      <c r="C24" s="23">
        <v>127.27780000000007</v>
      </c>
      <c r="D24" s="31">
        <v>0</v>
      </c>
      <c r="E24" s="25">
        <f t="shared" si="0"/>
        <v>9642.1</v>
      </c>
      <c r="F24" s="26">
        <f t="shared" si="1"/>
        <v>7926.379999999999</v>
      </c>
      <c r="G24" s="26">
        <f t="shared" si="2"/>
        <v>82.2059509857811</v>
      </c>
      <c r="H24" s="26">
        <f t="shared" si="3"/>
        <v>2185.3</v>
      </c>
      <c r="I24" s="26">
        <f t="shared" si="4"/>
        <v>1712.38</v>
      </c>
      <c r="J24" s="26">
        <f t="shared" si="5"/>
        <v>78.3590353727177</v>
      </c>
      <c r="K24" s="26">
        <f t="shared" si="6"/>
        <v>910.7</v>
      </c>
      <c r="L24" s="26">
        <f t="shared" si="7"/>
        <v>675.198</v>
      </c>
      <c r="M24" s="23">
        <f t="shared" si="8"/>
        <v>74.14055122433292</v>
      </c>
      <c r="N24" s="27">
        <v>23.6</v>
      </c>
      <c r="O24" s="26">
        <v>1.516</v>
      </c>
      <c r="P24" s="23">
        <f t="shared" si="9"/>
        <v>6.423728813559322</v>
      </c>
      <c r="Q24" s="27">
        <v>201.6</v>
      </c>
      <c r="R24" s="26">
        <v>191.76</v>
      </c>
      <c r="S24" s="23">
        <f t="shared" si="10"/>
        <v>95.11904761904762</v>
      </c>
      <c r="T24" s="27">
        <v>887.1</v>
      </c>
      <c r="U24" s="26">
        <v>673.682</v>
      </c>
      <c r="V24" s="23">
        <f t="shared" si="11"/>
        <v>75.94205839251494</v>
      </c>
      <c r="W24" s="27">
        <v>226</v>
      </c>
      <c r="X24" s="26">
        <v>189.3</v>
      </c>
      <c r="Y24" s="23">
        <f t="shared" si="12"/>
        <v>83.76106194690266</v>
      </c>
      <c r="Z24" s="27">
        <v>0</v>
      </c>
      <c r="AA24" s="26">
        <v>0</v>
      </c>
      <c r="AB24" s="23" t="e">
        <f t="shared" si="13"/>
        <v>#DIV/0!</v>
      </c>
      <c r="AC24" s="27">
        <v>0</v>
      </c>
      <c r="AD24" s="26"/>
      <c r="AE24" s="27">
        <v>0</v>
      </c>
      <c r="AF24" s="26"/>
      <c r="AG24" s="27">
        <v>7456.8</v>
      </c>
      <c r="AH24" s="26">
        <v>6214</v>
      </c>
      <c r="AI24" s="27">
        <v>0</v>
      </c>
      <c r="AJ24" s="26"/>
      <c r="AK24" s="27">
        <v>0</v>
      </c>
      <c r="AL24" s="26">
        <v>0</v>
      </c>
      <c r="AM24" s="27">
        <v>0</v>
      </c>
      <c r="AN24" s="26"/>
      <c r="AO24" s="27">
        <v>0</v>
      </c>
      <c r="AP24" s="26"/>
      <c r="AQ24" s="26">
        <f t="shared" si="14"/>
        <v>328</v>
      </c>
      <c r="AR24" s="26">
        <f t="shared" si="15"/>
        <v>224.7</v>
      </c>
      <c r="AS24" s="23">
        <f t="shared" si="16"/>
        <v>68.5060975609756</v>
      </c>
      <c r="AT24" s="27">
        <v>328</v>
      </c>
      <c r="AU24" s="26">
        <v>224.7</v>
      </c>
      <c r="AV24" s="27">
        <v>0</v>
      </c>
      <c r="AW24" s="26">
        <v>0</v>
      </c>
      <c r="AX24" s="27">
        <v>0</v>
      </c>
      <c r="AY24" s="26">
        <v>0</v>
      </c>
      <c r="AZ24" s="27">
        <v>0</v>
      </c>
      <c r="BA24" s="26">
        <v>0</v>
      </c>
      <c r="BB24" s="27">
        <v>0</v>
      </c>
      <c r="BC24" s="26"/>
      <c r="BD24" s="27">
        <v>0</v>
      </c>
      <c r="BE24" s="26">
        <v>0</v>
      </c>
      <c r="BF24" s="27">
        <v>0</v>
      </c>
      <c r="BG24" s="26">
        <v>0</v>
      </c>
      <c r="BH24" s="27">
        <v>220</v>
      </c>
      <c r="BI24" s="26">
        <v>131.9</v>
      </c>
      <c r="BJ24" s="27">
        <v>200</v>
      </c>
      <c r="BK24" s="26">
        <v>106.9</v>
      </c>
      <c r="BL24" s="27">
        <v>299</v>
      </c>
      <c r="BM24" s="26">
        <v>299.522</v>
      </c>
      <c r="BN24" s="27">
        <v>0</v>
      </c>
      <c r="BO24" s="26">
        <v>0</v>
      </c>
      <c r="BP24" s="27">
        <v>0</v>
      </c>
      <c r="BQ24" s="26">
        <v>0</v>
      </c>
      <c r="BR24" s="27">
        <v>0</v>
      </c>
      <c r="BS24" s="26">
        <v>0</v>
      </c>
      <c r="BT24" s="23"/>
      <c r="BU24" s="26">
        <f t="shared" si="17"/>
        <v>9642.1</v>
      </c>
      <c r="BV24" s="26">
        <f t="shared" si="18"/>
        <v>7926.379999999999</v>
      </c>
      <c r="BW24" s="27">
        <v>0</v>
      </c>
      <c r="BX24" s="26">
        <v>0</v>
      </c>
      <c r="BY24" s="27">
        <v>0</v>
      </c>
      <c r="BZ24" s="26">
        <v>0</v>
      </c>
      <c r="CA24" s="27">
        <v>0</v>
      </c>
      <c r="CB24" s="26"/>
      <c r="CC24" s="27">
        <v>0</v>
      </c>
      <c r="CD24" s="26">
        <v>0</v>
      </c>
      <c r="CE24" s="27">
        <v>0</v>
      </c>
      <c r="CF24" s="26"/>
      <c r="CG24" s="27">
        <v>979</v>
      </c>
      <c r="CH24" s="26">
        <v>979</v>
      </c>
      <c r="CI24" s="23"/>
      <c r="CJ24" s="26">
        <f t="shared" si="20"/>
        <v>979</v>
      </c>
      <c r="CK24" s="26">
        <f t="shared" si="19"/>
        <v>979</v>
      </c>
      <c r="CM24" s="28"/>
      <c r="CN24" s="28"/>
      <c r="CO24" s="28"/>
      <c r="CP24" s="28"/>
      <c r="CQ24" s="28"/>
      <c r="CS24" s="28"/>
    </row>
    <row r="25" spans="1:97" s="32" customFormat="1" ht="20.25" customHeight="1">
      <c r="A25" s="29">
        <v>16</v>
      </c>
      <c r="B25" s="30" t="s">
        <v>70</v>
      </c>
      <c r="C25" s="23">
        <v>1938.0744</v>
      </c>
      <c r="D25" s="31">
        <v>0</v>
      </c>
      <c r="E25" s="25">
        <f t="shared" si="0"/>
        <v>7895.299999999999</v>
      </c>
      <c r="F25" s="26">
        <f t="shared" si="1"/>
        <v>6676.604</v>
      </c>
      <c r="G25" s="26">
        <f t="shared" si="2"/>
        <v>84.56428508099756</v>
      </c>
      <c r="H25" s="26">
        <f t="shared" si="3"/>
        <v>2154.4</v>
      </c>
      <c r="I25" s="26">
        <f t="shared" si="4"/>
        <v>1891.5040000000001</v>
      </c>
      <c r="J25" s="26">
        <f t="shared" si="5"/>
        <v>87.79725213516525</v>
      </c>
      <c r="K25" s="26">
        <f t="shared" si="6"/>
        <v>567.5</v>
      </c>
      <c r="L25" s="26">
        <f t="shared" si="7"/>
        <v>452.15999999999997</v>
      </c>
      <c r="M25" s="23">
        <f t="shared" si="8"/>
        <v>79.67577092511013</v>
      </c>
      <c r="N25" s="27">
        <v>1.3</v>
      </c>
      <c r="O25" s="26">
        <v>0.142</v>
      </c>
      <c r="P25" s="23">
        <f t="shared" si="9"/>
        <v>10.923076923076922</v>
      </c>
      <c r="Q25" s="27">
        <v>852.9</v>
      </c>
      <c r="R25" s="26">
        <v>804.844</v>
      </c>
      <c r="S25" s="23">
        <f t="shared" si="10"/>
        <v>94.36557626919921</v>
      </c>
      <c r="T25" s="27">
        <v>566.2</v>
      </c>
      <c r="U25" s="26">
        <v>452.018</v>
      </c>
      <c r="V25" s="23">
        <f t="shared" si="11"/>
        <v>79.83362769339455</v>
      </c>
      <c r="W25" s="27">
        <v>24</v>
      </c>
      <c r="X25" s="26">
        <v>24</v>
      </c>
      <c r="Y25" s="23">
        <f t="shared" si="12"/>
        <v>100</v>
      </c>
      <c r="Z25" s="27">
        <v>0</v>
      </c>
      <c r="AA25" s="26">
        <v>0</v>
      </c>
      <c r="AB25" s="23" t="e">
        <f t="shared" si="13"/>
        <v>#DIV/0!</v>
      </c>
      <c r="AC25" s="27">
        <v>0</v>
      </c>
      <c r="AD25" s="26"/>
      <c r="AE25" s="27">
        <v>0</v>
      </c>
      <c r="AF25" s="26"/>
      <c r="AG25" s="27">
        <v>5740.9</v>
      </c>
      <c r="AH25" s="26">
        <v>4784.1</v>
      </c>
      <c r="AI25" s="27">
        <v>0</v>
      </c>
      <c r="AJ25" s="26"/>
      <c r="AK25" s="27">
        <v>0</v>
      </c>
      <c r="AL25" s="26">
        <v>0</v>
      </c>
      <c r="AM25" s="27">
        <v>0</v>
      </c>
      <c r="AN25" s="26"/>
      <c r="AO25" s="27">
        <v>0</v>
      </c>
      <c r="AP25" s="26"/>
      <c r="AQ25" s="26">
        <f t="shared" si="14"/>
        <v>700</v>
      </c>
      <c r="AR25" s="26">
        <f t="shared" si="15"/>
        <v>610.5</v>
      </c>
      <c r="AS25" s="23">
        <f t="shared" si="16"/>
        <v>87.21428571428571</v>
      </c>
      <c r="AT25" s="27">
        <v>650</v>
      </c>
      <c r="AU25" s="26">
        <v>560.5</v>
      </c>
      <c r="AV25" s="27">
        <v>0</v>
      </c>
      <c r="AW25" s="26">
        <v>0</v>
      </c>
      <c r="AX25" s="27">
        <v>0</v>
      </c>
      <c r="AY25" s="26">
        <v>0</v>
      </c>
      <c r="AZ25" s="27">
        <v>50</v>
      </c>
      <c r="BA25" s="26">
        <v>50</v>
      </c>
      <c r="BB25" s="27">
        <v>0</v>
      </c>
      <c r="BC25" s="26"/>
      <c r="BD25" s="27">
        <v>0</v>
      </c>
      <c r="BE25" s="26">
        <v>1</v>
      </c>
      <c r="BF25" s="27">
        <v>0</v>
      </c>
      <c r="BG25" s="26">
        <v>0</v>
      </c>
      <c r="BH25" s="27">
        <v>10</v>
      </c>
      <c r="BI25" s="26">
        <v>0</v>
      </c>
      <c r="BJ25" s="27">
        <v>0</v>
      </c>
      <c r="BK25" s="26">
        <v>0</v>
      </c>
      <c r="BL25" s="27">
        <v>0</v>
      </c>
      <c r="BM25" s="26">
        <v>0</v>
      </c>
      <c r="BN25" s="27">
        <v>0</v>
      </c>
      <c r="BO25" s="26">
        <v>0</v>
      </c>
      <c r="BP25" s="27">
        <v>0</v>
      </c>
      <c r="BQ25" s="26">
        <v>0</v>
      </c>
      <c r="BR25" s="27">
        <v>0</v>
      </c>
      <c r="BS25" s="26">
        <v>0</v>
      </c>
      <c r="BT25" s="23"/>
      <c r="BU25" s="26">
        <f t="shared" si="17"/>
        <v>7895.299999999999</v>
      </c>
      <c r="BV25" s="26">
        <f t="shared" si="18"/>
        <v>6676.604</v>
      </c>
      <c r="BW25" s="27">
        <v>0</v>
      </c>
      <c r="BX25" s="26">
        <v>0</v>
      </c>
      <c r="BY25" s="27">
        <v>0</v>
      </c>
      <c r="BZ25" s="26">
        <v>0</v>
      </c>
      <c r="CA25" s="27">
        <v>0</v>
      </c>
      <c r="CB25" s="26"/>
      <c r="CC25" s="27">
        <v>0</v>
      </c>
      <c r="CD25" s="26">
        <v>0</v>
      </c>
      <c r="CE25" s="27">
        <v>0</v>
      </c>
      <c r="CF25" s="26"/>
      <c r="CG25" s="27">
        <v>400</v>
      </c>
      <c r="CH25" s="26">
        <v>400</v>
      </c>
      <c r="CI25" s="23"/>
      <c r="CJ25" s="26">
        <f t="shared" si="20"/>
        <v>400</v>
      </c>
      <c r="CK25" s="26">
        <f t="shared" si="19"/>
        <v>400</v>
      </c>
      <c r="CM25" s="28"/>
      <c r="CN25" s="28"/>
      <c r="CO25" s="28"/>
      <c r="CP25" s="28"/>
      <c r="CQ25" s="28"/>
      <c r="CS25" s="28"/>
    </row>
    <row r="26" spans="1:97" s="32" customFormat="1" ht="20.25" customHeight="1">
      <c r="A26" s="21">
        <v>17</v>
      </c>
      <c r="B26" s="30" t="s">
        <v>71</v>
      </c>
      <c r="C26" s="23">
        <v>12710.925</v>
      </c>
      <c r="D26" s="31">
        <v>0</v>
      </c>
      <c r="E26" s="25">
        <f t="shared" si="0"/>
        <v>26919</v>
      </c>
      <c r="F26" s="26">
        <f t="shared" si="1"/>
        <v>20368.996</v>
      </c>
      <c r="G26" s="26">
        <f t="shared" si="2"/>
        <v>75.66772911326572</v>
      </c>
      <c r="H26" s="26">
        <f t="shared" si="3"/>
        <v>5769.8</v>
      </c>
      <c r="I26" s="26">
        <f t="shared" si="4"/>
        <v>2744.7960000000003</v>
      </c>
      <c r="J26" s="26">
        <f t="shared" si="5"/>
        <v>47.571770252001805</v>
      </c>
      <c r="K26" s="26">
        <f t="shared" si="6"/>
        <v>2931.6</v>
      </c>
      <c r="L26" s="26">
        <f t="shared" si="7"/>
        <v>1386.4489999999998</v>
      </c>
      <c r="M26" s="23">
        <f t="shared" si="8"/>
        <v>47.29325283121844</v>
      </c>
      <c r="N26" s="27">
        <v>18.6</v>
      </c>
      <c r="O26" s="26">
        <v>0.398</v>
      </c>
      <c r="P26" s="23">
        <f t="shared" si="9"/>
        <v>2.139784946236559</v>
      </c>
      <c r="Q26" s="27">
        <v>2363.4</v>
      </c>
      <c r="R26" s="26">
        <v>1081.547</v>
      </c>
      <c r="S26" s="23">
        <f t="shared" si="10"/>
        <v>45.76233392570026</v>
      </c>
      <c r="T26" s="27">
        <v>2913</v>
      </c>
      <c r="U26" s="26">
        <v>1386.051</v>
      </c>
      <c r="V26" s="23">
        <f t="shared" si="11"/>
        <v>47.581565396498455</v>
      </c>
      <c r="W26" s="27">
        <v>148</v>
      </c>
      <c r="X26" s="26">
        <v>101</v>
      </c>
      <c r="Y26" s="23">
        <f t="shared" si="12"/>
        <v>68.24324324324324</v>
      </c>
      <c r="Z26" s="27">
        <v>0</v>
      </c>
      <c r="AA26" s="26">
        <v>0</v>
      </c>
      <c r="AB26" s="23" t="e">
        <f t="shared" si="13"/>
        <v>#DIV/0!</v>
      </c>
      <c r="AC26" s="27">
        <v>0</v>
      </c>
      <c r="AD26" s="26"/>
      <c r="AE26" s="27">
        <v>0</v>
      </c>
      <c r="AF26" s="26"/>
      <c r="AG26" s="27">
        <v>21149.2</v>
      </c>
      <c r="AH26" s="26">
        <v>17624.2</v>
      </c>
      <c r="AI26" s="27">
        <v>0</v>
      </c>
      <c r="AJ26" s="26"/>
      <c r="AK26" s="27">
        <v>0</v>
      </c>
      <c r="AL26" s="26">
        <v>0</v>
      </c>
      <c r="AM26" s="27">
        <v>0</v>
      </c>
      <c r="AN26" s="26"/>
      <c r="AO26" s="27">
        <v>0</v>
      </c>
      <c r="AP26" s="26"/>
      <c r="AQ26" s="26">
        <f t="shared" si="14"/>
        <v>326.8</v>
      </c>
      <c r="AR26" s="26">
        <f t="shared" si="15"/>
        <v>85.8</v>
      </c>
      <c r="AS26" s="23">
        <f t="shared" si="16"/>
        <v>26.25458996328029</v>
      </c>
      <c r="AT26" s="27">
        <v>326.8</v>
      </c>
      <c r="AU26" s="26">
        <v>85.8</v>
      </c>
      <c r="AV26" s="27">
        <v>0</v>
      </c>
      <c r="AW26" s="26">
        <v>0</v>
      </c>
      <c r="AX26" s="27">
        <v>0</v>
      </c>
      <c r="AY26" s="26">
        <v>0</v>
      </c>
      <c r="AZ26" s="27">
        <v>0</v>
      </c>
      <c r="BA26" s="26">
        <v>0</v>
      </c>
      <c r="BB26" s="27">
        <v>0</v>
      </c>
      <c r="BC26" s="26"/>
      <c r="BD26" s="27">
        <v>0</v>
      </c>
      <c r="BE26" s="26">
        <v>0</v>
      </c>
      <c r="BF26" s="27">
        <v>0</v>
      </c>
      <c r="BG26" s="26">
        <v>0</v>
      </c>
      <c r="BH26" s="27">
        <v>0</v>
      </c>
      <c r="BI26" s="26">
        <v>0</v>
      </c>
      <c r="BJ26" s="27">
        <v>0</v>
      </c>
      <c r="BK26" s="26">
        <v>0</v>
      </c>
      <c r="BL26" s="27">
        <v>0</v>
      </c>
      <c r="BM26" s="26">
        <v>0</v>
      </c>
      <c r="BN26" s="27">
        <v>0</v>
      </c>
      <c r="BO26" s="26">
        <v>0</v>
      </c>
      <c r="BP26" s="27">
        <v>0</v>
      </c>
      <c r="BQ26" s="26">
        <v>0</v>
      </c>
      <c r="BR26" s="27">
        <v>0</v>
      </c>
      <c r="BS26" s="26">
        <v>90</v>
      </c>
      <c r="BT26" s="23"/>
      <c r="BU26" s="26">
        <f t="shared" si="17"/>
        <v>26919</v>
      </c>
      <c r="BV26" s="26">
        <f t="shared" si="18"/>
        <v>20368.996</v>
      </c>
      <c r="BW26" s="27">
        <v>0</v>
      </c>
      <c r="BX26" s="26">
        <v>0</v>
      </c>
      <c r="BY26" s="27">
        <v>0</v>
      </c>
      <c r="BZ26" s="26">
        <v>0</v>
      </c>
      <c r="CA26" s="27">
        <v>0</v>
      </c>
      <c r="CB26" s="26"/>
      <c r="CC26" s="27">
        <v>0</v>
      </c>
      <c r="CD26" s="26">
        <v>0</v>
      </c>
      <c r="CE26" s="27">
        <v>0</v>
      </c>
      <c r="CF26" s="26"/>
      <c r="CG26" s="27">
        <v>150</v>
      </c>
      <c r="CH26" s="26">
        <v>0</v>
      </c>
      <c r="CI26" s="23"/>
      <c r="CJ26" s="26">
        <f t="shared" si="20"/>
        <v>150</v>
      </c>
      <c r="CK26" s="26">
        <f t="shared" si="19"/>
        <v>0</v>
      </c>
      <c r="CM26" s="28"/>
      <c r="CN26" s="28"/>
      <c r="CO26" s="28"/>
      <c r="CP26" s="28"/>
      <c r="CQ26" s="28"/>
      <c r="CS26" s="28"/>
    </row>
    <row r="27" spans="1:97" s="32" customFormat="1" ht="20.25" customHeight="1">
      <c r="A27" s="29">
        <v>18</v>
      </c>
      <c r="B27" s="30" t="s">
        <v>72</v>
      </c>
      <c r="C27" s="23">
        <v>727.5519</v>
      </c>
      <c r="D27" s="31">
        <v>0</v>
      </c>
      <c r="E27" s="25">
        <f t="shared" si="0"/>
        <v>9032.7</v>
      </c>
      <c r="F27" s="26">
        <f t="shared" si="1"/>
        <v>7640.386</v>
      </c>
      <c r="G27" s="26">
        <f t="shared" si="2"/>
        <v>84.5858491923788</v>
      </c>
      <c r="H27" s="26">
        <f t="shared" si="3"/>
        <v>2039</v>
      </c>
      <c r="I27" s="26">
        <f t="shared" si="4"/>
        <v>1812.286</v>
      </c>
      <c r="J27" s="26">
        <f t="shared" si="5"/>
        <v>88.88111819519372</v>
      </c>
      <c r="K27" s="26">
        <f t="shared" si="6"/>
        <v>1087.9</v>
      </c>
      <c r="L27" s="26">
        <f t="shared" si="7"/>
        <v>1108.731</v>
      </c>
      <c r="M27" s="23">
        <f t="shared" si="8"/>
        <v>101.91478996231271</v>
      </c>
      <c r="N27" s="27">
        <v>480.4</v>
      </c>
      <c r="O27" s="26">
        <v>312.49</v>
      </c>
      <c r="P27" s="23">
        <f t="shared" si="9"/>
        <v>65.04787676935887</v>
      </c>
      <c r="Q27" s="27">
        <v>312.1</v>
      </c>
      <c r="R27" s="26">
        <v>363.655</v>
      </c>
      <c r="S27" s="23">
        <f t="shared" si="10"/>
        <v>116.51874399231015</v>
      </c>
      <c r="T27" s="27">
        <v>607.5</v>
      </c>
      <c r="U27" s="26">
        <v>796.241</v>
      </c>
      <c r="V27" s="23">
        <f t="shared" si="11"/>
        <v>131.06847736625514</v>
      </c>
      <c r="W27" s="27">
        <v>224</v>
      </c>
      <c r="X27" s="26">
        <v>127</v>
      </c>
      <c r="Y27" s="23">
        <f t="shared" si="12"/>
        <v>56.69642857142857</v>
      </c>
      <c r="Z27" s="27">
        <v>0</v>
      </c>
      <c r="AA27" s="26">
        <v>0</v>
      </c>
      <c r="AB27" s="23" t="e">
        <f t="shared" si="13"/>
        <v>#DIV/0!</v>
      </c>
      <c r="AC27" s="27">
        <v>0</v>
      </c>
      <c r="AD27" s="26"/>
      <c r="AE27" s="27">
        <v>0</v>
      </c>
      <c r="AF27" s="26"/>
      <c r="AG27" s="27">
        <v>6993.7</v>
      </c>
      <c r="AH27" s="26">
        <v>5828.1</v>
      </c>
      <c r="AI27" s="27">
        <v>0</v>
      </c>
      <c r="AJ27" s="26"/>
      <c r="AK27" s="27">
        <v>0</v>
      </c>
      <c r="AL27" s="26">
        <v>0</v>
      </c>
      <c r="AM27" s="27">
        <v>0</v>
      </c>
      <c r="AN27" s="26"/>
      <c r="AO27" s="27">
        <v>0</v>
      </c>
      <c r="AP27" s="26"/>
      <c r="AQ27" s="26">
        <f t="shared" si="14"/>
        <v>215</v>
      </c>
      <c r="AR27" s="26">
        <f t="shared" si="15"/>
        <v>100</v>
      </c>
      <c r="AS27" s="23">
        <f t="shared" si="16"/>
        <v>46.51162790697674</v>
      </c>
      <c r="AT27" s="27">
        <v>215</v>
      </c>
      <c r="AU27" s="26">
        <v>100</v>
      </c>
      <c r="AV27" s="27">
        <v>0</v>
      </c>
      <c r="AW27" s="26">
        <v>0</v>
      </c>
      <c r="AX27" s="27">
        <v>0</v>
      </c>
      <c r="AY27" s="26">
        <v>0</v>
      </c>
      <c r="AZ27" s="27">
        <v>0</v>
      </c>
      <c r="BA27" s="26">
        <v>0</v>
      </c>
      <c r="BB27" s="27">
        <v>0</v>
      </c>
      <c r="BC27" s="26"/>
      <c r="BD27" s="27">
        <v>0</v>
      </c>
      <c r="BE27" s="26">
        <v>0</v>
      </c>
      <c r="BF27" s="27">
        <v>0</v>
      </c>
      <c r="BG27" s="26">
        <v>0</v>
      </c>
      <c r="BH27" s="27">
        <v>200</v>
      </c>
      <c r="BI27" s="26">
        <v>67.9</v>
      </c>
      <c r="BJ27" s="27">
        <v>180</v>
      </c>
      <c r="BK27" s="26">
        <v>67.9</v>
      </c>
      <c r="BL27" s="27">
        <v>0</v>
      </c>
      <c r="BM27" s="26">
        <v>0</v>
      </c>
      <c r="BN27" s="27">
        <v>0</v>
      </c>
      <c r="BO27" s="26">
        <v>0</v>
      </c>
      <c r="BP27" s="27">
        <v>0</v>
      </c>
      <c r="BQ27" s="26">
        <v>0</v>
      </c>
      <c r="BR27" s="27">
        <v>0</v>
      </c>
      <c r="BS27" s="26">
        <v>45</v>
      </c>
      <c r="BT27" s="23"/>
      <c r="BU27" s="26">
        <f t="shared" si="17"/>
        <v>9032.7</v>
      </c>
      <c r="BV27" s="26">
        <f t="shared" si="18"/>
        <v>7640.386</v>
      </c>
      <c r="BW27" s="27">
        <v>0</v>
      </c>
      <c r="BX27" s="26">
        <v>0</v>
      </c>
      <c r="BY27" s="27">
        <v>0</v>
      </c>
      <c r="BZ27" s="26">
        <v>0</v>
      </c>
      <c r="CA27" s="27">
        <v>0</v>
      </c>
      <c r="CB27" s="26"/>
      <c r="CC27" s="27">
        <v>0</v>
      </c>
      <c r="CD27" s="26">
        <v>0</v>
      </c>
      <c r="CE27" s="27">
        <v>0</v>
      </c>
      <c r="CF27" s="26"/>
      <c r="CG27" s="27">
        <v>1017</v>
      </c>
      <c r="CH27" s="26">
        <v>1017</v>
      </c>
      <c r="CI27" s="23"/>
      <c r="CJ27" s="26">
        <f t="shared" si="20"/>
        <v>1017</v>
      </c>
      <c r="CK27" s="26">
        <f t="shared" si="19"/>
        <v>1017</v>
      </c>
      <c r="CM27" s="28"/>
      <c r="CN27" s="28"/>
      <c r="CO27" s="28"/>
      <c r="CP27" s="28"/>
      <c r="CQ27" s="28"/>
      <c r="CS27" s="28"/>
    </row>
    <row r="28" spans="1:97" s="32" customFormat="1" ht="20.25" customHeight="1">
      <c r="A28" s="21">
        <v>19</v>
      </c>
      <c r="B28" s="30" t="s">
        <v>73</v>
      </c>
      <c r="C28" s="23">
        <v>476.6402</v>
      </c>
      <c r="D28" s="31">
        <v>0</v>
      </c>
      <c r="E28" s="25">
        <f t="shared" si="0"/>
        <v>12172.18</v>
      </c>
      <c r="F28" s="26">
        <f t="shared" si="1"/>
        <v>10512.858</v>
      </c>
      <c r="G28" s="26">
        <f t="shared" si="2"/>
        <v>86.36791437523928</v>
      </c>
      <c r="H28" s="26">
        <f t="shared" si="3"/>
        <v>2159.88</v>
      </c>
      <c r="I28" s="26">
        <f t="shared" si="4"/>
        <v>1919.358</v>
      </c>
      <c r="J28" s="26">
        <f t="shared" si="5"/>
        <v>88.86410356130895</v>
      </c>
      <c r="K28" s="26">
        <f t="shared" si="6"/>
        <v>816.6</v>
      </c>
      <c r="L28" s="26">
        <f t="shared" si="7"/>
        <v>422.546</v>
      </c>
      <c r="M28" s="23">
        <f t="shared" si="8"/>
        <v>51.74455057555719</v>
      </c>
      <c r="N28" s="27">
        <v>0</v>
      </c>
      <c r="O28" s="26">
        <v>0.046</v>
      </c>
      <c r="P28" s="23" t="e">
        <f t="shared" si="9"/>
        <v>#DIV/0!</v>
      </c>
      <c r="Q28" s="27">
        <v>824</v>
      </c>
      <c r="R28" s="26">
        <v>918.044</v>
      </c>
      <c r="S28" s="23">
        <f t="shared" si="10"/>
        <v>111.41310679611651</v>
      </c>
      <c r="T28" s="27">
        <v>816.6</v>
      </c>
      <c r="U28" s="26">
        <v>422.5</v>
      </c>
      <c r="V28" s="23">
        <f t="shared" si="11"/>
        <v>51.738917462650015</v>
      </c>
      <c r="W28" s="27">
        <v>20</v>
      </c>
      <c r="X28" s="26">
        <v>0</v>
      </c>
      <c r="Y28" s="23">
        <f t="shared" si="12"/>
        <v>0</v>
      </c>
      <c r="Z28" s="27">
        <v>0</v>
      </c>
      <c r="AA28" s="26">
        <v>0</v>
      </c>
      <c r="AB28" s="23" t="e">
        <f t="shared" si="13"/>
        <v>#DIV/0!</v>
      </c>
      <c r="AC28" s="27">
        <v>0</v>
      </c>
      <c r="AD28" s="26"/>
      <c r="AE28" s="27">
        <v>0</v>
      </c>
      <c r="AF28" s="26"/>
      <c r="AG28" s="27">
        <v>8512.3</v>
      </c>
      <c r="AH28" s="26">
        <v>7093.5</v>
      </c>
      <c r="AI28" s="27">
        <v>0</v>
      </c>
      <c r="AJ28" s="26"/>
      <c r="AK28" s="27">
        <v>0</v>
      </c>
      <c r="AL28" s="26">
        <v>1500</v>
      </c>
      <c r="AM28" s="27">
        <v>0</v>
      </c>
      <c r="AN28" s="26"/>
      <c r="AO28" s="27">
        <v>0</v>
      </c>
      <c r="AP28" s="26"/>
      <c r="AQ28" s="26">
        <f t="shared" si="14"/>
        <v>479.28</v>
      </c>
      <c r="AR28" s="26">
        <f t="shared" si="15"/>
        <v>305.1</v>
      </c>
      <c r="AS28" s="23">
        <f t="shared" si="16"/>
        <v>63.65798698047072</v>
      </c>
      <c r="AT28" s="27">
        <v>479.28</v>
      </c>
      <c r="AU28" s="26">
        <v>305.1</v>
      </c>
      <c r="AV28" s="27">
        <v>0</v>
      </c>
      <c r="AW28" s="26">
        <v>0</v>
      </c>
      <c r="AX28" s="27">
        <v>0</v>
      </c>
      <c r="AY28" s="26">
        <v>0</v>
      </c>
      <c r="AZ28" s="27">
        <v>0</v>
      </c>
      <c r="BA28" s="26">
        <v>0</v>
      </c>
      <c r="BB28" s="27">
        <v>0</v>
      </c>
      <c r="BC28" s="26"/>
      <c r="BD28" s="27">
        <v>1500</v>
      </c>
      <c r="BE28" s="26">
        <v>0</v>
      </c>
      <c r="BF28" s="27">
        <v>0</v>
      </c>
      <c r="BG28" s="26">
        <v>0</v>
      </c>
      <c r="BH28" s="27">
        <v>20</v>
      </c>
      <c r="BI28" s="26">
        <v>5.3</v>
      </c>
      <c r="BJ28" s="27">
        <v>0</v>
      </c>
      <c r="BK28" s="26">
        <v>5.3</v>
      </c>
      <c r="BL28" s="27">
        <v>0</v>
      </c>
      <c r="BM28" s="26">
        <v>0</v>
      </c>
      <c r="BN28" s="27">
        <v>0</v>
      </c>
      <c r="BO28" s="26">
        <v>0</v>
      </c>
      <c r="BP28" s="27">
        <v>0</v>
      </c>
      <c r="BQ28" s="26">
        <v>0</v>
      </c>
      <c r="BR28" s="27">
        <v>0</v>
      </c>
      <c r="BS28" s="26">
        <v>268.368</v>
      </c>
      <c r="BT28" s="23"/>
      <c r="BU28" s="26">
        <f t="shared" si="17"/>
        <v>12172.18</v>
      </c>
      <c r="BV28" s="26">
        <f t="shared" si="18"/>
        <v>10512.858</v>
      </c>
      <c r="BW28" s="27">
        <v>0</v>
      </c>
      <c r="BX28" s="26">
        <v>0</v>
      </c>
      <c r="BY28" s="27">
        <v>0</v>
      </c>
      <c r="BZ28" s="26">
        <v>0</v>
      </c>
      <c r="CA28" s="27">
        <v>0</v>
      </c>
      <c r="CB28" s="26"/>
      <c r="CC28" s="27">
        <v>0</v>
      </c>
      <c r="CD28" s="26">
        <v>0</v>
      </c>
      <c r="CE28" s="27">
        <v>0</v>
      </c>
      <c r="CF28" s="26"/>
      <c r="CG28" s="27">
        <v>0</v>
      </c>
      <c r="CH28" s="26">
        <v>0</v>
      </c>
      <c r="CI28" s="23"/>
      <c r="CJ28" s="26">
        <f t="shared" si="20"/>
        <v>0</v>
      </c>
      <c r="CK28" s="26">
        <f t="shared" si="19"/>
        <v>0</v>
      </c>
      <c r="CM28" s="28"/>
      <c r="CN28" s="28"/>
      <c r="CO28" s="28"/>
      <c r="CP28" s="28"/>
      <c r="CQ28" s="28"/>
      <c r="CS28" s="28"/>
    </row>
    <row r="29" spans="1:97" s="32" customFormat="1" ht="20.25" customHeight="1">
      <c r="A29" s="29">
        <v>20</v>
      </c>
      <c r="B29" s="30" t="s">
        <v>74</v>
      </c>
      <c r="C29" s="23">
        <v>204.416</v>
      </c>
      <c r="D29" s="31">
        <v>0</v>
      </c>
      <c r="E29" s="25">
        <f t="shared" si="0"/>
        <v>5322.7</v>
      </c>
      <c r="F29" s="26">
        <f t="shared" si="1"/>
        <v>4284.994000000001</v>
      </c>
      <c r="G29" s="26">
        <f t="shared" si="2"/>
        <v>80.5041426343773</v>
      </c>
      <c r="H29" s="26">
        <f t="shared" si="3"/>
        <v>1098.9</v>
      </c>
      <c r="I29" s="26">
        <f t="shared" si="4"/>
        <v>765.094</v>
      </c>
      <c r="J29" s="26">
        <f t="shared" si="5"/>
        <v>69.62362362362362</v>
      </c>
      <c r="K29" s="26">
        <f t="shared" si="6"/>
        <v>263.5</v>
      </c>
      <c r="L29" s="26">
        <f t="shared" si="7"/>
        <v>234.06799999999998</v>
      </c>
      <c r="M29" s="23">
        <f t="shared" si="8"/>
        <v>88.8303605313093</v>
      </c>
      <c r="N29" s="27">
        <v>14.7</v>
      </c>
      <c r="O29" s="26">
        <v>35.068</v>
      </c>
      <c r="P29" s="23">
        <f t="shared" si="9"/>
        <v>238.5578231292517</v>
      </c>
      <c r="Q29" s="27">
        <v>357.7</v>
      </c>
      <c r="R29" s="26">
        <v>349.026</v>
      </c>
      <c r="S29" s="23">
        <f t="shared" si="10"/>
        <v>97.57506290187308</v>
      </c>
      <c r="T29" s="27">
        <v>248.8</v>
      </c>
      <c r="U29" s="26">
        <v>199</v>
      </c>
      <c r="V29" s="23">
        <f t="shared" si="11"/>
        <v>79.98392282958199</v>
      </c>
      <c r="W29" s="27">
        <v>0</v>
      </c>
      <c r="X29" s="26">
        <v>0</v>
      </c>
      <c r="Y29" s="23" t="e">
        <f t="shared" si="12"/>
        <v>#DIV/0!</v>
      </c>
      <c r="Z29" s="27">
        <v>0</v>
      </c>
      <c r="AA29" s="26">
        <v>0</v>
      </c>
      <c r="AB29" s="23" t="e">
        <f t="shared" si="13"/>
        <v>#DIV/0!</v>
      </c>
      <c r="AC29" s="27">
        <v>0</v>
      </c>
      <c r="AD29" s="26"/>
      <c r="AE29" s="27">
        <v>0</v>
      </c>
      <c r="AF29" s="26"/>
      <c r="AG29" s="27">
        <v>4223.8</v>
      </c>
      <c r="AH29" s="26">
        <v>3519.9</v>
      </c>
      <c r="AI29" s="27">
        <v>0</v>
      </c>
      <c r="AJ29" s="26"/>
      <c r="AK29" s="27">
        <v>0</v>
      </c>
      <c r="AL29" s="26">
        <v>0</v>
      </c>
      <c r="AM29" s="27">
        <v>0</v>
      </c>
      <c r="AN29" s="26"/>
      <c r="AO29" s="27">
        <v>0</v>
      </c>
      <c r="AP29" s="26"/>
      <c r="AQ29" s="26">
        <f t="shared" si="14"/>
        <v>377.7</v>
      </c>
      <c r="AR29" s="26">
        <f t="shared" si="15"/>
        <v>182</v>
      </c>
      <c r="AS29" s="23">
        <f t="shared" si="16"/>
        <v>48.18639131585915</v>
      </c>
      <c r="AT29" s="27">
        <v>377.7</v>
      </c>
      <c r="AU29" s="26">
        <v>182</v>
      </c>
      <c r="AV29" s="27">
        <v>0</v>
      </c>
      <c r="AW29" s="26">
        <v>0</v>
      </c>
      <c r="AX29" s="27">
        <v>0</v>
      </c>
      <c r="AY29" s="26">
        <v>0</v>
      </c>
      <c r="AZ29" s="27">
        <v>0</v>
      </c>
      <c r="BA29" s="26">
        <v>0</v>
      </c>
      <c r="BB29" s="27">
        <v>0</v>
      </c>
      <c r="BC29" s="26"/>
      <c r="BD29" s="27">
        <v>0</v>
      </c>
      <c r="BE29" s="26">
        <v>0</v>
      </c>
      <c r="BF29" s="27">
        <v>0</v>
      </c>
      <c r="BG29" s="26">
        <v>0</v>
      </c>
      <c r="BH29" s="27">
        <v>0</v>
      </c>
      <c r="BI29" s="26">
        <v>0</v>
      </c>
      <c r="BJ29" s="27">
        <v>0</v>
      </c>
      <c r="BK29" s="26">
        <v>0</v>
      </c>
      <c r="BL29" s="27">
        <v>0</v>
      </c>
      <c r="BM29" s="26">
        <v>0</v>
      </c>
      <c r="BN29" s="27">
        <v>0</v>
      </c>
      <c r="BO29" s="26">
        <v>0</v>
      </c>
      <c r="BP29" s="27">
        <v>0</v>
      </c>
      <c r="BQ29" s="26">
        <v>0</v>
      </c>
      <c r="BR29" s="27">
        <v>100</v>
      </c>
      <c r="BS29" s="26">
        <v>0</v>
      </c>
      <c r="BT29" s="23"/>
      <c r="BU29" s="26">
        <f t="shared" si="17"/>
        <v>5322.7</v>
      </c>
      <c r="BV29" s="26">
        <f t="shared" si="18"/>
        <v>4284.994000000001</v>
      </c>
      <c r="BW29" s="27">
        <v>0</v>
      </c>
      <c r="BX29" s="26">
        <v>0</v>
      </c>
      <c r="BY29" s="27">
        <v>0</v>
      </c>
      <c r="BZ29" s="26">
        <v>0</v>
      </c>
      <c r="CA29" s="27">
        <v>0</v>
      </c>
      <c r="CB29" s="26"/>
      <c r="CC29" s="27">
        <v>0</v>
      </c>
      <c r="CD29" s="26">
        <v>0</v>
      </c>
      <c r="CE29" s="27">
        <v>0</v>
      </c>
      <c r="CF29" s="26"/>
      <c r="CG29" s="27">
        <v>0</v>
      </c>
      <c r="CH29" s="26">
        <v>0</v>
      </c>
      <c r="CI29" s="23"/>
      <c r="CJ29" s="26">
        <f t="shared" si="20"/>
        <v>0</v>
      </c>
      <c r="CK29" s="26">
        <f t="shared" si="19"/>
        <v>0</v>
      </c>
      <c r="CM29" s="28"/>
      <c r="CN29" s="28"/>
      <c r="CO29" s="28"/>
      <c r="CP29" s="28"/>
      <c r="CQ29" s="28"/>
      <c r="CS29" s="28"/>
    </row>
    <row r="30" spans="1:97" s="32" customFormat="1" ht="20.25" customHeight="1">
      <c r="A30" s="21">
        <v>21</v>
      </c>
      <c r="B30" s="30" t="s">
        <v>75</v>
      </c>
      <c r="C30" s="23">
        <v>553.702</v>
      </c>
      <c r="D30" s="31">
        <v>0</v>
      </c>
      <c r="E30" s="25">
        <f t="shared" si="0"/>
        <v>6094.1</v>
      </c>
      <c r="F30" s="26">
        <f t="shared" si="1"/>
        <v>4259.796</v>
      </c>
      <c r="G30" s="26">
        <f t="shared" si="2"/>
        <v>69.90032982720993</v>
      </c>
      <c r="H30" s="26">
        <f t="shared" si="3"/>
        <v>2319.7</v>
      </c>
      <c r="I30" s="26">
        <f t="shared" si="4"/>
        <v>1114.396</v>
      </c>
      <c r="J30" s="26">
        <f t="shared" si="5"/>
        <v>48.04052248135535</v>
      </c>
      <c r="K30" s="26">
        <f t="shared" si="6"/>
        <v>364.9</v>
      </c>
      <c r="L30" s="26">
        <f t="shared" si="7"/>
        <v>158.976</v>
      </c>
      <c r="M30" s="23">
        <f t="shared" si="8"/>
        <v>43.56700465881064</v>
      </c>
      <c r="N30" s="27">
        <v>1.2</v>
      </c>
      <c r="O30" s="26">
        <v>1.13</v>
      </c>
      <c r="P30" s="23">
        <f t="shared" si="9"/>
        <v>94.16666666666667</v>
      </c>
      <c r="Q30" s="27">
        <v>396.9</v>
      </c>
      <c r="R30" s="26">
        <v>175.92</v>
      </c>
      <c r="S30" s="23">
        <f t="shared" si="10"/>
        <v>44.32350718065003</v>
      </c>
      <c r="T30" s="27">
        <v>363.7</v>
      </c>
      <c r="U30" s="26">
        <v>157.846</v>
      </c>
      <c r="V30" s="23">
        <f t="shared" si="11"/>
        <v>43.40005499037669</v>
      </c>
      <c r="W30" s="27">
        <v>0</v>
      </c>
      <c r="X30" s="26">
        <v>0</v>
      </c>
      <c r="Y30" s="23" t="e">
        <f t="shared" si="12"/>
        <v>#DIV/0!</v>
      </c>
      <c r="Z30" s="27">
        <v>0</v>
      </c>
      <c r="AA30" s="26">
        <v>0</v>
      </c>
      <c r="AB30" s="23" t="e">
        <f t="shared" si="13"/>
        <v>#DIV/0!</v>
      </c>
      <c r="AC30" s="27">
        <v>0</v>
      </c>
      <c r="AD30" s="26"/>
      <c r="AE30" s="27">
        <v>0</v>
      </c>
      <c r="AF30" s="26"/>
      <c r="AG30" s="27">
        <v>3774.4</v>
      </c>
      <c r="AH30" s="26">
        <v>3145.4</v>
      </c>
      <c r="AI30" s="27">
        <v>0</v>
      </c>
      <c r="AJ30" s="26"/>
      <c r="AK30" s="27">
        <v>0</v>
      </c>
      <c r="AL30" s="26">
        <v>0</v>
      </c>
      <c r="AM30" s="27">
        <v>0</v>
      </c>
      <c r="AN30" s="26"/>
      <c r="AO30" s="27">
        <v>0</v>
      </c>
      <c r="AP30" s="26"/>
      <c r="AQ30" s="26">
        <f t="shared" si="14"/>
        <v>1537.9</v>
      </c>
      <c r="AR30" s="26">
        <f t="shared" si="15"/>
        <v>776</v>
      </c>
      <c r="AS30" s="23">
        <f t="shared" si="16"/>
        <v>50.458417322322646</v>
      </c>
      <c r="AT30" s="27">
        <v>1537.9</v>
      </c>
      <c r="AU30" s="26">
        <v>776</v>
      </c>
      <c r="AV30" s="27">
        <v>0</v>
      </c>
      <c r="AW30" s="26">
        <v>0</v>
      </c>
      <c r="AX30" s="27">
        <v>0</v>
      </c>
      <c r="AY30" s="26">
        <v>0</v>
      </c>
      <c r="AZ30" s="27">
        <v>0</v>
      </c>
      <c r="BA30" s="26">
        <v>0</v>
      </c>
      <c r="BB30" s="27">
        <v>0</v>
      </c>
      <c r="BC30" s="26"/>
      <c r="BD30" s="27">
        <v>0</v>
      </c>
      <c r="BE30" s="26">
        <v>0</v>
      </c>
      <c r="BF30" s="27">
        <v>0</v>
      </c>
      <c r="BG30" s="26">
        <v>0</v>
      </c>
      <c r="BH30" s="27">
        <v>20</v>
      </c>
      <c r="BI30" s="26">
        <v>3.5</v>
      </c>
      <c r="BJ30" s="27">
        <v>0</v>
      </c>
      <c r="BK30" s="26">
        <v>0</v>
      </c>
      <c r="BL30" s="27">
        <v>0</v>
      </c>
      <c r="BM30" s="26">
        <v>0</v>
      </c>
      <c r="BN30" s="27">
        <v>0</v>
      </c>
      <c r="BO30" s="26">
        <v>0</v>
      </c>
      <c r="BP30" s="27">
        <v>0</v>
      </c>
      <c r="BQ30" s="26">
        <v>0</v>
      </c>
      <c r="BR30" s="27">
        <v>0</v>
      </c>
      <c r="BS30" s="26">
        <v>0</v>
      </c>
      <c r="BT30" s="23"/>
      <c r="BU30" s="26">
        <f t="shared" si="17"/>
        <v>6094.1</v>
      </c>
      <c r="BV30" s="26">
        <f t="shared" si="18"/>
        <v>4259.796</v>
      </c>
      <c r="BW30" s="27">
        <v>0</v>
      </c>
      <c r="BX30" s="26">
        <v>0</v>
      </c>
      <c r="BY30" s="27">
        <v>0</v>
      </c>
      <c r="BZ30" s="26">
        <v>0</v>
      </c>
      <c r="CA30" s="27">
        <v>0</v>
      </c>
      <c r="CB30" s="26"/>
      <c r="CC30" s="27">
        <v>0</v>
      </c>
      <c r="CD30" s="26">
        <v>0</v>
      </c>
      <c r="CE30" s="27">
        <v>0</v>
      </c>
      <c r="CF30" s="26"/>
      <c r="CG30" s="27">
        <v>300</v>
      </c>
      <c r="CH30" s="26">
        <v>0</v>
      </c>
      <c r="CI30" s="23"/>
      <c r="CJ30" s="26">
        <f t="shared" si="20"/>
        <v>300</v>
      </c>
      <c r="CK30" s="26">
        <f t="shared" si="19"/>
        <v>0</v>
      </c>
      <c r="CM30" s="28"/>
      <c r="CN30" s="28"/>
      <c r="CO30" s="28"/>
      <c r="CP30" s="28"/>
      <c r="CQ30" s="28"/>
      <c r="CS30" s="28"/>
    </row>
    <row r="31" spans="1:97" s="32" customFormat="1" ht="20.25" customHeight="1">
      <c r="A31" s="29">
        <v>22</v>
      </c>
      <c r="B31" s="30" t="s">
        <v>76</v>
      </c>
      <c r="C31" s="23">
        <v>2956.6825</v>
      </c>
      <c r="D31" s="31">
        <v>0</v>
      </c>
      <c r="E31" s="25">
        <f t="shared" si="0"/>
        <v>5274</v>
      </c>
      <c r="F31" s="26">
        <f t="shared" si="1"/>
        <v>4413.919</v>
      </c>
      <c r="G31" s="26">
        <f t="shared" si="2"/>
        <v>83.69205536594615</v>
      </c>
      <c r="H31" s="26">
        <f t="shared" si="3"/>
        <v>1649.4</v>
      </c>
      <c r="I31" s="26">
        <f t="shared" si="4"/>
        <v>1393.419</v>
      </c>
      <c r="J31" s="26">
        <f t="shared" si="5"/>
        <v>84.48035649327028</v>
      </c>
      <c r="K31" s="26">
        <f t="shared" si="6"/>
        <v>119.3</v>
      </c>
      <c r="L31" s="26">
        <f t="shared" si="7"/>
        <v>201.034</v>
      </c>
      <c r="M31" s="23">
        <f t="shared" si="8"/>
        <v>168.51131601005866</v>
      </c>
      <c r="N31" s="27">
        <v>0</v>
      </c>
      <c r="O31" s="26">
        <v>0.016</v>
      </c>
      <c r="P31" s="23" t="e">
        <f t="shared" si="9"/>
        <v>#DIV/0!</v>
      </c>
      <c r="Q31" s="27">
        <v>235.025</v>
      </c>
      <c r="R31" s="26">
        <v>147.389</v>
      </c>
      <c r="S31" s="23">
        <f t="shared" si="10"/>
        <v>62.71205190937135</v>
      </c>
      <c r="T31" s="27">
        <v>119.3</v>
      </c>
      <c r="U31" s="26">
        <v>201.018</v>
      </c>
      <c r="V31" s="23">
        <f t="shared" si="11"/>
        <v>168.49790444258173</v>
      </c>
      <c r="W31" s="27">
        <v>0</v>
      </c>
      <c r="X31" s="26">
        <v>0</v>
      </c>
      <c r="Y31" s="23" t="e">
        <f t="shared" si="12"/>
        <v>#DIV/0!</v>
      </c>
      <c r="Z31" s="27">
        <v>0</v>
      </c>
      <c r="AA31" s="26">
        <v>0</v>
      </c>
      <c r="AB31" s="23" t="e">
        <f t="shared" si="13"/>
        <v>#DIV/0!</v>
      </c>
      <c r="AC31" s="27">
        <v>0</v>
      </c>
      <c r="AD31" s="26"/>
      <c r="AE31" s="27">
        <v>0</v>
      </c>
      <c r="AF31" s="26"/>
      <c r="AG31" s="27">
        <v>3624.6</v>
      </c>
      <c r="AH31" s="26">
        <v>3020.5</v>
      </c>
      <c r="AI31" s="27">
        <v>0</v>
      </c>
      <c r="AJ31" s="26"/>
      <c r="AK31" s="27">
        <v>0</v>
      </c>
      <c r="AL31" s="26">
        <v>0</v>
      </c>
      <c r="AM31" s="27">
        <v>0</v>
      </c>
      <c r="AN31" s="26"/>
      <c r="AO31" s="27">
        <v>0</v>
      </c>
      <c r="AP31" s="26"/>
      <c r="AQ31" s="26">
        <f t="shared" si="14"/>
        <v>1275.075</v>
      </c>
      <c r="AR31" s="26">
        <f t="shared" si="15"/>
        <v>1037.996</v>
      </c>
      <c r="AS31" s="23">
        <f t="shared" si="16"/>
        <v>81.40666235319492</v>
      </c>
      <c r="AT31" s="27">
        <v>1275.075</v>
      </c>
      <c r="AU31" s="26">
        <v>1037.996</v>
      </c>
      <c r="AV31" s="27">
        <v>0</v>
      </c>
      <c r="AW31" s="26">
        <v>0</v>
      </c>
      <c r="AX31" s="27">
        <v>0</v>
      </c>
      <c r="AY31" s="26">
        <v>0</v>
      </c>
      <c r="AZ31" s="27">
        <v>0</v>
      </c>
      <c r="BA31" s="26">
        <v>0</v>
      </c>
      <c r="BB31" s="27">
        <v>0</v>
      </c>
      <c r="BC31" s="26"/>
      <c r="BD31" s="27">
        <v>0</v>
      </c>
      <c r="BE31" s="26">
        <v>0</v>
      </c>
      <c r="BF31" s="27">
        <v>0</v>
      </c>
      <c r="BG31" s="26">
        <v>0</v>
      </c>
      <c r="BH31" s="27">
        <v>20</v>
      </c>
      <c r="BI31" s="26">
        <v>7</v>
      </c>
      <c r="BJ31" s="27">
        <v>0</v>
      </c>
      <c r="BK31" s="26">
        <v>0</v>
      </c>
      <c r="BL31" s="27">
        <v>0</v>
      </c>
      <c r="BM31" s="26">
        <v>0</v>
      </c>
      <c r="BN31" s="27">
        <v>0</v>
      </c>
      <c r="BO31" s="26">
        <v>0</v>
      </c>
      <c r="BP31" s="27">
        <v>0</v>
      </c>
      <c r="BQ31" s="26">
        <v>0</v>
      </c>
      <c r="BR31" s="27">
        <v>0</v>
      </c>
      <c r="BS31" s="26">
        <v>0</v>
      </c>
      <c r="BT31" s="23"/>
      <c r="BU31" s="26">
        <f t="shared" si="17"/>
        <v>5274</v>
      </c>
      <c r="BV31" s="26">
        <f t="shared" si="18"/>
        <v>4413.919</v>
      </c>
      <c r="BW31" s="27">
        <v>0</v>
      </c>
      <c r="BX31" s="26">
        <v>0</v>
      </c>
      <c r="BY31" s="27">
        <v>0</v>
      </c>
      <c r="BZ31" s="26">
        <v>0</v>
      </c>
      <c r="CA31" s="27">
        <v>0</v>
      </c>
      <c r="CB31" s="26"/>
      <c r="CC31" s="27">
        <v>0</v>
      </c>
      <c r="CD31" s="26">
        <v>0</v>
      </c>
      <c r="CE31" s="27">
        <v>0</v>
      </c>
      <c r="CF31" s="26"/>
      <c r="CG31" s="27">
        <v>0</v>
      </c>
      <c r="CH31" s="26">
        <v>0</v>
      </c>
      <c r="CI31" s="23"/>
      <c r="CJ31" s="26">
        <f t="shared" si="20"/>
        <v>0</v>
      </c>
      <c r="CK31" s="26">
        <f t="shared" si="19"/>
        <v>0</v>
      </c>
      <c r="CM31" s="28"/>
      <c r="CN31" s="28"/>
      <c r="CO31" s="28"/>
      <c r="CP31" s="28"/>
      <c r="CQ31" s="28"/>
      <c r="CS31" s="28"/>
    </row>
    <row r="32" spans="1:97" s="32" customFormat="1" ht="20.25" customHeight="1">
      <c r="A32" s="21">
        <v>23</v>
      </c>
      <c r="B32" s="22" t="s">
        <v>77</v>
      </c>
      <c r="C32" s="23">
        <v>26240.800000000003</v>
      </c>
      <c r="D32" s="31">
        <v>5426.600000000035</v>
      </c>
      <c r="E32" s="25">
        <f t="shared" si="0"/>
        <v>394573.5</v>
      </c>
      <c r="F32" s="26">
        <f t="shared" si="1"/>
        <v>320945.36970000004</v>
      </c>
      <c r="G32" s="26">
        <f t="shared" si="2"/>
        <v>81.33981874099503</v>
      </c>
      <c r="H32" s="26">
        <f t="shared" si="3"/>
        <v>122275.20000000001</v>
      </c>
      <c r="I32" s="26">
        <f t="shared" si="4"/>
        <v>95063.9697</v>
      </c>
      <c r="J32" s="26">
        <f t="shared" si="5"/>
        <v>77.7459122536704</v>
      </c>
      <c r="K32" s="26">
        <f t="shared" si="6"/>
        <v>58955.5</v>
      </c>
      <c r="L32" s="26">
        <f t="shared" si="7"/>
        <v>38792.875</v>
      </c>
      <c r="M32" s="23">
        <f t="shared" si="8"/>
        <v>65.80026460635564</v>
      </c>
      <c r="N32" s="27">
        <v>4275.5</v>
      </c>
      <c r="O32" s="26">
        <v>3790.386</v>
      </c>
      <c r="P32" s="23">
        <f t="shared" si="9"/>
        <v>88.65363115425097</v>
      </c>
      <c r="Q32" s="27">
        <v>4300</v>
      </c>
      <c r="R32" s="26">
        <v>3606.3696</v>
      </c>
      <c r="S32" s="23">
        <f t="shared" si="10"/>
        <v>83.86906046511628</v>
      </c>
      <c r="T32" s="27">
        <v>54680</v>
      </c>
      <c r="U32" s="26">
        <v>35002.489</v>
      </c>
      <c r="V32" s="23">
        <f t="shared" si="11"/>
        <v>64.01333028529628</v>
      </c>
      <c r="W32" s="27">
        <v>7145.8</v>
      </c>
      <c r="X32" s="26">
        <v>6812.06</v>
      </c>
      <c r="Y32" s="23">
        <f t="shared" si="12"/>
        <v>95.32956421954155</v>
      </c>
      <c r="Z32" s="27">
        <v>6600</v>
      </c>
      <c r="AA32" s="26">
        <v>5569.7</v>
      </c>
      <c r="AB32" s="23">
        <f t="shared" si="13"/>
        <v>84.38939393939394</v>
      </c>
      <c r="AC32" s="27">
        <v>100</v>
      </c>
      <c r="AD32" s="26"/>
      <c r="AE32" s="27">
        <v>0</v>
      </c>
      <c r="AF32" s="26"/>
      <c r="AG32" s="27">
        <v>261767.2</v>
      </c>
      <c r="AH32" s="26">
        <v>218139.4</v>
      </c>
      <c r="AI32" s="27">
        <v>0</v>
      </c>
      <c r="AJ32" s="26"/>
      <c r="AK32" s="27">
        <v>5134.3</v>
      </c>
      <c r="AL32" s="26">
        <v>3424.6</v>
      </c>
      <c r="AM32" s="27">
        <v>0</v>
      </c>
      <c r="AN32" s="26"/>
      <c r="AO32" s="27">
        <v>0</v>
      </c>
      <c r="AP32" s="26"/>
      <c r="AQ32" s="26">
        <f t="shared" si="14"/>
        <v>6135</v>
      </c>
      <c r="AR32" s="26">
        <f t="shared" si="15"/>
        <v>4708.26</v>
      </c>
      <c r="AS32" s="23">
        <f t="shared" si="16"/>
        <v>76.7442542787286</v>
      </c>
      <c r="AT32" s="27">
        <v>4083</v>
      </c>
      <c r="AU32" s="26">
        <v>2692.76</v>
      </c>
      <c r="AV32" s="27">
        <v>0</v>
      </c>
      <c r="AW32" s="26">
        <v>0</v>
      </c>
      <c r="AX32" s="27">
        <v>0</v>
      </c>
      <c r="AY32" s="26">
        <v>0</v>
      </c>
      <c r="AZ32" s="27">
        <v>2052</v>
      </c>
      <c r="BA32" s="26">
        <v>2015.5</v>
      </c>
      <c r="BB32" s="27">
        <v>0</v>
      </c>
      <c r="BC32" s="26"/>
      <c r="BD32" s="27">
        <v>5396.8</v>
      </c>
      <c r="BE32" s="26">
        <v>4317.4</v>
      </c>
      <c r="BF32" s="27">
        <v>2800</v>
      </c>
      <c r="BG32" s="26">
        <v>0</v>
      </c>
      <c r="BH32" s="27">
        <v>35680.9</v>
      </c>
      <c r="BI32" s="26">
        <v>34954.7051</v>
      </c>
      <c r="BJ32" s="27">
        <v>19719.9</v>
      </c>
      <c r="BK32" s="26">
        <v>15655.5291</v>
      </c>
      <c r="BL32" s="27">
        <v>258</v>
      </c>
      <c r="BM32" s="26">
        <v>0</v>
      </c>
      <c r="BN32" s="27">
        <v>0</v>
      </c>
      <c r="BO32" s="26">
        <v>620</v>
      </c>
      <c r="BP32" s="27">
        <v>0</v>
      </c>
      <c r="BQ32" s="26">
        <v>0</v>
      </c>
      <c r="BR32" s="27">
        <v>300</v>
      </c>
      <c r="BS32" s="26">
        <v>0</v>
      </c>
      <c r="BT32" s="23"/>
      <c r="BU32" s="26">
        <f t="shared" si="17"/>
        <v>394573.5</v>
      </c>
      <c r="BV32" s="26">
        <f t="shared" si="18"/>
        <v>320945.36970000004</v>
      </c>
      <c r="BW32" s="27">
        <v>0</v>
      </c>
      <c r="BX32" s="26">
        <v>0</v>
      </c>
      <c r="BY32" s="27">
        <v>0</v>
      </c>
      <c r="BZ32" s="26">
        <v>0</v>
      </c>
      <c r="CA32" s="27">
        <v>0</v>
      </c>
      <c r="CB32" s="26"/>
      <c r="CC32" s="27">
        <v>0</v>
      </c>
      <c r="CD32" s="26">
        <v>0</v>
      </c>
      <c r="CE32" s="27">
        <v>0</v>
      </c>
      <c r="CF32" s="26"/>
      <c r="CG32" s="27">
        <v>0</v>
      </c>
      <c r="CH32" s="26">
        <v>6426.8</v>
      </c>
      <c r="CI32" s="23"/>
      <c r="CJ32" s="26">
        <f t="shared" si="20"/>
        <v>0</v>
      </c>
      <c r="CK32" s="26">
        <f t="shared" si="19"/>
        <v>6426.8</v>
      </c>
      <c r="CM32" s="28"/>
      <c r="CN32" s="28"/>
      <c r="CO32" s="28"/>
      <c r="CP32" s="28"/>
      <c r="CQ32" s="28"/>
      <c r="CS32" s="28"/>
    </row>
    <row r="33" spans="1:97" s="32" customFormat="1" ht="20.25" customHeight="1">
      <c r="A33" s="29">
        <v>24</v>
      </c>
      <c r="B33" s="30" t="s">
        <v>78</v>
      </c>
      <c r="C33" s="23">
        <v>1056.7999999999993</v>
      </c>
      <c r="D33" s="31">
        <v>0</v>
      </c>
      <c r="E33" s="25">
        <f t="shared" si="0"/>
        <v>46010</v>
      </c>
      <c r="F33" s="26">
        <f t="shared" si="1"/>
        <v>32230.475000000002</v>
      </c>
      <c r="G33" s="26">
        <f t="shared" si="2"/>
        <v>70.05102151706151</v>
      </c>
      <c r="H33" s="26">
        <f t="shared" si="3"/>
        <v>5752</v>
      </c>
      <c r="I33" s="26">
        <f t="shared" si="4"/>
        <v>3682.075</v>
      </c>
      <c r="J33" s="26">
        <f t="shared" si="5"/>
        <v>64.01382127955493</v>
      </c>
      <c r="K33" s="26">
        <f t="shared" si="6"/>
        <v>1105</v>
      </c>
      <c r="L33" s="26">
        <f t="shared" si="7"/>
        <v>857.29</v>
      </c>
      <c r="M33" s="23">
        <f t="shared" si="8"/>
        <v>77.58280542986425</v>
      </c>
      <c r="N33" s="27">
        <v>0</v>
      </c>
      <c r="O33" s="26">
        <v>0</v>
      </c>
      <c r="P33" s="23" t="e">
        <f t="shared" si="9"/>
        <v>#DIV/0!</v>
      </c>
      <c r="Q33" s="27">
        <v>3695.3</v>
      </c>
      <c r="R33" s="26">
        <v>1970.203</v>
      </c>
      <c r="S33" s="23">
        <f t="shared" si="10"/>
        <v>53.31645603875192</v>
      </c>
      <c r="T33" s="27">
        <v>1105</v>
      </c>
      <c r="U33" s="26">
        <v>857.29</v>
      </c>
      <c r="V33" s="23">
        <f t="shared" si="11"/>
        <v>77.58280542986425</v>
      </c>
      <c r="W33" s="27">
        <v>36</v>
      </c>
      <c r="X33" s="26">
        <v>83.4</v>
      </c>
      <c r="Y33" s="23">
        <f t="shared" si="12"/>
        <v>231.66666666666669</v>
      </c>
      <c r="Z33" s="27">
        <v>0</v>
      </c>
      <c r="AA33" s="26">
        <v>0</v>
      </c>
      <c r="AB33" s="23" t="e">
        <f t="shared" si="13"/>
        <v>#DIV/0!</v>
      </c>
      <c r="AC33" s="27">
        <v>0</v>
      </c>
      <c r="AD33" s="26"/>
      <c r="AE33" s="27">
        <v>0</v>
      </c>
      <c r="AF33" s="26"/>
      <c r="AG33" s="27">
        <v>25258</v>
      </c>
      <c r="AH33" s="26">
        <v>21048.4</v>
      </c>
      <c r="AI33" s="27">
        <v>0</v>
      </c>
      <c r="AJ33" s="26"/>
      <c r="AK33" s="27">
        <v>0</v>
      </c>
      <c r="AL33" s="26">
        <v>0</v>
      </c>
      <c r="AM33" s="27">
        <v>0</v>
      </c>
      <c r="AN33" s="26"/>
      <c r="AO33" s="27">
        <v>0</v>
      </c>
      <c r="AP33" s="26"/>
      <c r="AQ33" s="26">
        <f t="shared" si="14"/>
        <v>355.7</v>
      </c>
      <c r="AR33" s="26">
        <f t="shared" si="15"/>
        <v>397.2</v>
      </c>
      <c r="AS33" s="23">
        <f t="shared" si="16"/>
        <v>111.6671352263143</v>
      </c>
      <c r="AT33" s="27">
        <v>355.7</v>
      </c>
      <c r="AU33" s="26">
        <v>397.2</v>
      </c>
      <c r="AV33" s="27">
        <v>0</v>
      </c>
      <c r="AW33" s="26">
        <v>0</v>
      </c>
      <c r="AX33" s="27">
        <v>0</v>
      </c>
      <c r="AY33" s="26">
        <v>0</v>
      </c>
      <c r="AZ33" s="27">
        <v>0</v>
      </c>
      <c r="BA33" s="26">
        <v>0</v>
      </c>
      <c r="BB33" s="27">
        <v>0</v>
      </c>
      <c r="BC33" s="26"/>
      <c r="BD33" s="27">
        <v>0</v>
      </c>
      <c r="BE33" s="26">
        <v>0</v>
      </c>
      <c r="BF33" s="27">
        <v>0</v>
      </c>
      <c r="BG33" s="26">
        <v>0</v>
      </c>
      <c r="BH33" s="27">
        <v>560</v>
      </c>
      <c r="BI33" s="26">
        <v>241.082</v>
      </c>
      <c r="BJ33" s="27">
        <v>350</v>
      </c>
      <c r="BK33" s="26">
        <v>241.082</v>
      </c>
      <c r="BL33" s="27">
        <v>0</v>
      </c>
      <c r="BM33" s="26">
        <v>0</v>
      </c>
      <c r="BN33" s="27">
        <v>0</v>
      </c>
      <c r="BO33" s="26">
        <v>0</v>
      </c>
      <c r="BP33" s="27">
        <v>0</v>
      </c>
      <c r="BQ33" s="26">
        <v>0</v>
      </c>
      <c r="BR33" s="27">
        <v>0</v>
      </c>
      <c r="BS33" s="26">
        <v>132.9</v>
      </c>
      <c r="BT33" s="23"/>
      <c r="BU33" s="26">
        <f t="shared" si="17"/>
        <v>31010</v>
      </c>
      <c r="BV33" s="26">
        <f t="shared" si="18"/>
        <v>24730.475000000002</v>
      </c>
      <c r="BW33" s="27">
        <v>7500</v>
      </c>
      <c r="BX33" s="26">
        <v>0</v>
      </c>
      <c r="BY33" s="27">
        <v>0</v>
      </c>
      <c r="BZ33" s="26">
        <v>0</v>
      </c>
      <c r="CA33" s="27">
        <v>0</v>
      </c>
      <c r="CB33" s="26"/>
      <c r="CC33" s="27">
        <v>7500</v>
      </c>
      <c r="CD33" s="26">
        <v>7500</v>
      </c>
      <c r="CE33" s="27">
        <v>0</v>
      </c>
      <c r="CF33" s="26"/>
      <c r="CG33" s="27">
        <v>4273.2</v>
      </c>
      <c r="CH33" s="26">
        <v>1292.3823</v>
      </c>
      <c r="CI33" s="23"/>
      <c r="CJ33" s="26">
        <f t="shared" si="20"/>
        <v>19273.2</v>
      </c>
      <c r="CK33" s="26">
        <f t="shared" si="19"/>
        <v>8792.3823</v>
      </c>
      <c r="CM33" s="28"/>
      <c r="CN33" s="28"/>
      <c r="CO33" s="28"/>
      <c r="CP33" s="28"/>
      <c r="CQ33" s="28"/>
      <c r="CS33" s="28"/>
    </row>
    <row r="34" spans="1:97" s="32" customFormat="1" ht="20.25" customHeight="1">
      <c r="A34" s="21">
        <v>25</v>
      </c>
      <c r="B34" s="30" t="s">
        <v>79</v>
      </c>
      <c r="C34" s="23">
        <v>631.7</v>
      </c>
      <c r="D34" s="31">
        <v>0</v>
      </c>
      <c r="E34" s="25">
        <f t="shared" si="0"/>
        <v>25910</v>
      </c>
      <c r="F34" s="26">
        <f t="shared" si="1"/>
        <v>21379.618</v>
      </c>
      <c r="G34" s="26">
        <f t="shared" si="2"/>
        <v>82.51492859899652</v>
      </c>
      <c r="H34" s="26">
        <f t="shared" si="3"/>
        <v>7542.300000000001</v>
      </c>
      <c r="I34" s="26">
        <f t="shared" si="4"/>
        <v>6073.1179999999995</v>
      </c>
      <c r="J34" s="26">
        <f t="shared" si="5"/>
        <v>80.52076952653698</v>
      </c>
      <c r="K34" s="26">
        <f t="shared" si="6"/>
        <v>2230.9</v>
      </c>
      <c r="L34" s="26">
        <f t="shared" si="7"/>
        <v>1962.58</v>
      </c>
      <c r="M34" s="23">
        <f t="shared" si="8"/>
        <v>87.9725671253754</v>
      </c>
      <c r="N34" s="27">
        <v>0</v>
      </c>
      <c r="O34" s="26">
        <v>0</v>
      </c>
      <c r="P34" s="23" t="e">
        <f t="shared" si="9"/>
        <v>#DIV/0!</v>
      </c>
      <c r="Q34" s="27">
        <v>3981.400000000001</v>
      </c>
      <c r="R34" s="26">
        <v>2778.238</v>
      </c>
      <c r="S34" s="23">
        <f t="shared" si="10"/>
        <v>69.78042899482591</v>
      </c>
      <c r="T34" s="27">
        <v>2230.9</v>
      </c>
      <c r="U34" s="26">
        <v>1962.58</v>
      </c>
      <c r="V34" s="23">
        <f t="shared" si="11"/>
        <v>87.9725671253754</v>
      </c>
      <c r="W34" s="27">
        <v>98</v>
      </c>
      <c r="X34" s="26">
        <v>100.3</v>
      </c>
      <c r="Y34" s="23">
        <f t="shared" si="12"/>
        <v>102.3469387755102</v>
      </c>
      <c r="Z34" s="27">
        <v>0</v>
      </c>
      <c r="AA34" s="26">
        <v>0</v>
      </c>
      <c r="AB34" s="23" t="e">
        <f t="shared" si="13"/>
        <v>#DIV/0!</v>
      </c>
      <c r="AC34" s="27">
        <v>0</v>
      </c>
      <c r="AD34" s="26"/>
      <c r="AE34" s="27">
        <v>0</v>
      </c>
      <c r="AF34" s="26"/>
      <c r="AG34" s="27">
        <v>18367.7</v>
      </c>
      <c r="AH34" s="26">
        <v>15306.5</v>
      </c>
      <c r="AI34" s="27">
        <v>0</v>
      </c>
      <c r="AJ34" s="26"/>
      <c r="AK34" s="27">
        <v>0</v>
      </c>
      <c r="AL34" s="26">
        <v>0</v>
      </c>
      <c r="AM34" s="27">
        <v>0</v>
      </c>
      <c r="AN34" s="26"/>
      <c r="AO34" s="27">
        <v>0</v>
      </c>
      <c r="AP34" s="26"/>
      <c r="AQ34" s="26">
        <f t="shared" si="14"/>
        <v>432</v>
      </c>
      <c r="AR34" s="26">
        <f t="shared" si="15"/>
        <v>459.9</v>
      </c>
      <c r="AS34" s="23">
        <f t="shared" si="16"/>
        <v>106.45833333333331</v>
      </c>
      <c r="AT34" s="27">
        <v>432</v>
      </c>
      <c r="AU34" s="26">
        <v>459.9</v>
      </c>
      <c r="AV34" s="27">
        <v>0</v>
      </c>
      <c r="AW34" s="26">
        <v>0</v>
      </c>
      <c r="AX34" s="27">
        <v>0</v>
      </c>
      <c r="AY34" s="26">
        <v>0</v>
      </c>
      <c r="AZ34" s="27">
        <v>0</v>
      </c>
      <c r="BA34" s="26">
        <v>0</v>
      </c>
      <c r="BB34" s="27">
        <v>0</v>
      </c>
      <c r="BC34" s="26"/>
      <c r="BD34" s="27">
        <v>0</v>
      </c>
      <c r="BE34" s="26">
        <v>0</v>
      </c>
      <c r="BF34" s="27">
        <v>0</v>
      </c>
      <c r="BG34" s="26">
        <v>0</v>
      </c>
      <c r="BH34" s="27">
        <v>800</v>
      </c>
      <c r="BI34" s="26">
        <v>772.1</v>
      </c>
      <c r="BJ34" s="27">
        <v>800</v>
      </c>
      <c r="BK34" s="26">
        <v>772.1</v>
      </c>
      <c r="BL34" s="27">
        <v>0</v>
      </c>
      <c r="BM34" s="26">
        <v>0</v>
      </c>
      <c r="BN34" s="27">
        <v>0</v>
      </c>
      <c r="BO34" s="26">
        <v>0</v>
      </c>
      <c r="BP34" s="27">
        <v>0</v>
      </c>
      <c r="BQ34" s="26">
        <v>0</v>
      </c>
      <c r="BR34" s="27">
        <v>0</v>
      </c>
      <c r="BS34" s="26">
        <v>0</v>
      </c>
      <c r="BT34" s="23"/>
      <c r="BU34" s="26">
        <f t="shared" si="17"/>
        <v>25910</v>
      </c>
      <c r="BV34" s="26">
        <f t="shared" si="18"/>
        <v>21379.618</v>
      </c>
      <c r="BW34" s="27">
        <v>0</v>
      </c>
      <c r="BX34" s="26">
        <v>0</v>
      </c>
      <c r="BY34" s="27">
        <v>0</v>
      </c>
      <c r="BZ34" s="26">
        <v>0</v>
      </c>
      <c r="CA34" s="27">
        <v>0</v>
      </c>
      <c r="CB34" s="26"/>
      <c r="CC34" s="27">
        <v>0</v>
      </c>
      <c r="CD34" s="26">
        <v>0</v>
      </c>
      <c r="CE34" s="27">
        <v>0</v>
      </c>
      <c r="CF34" s="26"/>
      <c r="CG34" s="27">
        <v>618.3</v>
      </c>
      <c r="CH34" s="26">
        <v>1095.3052</v>
      </c>
      <c r="CI34" s="23"/>
      <c r="CJ34" s="26">
        <f t="shared" si="20"/>
        <v>618.3</v>
      </c>
      <c r="CK34" s="26">
        <f t="shared" si="19"/>
        <v>1095.3052</v>
      </c>
      <c r="CM34" s="28"/>
      <c r="CN34" s="28"/>
      <c r="CO34" s="28"/>
      <c r="CP34" s="28"/>
      <c r="CQ34" s="28"/>
      <c r="CS34" s="28"/>
    </row>
    <row r="35" spans="1:97" s="32" customFormat="1" ht="20.25" customHeight="1">
      <c r="A35" s="29">
        <v>26</v>
      </c>
      <c r="B35" s="30" t="s">
        <v>80</v>
      </c>
      <c r="C35" s="23">
        <v>7491.5</v>
      </c>
      <c r="D35" s="31">
        <v>0</v>
      </c>
      <c r="E35" s="25">
        <f t="shared" si="0"/>
        <v>35395.4</v>
      </c>
      <c r="F35" s="26">
        <f t="shared" si="1"/>
        <v>28964.668999999998</v>
      </c>
      <c r="G35" s="26">
        <f t="shared" si="2"/>
        <v>81.83173237200313</v>
      </c>
      <c r="H35" s="26">
        <f t="shared" si="3"/>
        <v>5276.1</v>
      </c>
      <c r="I35" s="26">
        <f t="shared" si="4"/>
        <v>3865.169</v>
      </c>
      <c r="J35" s="26">
        <f t="shared" si="5"/>
        <v>73.25806940732737</v>
      </c>
      <c r="K35" s="26">
        <f t="shared" si="6"/>
        <v>2338</v>
      </c>
      <c r="L35" s="26">
        <f t="shared" si="7"/>
        <v>1362.81</v>
      </c>
      <c r="M35" s="23">
        <f t="shared" si="8"/>
        <v>58.28956372968349</v>
      </c>
      <c r="N35" s="27">
        <v>0</v>
      </c>
      <c r="O35" s="26">
        <v>0</v>
      </c>
      <c r="P35" s="23" t="e">
        <f t="shared" si="9"/>
        <v>#DIV/0!</v>
      </c>
      <c r="Q35" s="27">
        <v>1554.1</v>
      </c>
      <c r="R35" s="26">
        <v>993.809</v>
      </c>
      <c r="S35" s="23">
        <f t="shared" si="10"/>
        <v>63.94755807219613</v>
      </c>
      <c r="T35" s="27">
        <v>2338</v>
      </c>
      <c r="U35" s="26">
        <v>1362.81</v>
      </c>
      <c r="V35" s="23">
        <f t="shared" si="11"/>
        <v>58.28956372968349</v>
      </c>
      <c r="W35" s="27">
        <v>34</v>
      </c>
      <c r="X35" s="26">
        <v>33.9</v>
      </c>
      <c r="Y35" s="23">
        <f t="shared" si="12"/>
        <v>99.70588235294117</v>
      </c>
      <c r="Z35" s="27">
        <v>0</v>
      </c>
      <c r="AA35" s="26">
        <v>0</v>
      </c>
      <c r="AB35" s="23" t="e">
        <f t="shared" si="13"/>
        <v>#DIV/0!</v>
      </c>
      <c r="AC35" s="27">
        <v>0</v>
      </c>
      <c r="AD35" s="26"/>
      <c r="AE35" s="27">
        <v>0</v>
      </c>
      <c r="AF35" s="26"/>
      <c r="AG35" s="27">
        <v>30119.3</v>
      </c>
      <c r="AH35" s="26">
        <v>25099.5</v>
      </c>
      <c r="AI35" s="27">
        <v>0</v>
      </c>
      <c r="AJ35" s="26"/>
      <c r="AK35" s="27">
        <v>0</v>
      </c>
      <c r="AL35" s="26">
        <v>0</v>
      </c>
      <c r="AM35" s="27">
        <v>0</v>
      </c>
      <c r="AN35" s="26"/>
      <c r="AO35" s="27">
        <v>0</v>
      </c>
      <c r="AP35" s="26"/>
      <c r="AQ35" s="26">
        <f t="shared" si="14"/>
        <v>400</v>
      </c>
      <c r="AR35" s="26">
        <f t="shared" si="15"/>
        <v>195.14</v>
      </c>
      <c r="AS35" s="23">
        <f t="shared" si="16"/>
        <v>48.785</v>
      </c>
      <c r="AT35" s="27">
        <v>400</v>
      </c>
      <c r="AU35" s="26">
        <v>195.14</v>
      </c>
      <c r="AV35" s="27">
        <v>0</v>
      </c>
      <c r="AW35" s="26">
        <v>0</v>
      </c>
      <c r="AX35" s="27">
        <v>0</v>
      </c>
      <c r="AY35" s="26">
        <v>0</v>
      </c>
      <c r="AZ35" s="27">
        <v>0</v>
      </c>
      <c r="BA35" s="26">
        <v>0</v>
      </c>
      <c r="BB35" s="27">
        <v>0</v>
      </c>
      <c r="BC35" s="26"/>
      <c r="BD35" s="27">
        <v>0</v>
      </c>
      <c r="BE35" s="26">
        <v>0</v>
      </c>
      <c r="BF35" s="27">
        <v>0</v>
      </c>
      <c r="BG35" s="26">
        <v>0</v>
      </c>
      <c r="BH35" s="27">
        <v>950</v>
      </c>
      <c r="BI35" s="26">
        <v>1279.51</v>
      </c>
      <c r="BJ35" s="27">
        <v>500</v>
      </c>
      <c r="BK35" s="26">
        <v>391.41</v>
      </c>
      <c r="BL35" s="27">
        <v>0</v>
      </c>
      <c r="BM35" s="26">
        <v>0</v>
      </c>
      <c r="BN35" s="27">
        <v>0</v>
      </c>
      <c r="BO35" s="26">
        <v>0</v>
      </c>
      <c r="BP35" s="27">
        <v>0</v>
      </c>
      <c r="BQ35" s="26">
        <v>0</v>
      </c>
      <c r="BR35" s="27">
        <v>0</v>
      </c>
      <c r="BS35" s="26">
        <v>0</v>
      </c>
      <c r="BT35" s="23"/>
      <c r="BU35" s="26">
        <f t="shared" si="17"/>
        <v>35395.4</v>
      </c>
      <c r="BV35" s="26">
        <f t="shared" si="18"/>
        <v>28964.668999999998</v>
      </c>
      <c r="BW35" s="27">
        <v>0</v>
      </c>
      <c r="BX35" s="26">
        <v>0</v>
      </c>
      <c r="BY35" s="27">
        <v>0</v>
      </c>
      <c r="BZ35" s="26">
        <v>0</v>
      </c>
      <c r="CA35" s="27">
        <v>0</v>
      </c>
      <c r="CB35" s="26"/>
      <c r="CC35" s="27">
        <v>0</v>
      </c>
      <c r="CD35" s="26">
        <v>0</v>
      </c>
      <c r="CE35" s="27">
        <v>0</v>
      </c>
      <c r="CF35" s="26"/>
      <c r="CG35" s="27">
        <v>4052</v>
      </c>
      <c r="CH35" s="26">
        <v>0</v>
      </c>
      <c r="CI35" s="23"/>
      <c r="CJ35" s="26">
        <f t="shared" si="20"/>
        <v>4052</v>
      </c>
      <c r="CK35" s="26">
        <f t="shared" si="19"/>
        <v>0</v>
      </c>
      <c r="CM35" s="28"/>
      <c r="CN35" s="28"/>
      <c r="CO35" s="28"/>
      <c r="CP35" s="28"/>
      <c r="CQ35" s="28"/>
      <c r="CS35" s="28"/>
    </row>
    <row r="36" spans="1:97" s="32" customFormat="1" ht="20.25" customHeight="1">
      <c r="A36" s="21">
        <v>27</v>
      </c>
      <c r="B36" s="30" t="s">
        <v>81</v>
      </c>
      <c r="C36" s="23">
        <v>7883.200000000001</v>
      </c>
      <c r="D36" s="31">
        <v>0</v>
      </c>
      <c r="E36" s="25">
        <f t="shared" si="0"/>
        <v>55564.52599999999</v>
      </c>
      <c r="F36" s="26">
        <f t="shared" si="1"/>
        <v>35398.8514</v>
      </c>
      <c r="G36" s="26">
        <f t="shared" si="2"/>
        <v>63.70764577385219</v>
      </c>
      <c r="H36" s="26">
        <f t="shared" si="3"/>
        <v>10574.2</v>
      </c>
      <c r="I36" s="26">
        <f t="shared" si="4"/>
        <v>7479.951399999999</v>
      </c>
      <c r="J36" s="26">
        <f t="shared" si="5"/>
        <v>70.73775226494674</v>
      </c>
      <c r="K36" s="26">
        <f t="shared" si="6"/>
        <v>3632.9</v>
      </c>
      <c r="L36" s="26">
        <f t="shared" si="7"/>
        <v>2340.1910000000003</v>
      </c>
      <c r="M36" s="23">
        <f t="shared" si="8"/>
        <v>64.41660932037766</v>
      </c>
      <c r="N36" s="27">
        <v>32.5</v>
      </c>
      <c r="O36" s="26">
        <v>18.155</v>
      </c>
      <c r="P36" s="23">
        <f t="shared" si="9"/>
        <v>55.861538461538466</v>
      </c>
      <c r="Q36" s="27">
        <v>5411.3</v>
      </c>
      <c r="R36" s="26">
        <v>3843.682</v>
      </c>
      <c r="S36" s="23">
        <f t="shared" si="10"/>
        <v>71.03065806737752</v>
      </c>
      <c r="T36" s="27">
        <v>3600.4</v>
      </c>
      <c r="U36" s="26">
        <v>2322.036</v>
      </c>
      <c r="V36" s="23">
        <f t="shared" si="11"/>
        <v>64.4938340184424</v>
      </c>
      <c r="W36" s="27">
        <v>120</v>
      </c>
      <c r="X36" s="26">
        <v>155</v>
      </c>
      <c r="Y36" s="23">
        <f t="shared" si="12"/>
        <v>129.16666666666669</v>
      </c>
      <c r="Z36" s="27">
        <v>0</v>
      </c>
      <c r="AA36" s="26">
        <v>0</v>
      </c>
      <c r="AB36" s="23" t="e">
        <f t="shared" si="13"/>
        <v>#DIV/0!</v>
      </c>
      <c r="AC36" s="27">
        <v>0</v>
      </c>
      <c r="AD36" s="26"/>
      <c r="AE36" s="27">
        <v>0</v>
      </c>
      <c r="AF36" s="26"/>
      <c r="AG36" s="27">
        <v>33502.7</v>
      </c>
      <c r="AH36" s="26">
        <v>27918.9</v>
      </c>
      <c r="AI36" s="27">
        <v>0</v>
      </c>
      <c r="AJ36" s="26"/>
      <c r="AK36" s="27">
        <v>0</v>
      </c>
      <c r="AL36" s="26">
        <v>0</v>
      </c>
      <c r="AM36" s="27">
        <v>0</v>
      </c>
      <c r="AN36" s="26"/>
      <c r="AO36" s="27">
        <v>0</v>
      </c>
      <c r="AP36" s="26"/>
      <c r="AQ36" s="26">
        <f t="shared" si="14"/>
        <v>650</v>
      </c>
      <c r="AR36" s="26">
        <f t="shared" si="15"/>
        <v>662.221</v>
      </c>
      <c r="AS36" s="23">
        <f t="shared" si="16"/>
        <v>101.88015384615386</v>
      </c>
      <c r="AT36" s="27">
        <v>650</v>
      </c>
      <c r="AU36" s="26">
        <v>662.221</v>
      </c>
      <c r="AV36" s="27">
        <v>0</v>
      </c>
      <c r="AW36" s="26">
        <v>0</v>
      </c>
      <c r="AX36" s="27">
        <v>0</v>
      </c>
      <c r="AY36" s="26">
        <v>0</v>
      </c>
      <c r="AZ36" s="27">
        <v>0</v>
      </c>
      <c r="BA36" s="26">
        <v>0</v>
      </c>
      <c r="BB36" s="27">
        <v>0</v>
      </c>
      <c r="BC36" s="26"/>
      <c r="BD36" s="27">
        <v>0</v>
      </c>
      <c r="BE36" s="26">
        <v>0</v>
      </c>
      <c r="BF36" s="27">
        <v>0</v>
      </c>
      <c r="BG36" s="26">
        <v>0</v>
      </c>
      <c r="BH36" s="27">
        <v>760</v>
      </c>
      <c r="BI36" s="26">
        <v>431.68</v>
      </c>
      <c r="BJ36" s="27">
        <v>600</v>
      </c>
      <c r="BK36" s="26">
        <v>431.68</v>
      </c>
      <c r="BL36" s="27">
        <v>0</v>
      </c>
      <c r="BM36" s="26">
        <v>0</v>
      </c>
      <c r="BN36" s="27">
        <v>0</v>
      </c>
      <c r="BO36" s="26">
        <v>0</v>
      </c>
      <c r="BP36" s="27">
        <v>0</v>
      </c>
      <c r="BQ36" s="26">
        <v>0</v>
      </c>
      <c r="BR36" s="27">
        <v>0</v>
      </c>
      <c r="BS36" s="26">
        <v>47.1774</v>
      </c>
      <c r="BT36" s="23"/>
      <c r="BU36" s="26">
        <f t="shared" si="17"/>
        <v>44076.899999999994</v>
      </c>
      <c r="BV36" s="26">
        <f t="shared" si="18"/>
        <v>35398.8514</v>
      </c>
      <c r="BW36" s="27">
        <v>0</v>
      </c>
      <c r="BX36" s="26">
        <v>0</v>
      </c>
      <c r="BY36" s="27">
        <v>11487.626</v>
      </c>
      <c r="BZ36" s="26">
        <v>0</v>
      </c>
      <c r="CA36" s="27">
        <v>0</v>
      </c>
      <c r="CB36" s="26"/>
      <c r="CC36" s="27">
        <v>0</v>
      </c>
      <c r="CD36" s="26">
        <v>0</v>
      </c>
      <c r="CE36" s="27">
        <v>0</v>
      </c>
      <c r="CF36" s="26"/>
      <c r="CG36" s="27">
        <v>8052.4</v>
      </c>
      <c r="CH36" s="26">
        <v>8059.174</v>
      </c>
      <c r="CI36" s="23"/>
      <c r="CJ36" s="26">
        <f t="shared" si="20"/>
        <v>19540.025999999998</v>
      </c>
      <c r="CK36" s="26">
        <f t="shared" si="19"/>
        <v>8059.174</v>
      </c>
      <c r="CM36" s="28"/>
      <c r="CN36" s="28"/>
      <c r="CO36" s="28"/>
      <c r="CP36" s="28"/>
      <c r="CQ36" s="28"/>
      <c r="CS36" s="28"/>
    </row>
    <row r="37" spans="1:97" s="32" customFormat="1" ht="20.25" customHeight="1">
      <c r="A37" s="29">
        <v>28</v>
      </c>
      <c r="B37" s="30" t="s">
        <v>82</v>
      </c>
      <c r="C37" s="23">
        <v>2325.6</v>
      </c>
      <c r="D37" s="31">
        <v>0</v>
      </c>
      <c r="E37" s="25">
        <f t="shared" si="0"/>
        <v>36549.6</v>
      </c>
      <c r="F37" s="26">
        <f t="shared" si="1"/>
        <v>31123.256</v>
      </c>
      <c r="G37" s="26">
        <f t="shared" si="2"/>
        <v>85.1534791078425</v>
      </c>
      <c r="H37" s="26">
        <f t="shared" si="3"/>
        <v>10870.3</v>
      </c>
      <c r="I37" s="26">
        <f t="shared" si="4"/>
        <v>9723.756</v>
      </c>
      <c r="J37" s="26">
        <f t="shared" si="5"/>
        <v>89.45250821044498</v>
      </c>
      <c r="K37" s="26">
        <f t="shared" si="6"/>
        <v>4034</v>
      </c>
      <c r="L37" s="26">
        <f t="shared" si="7"/>
        <v>2808</v>
      </c>
      <c r="M37" s="23">
        <f t="shared" si="8"/>
        <v>69.60832920178483</v>
      </c>
      <c r="N37" s="27">
        <v>0</v>
      </c>
      <c r="O37" s="26">
        <v>0</v>
      </c>
      <c r="P37" s="23" t="e">
        <f t="shared" si="9"/>
        <v>#DIV/0!</v>
      </c>
      <c r="Q37" s="27">
        <v>3873.2999999999997</v>
      </c>
      <c r="R37" s="26">
        <v>4036.256</v>
      </c>
      <c r="S37" s="23">
        <f t="shared" si="10"/>
        <v>104.20716185165104</v>
      </c>
      <c r="T37" s="27">
        <v>4034</v>
      </c>
      <c r="U37" s="26">
        <v>2808</v>
      </c>
      <c r="V37" s="23">
        <f t="shared" si="11"/>
        <v>69.60832920178483</v>
      </c>
      <c r="W37" s="27">
        <v>42</v>
      </c>
      <c r="X37" s="26">
        <v>124</v>
      </c>
      <c r="Y37" s="23">
        <f t="shared" si="12"/>
        <v>295.23809523809524</v>
      </c>
      <c r="Z37" s="27">
        <v>0</v>
      </c>
      <c r="AA37" s="26">
        <v>0</v>
      </c>
      <c r="AB37" s="23" t="e">
        <f t="shared" si="13"/>
        <v>#DIV/0!</v>
      </c>
      <c r="AC37" s="27">
        <v>0</v>
      </c>
      <c r="AD37" s="26"/>
      <c r="AE37" s="27">
        <v>0</v>
      </c>
      <c r="AF37" s="26"/>
      <c r="AG37" s="27">
        <v>25679.3</v>
      </c>
      <c r="AH37" s="26">
        <v>21399.5</v>
      </c>
      <c r="AI37" s="27">
        <v>0</v>
      </c>
      <c r="AJ37" s="26"/>
      <c r="AK37" s="27">
        <v>0</v>
      </c>
      <c r="AL37" s="26">
        <v>0</v>
      </c>
      <c r="AM37" s="27">
        <v>0</v>
      </c>
      <c r="AN37" s="26"/>
      <c r="AO37" s="27">
        <v>0</v>
      </c>
      <c r="AP37" s="26"/>
      <c r="AQ37" s="26">
        <f t="shared" si="14"/>
        <v>921</v>
      </c>
      <c r="AR37" s="26">
        <f t="shared" si="15"/>
        <v>888</v>
      </c>
      <c r="AS37" s="23">
        <f t="shared" si="16"/>
        <v>96.41693811074919</v>
      </c>
      <c r="AT37" s="27">
        <v>921</v>
      </c>
      <c r="AU37" s="26">
        <v>888</v>
      </c>
      <c r="AV37" s="27">
        <v>0</v>
      </c>
      <c r="AW37" s="26">
        <v>0</v>
      </c>
      <c r="AX37" s="27">
        <v>0</v>
      </c>
      <c r="AY37" s="26">
        <v>0</v>
      </c>
      <c r="AZ37" s="27">
        <v>0</v>
      </c>
      <c r="BA37" s="26">
        <v>0</v>
      </c>
      <c r="BB37" s="27">
        <v>0</v>
      </c>
      <c r="BC37" s="26"/>
      <c r="BD37" s="27">
        <v>0</v>
      </c>
      <c r="BE37" s="26">
        <v>0</v>
      </c>
      <c r="BF37" s="27">
        <v>0</v>
      </c>
      <c r="BG37" s="26">
        <v>0</v>
      </c>
      <c r="BH37" s="27">
        <v>2000</v>
      </c>
      <c r="BI37" s="26">
        <v>1867.5</v>
      </c>
      <c r="BJ37" s="27">
        <v>700</v>
      </c>
      <c r="BK37" s="26">
        <v>696</v>
      </c>
      <c r="BL37" s="27">
        <v>0</v>
      </c>
      <c r="BM37" s="26">
        <v>0</v>
      </c>
      <c r="BN37" s="27">
        <v>0</v>
      </c>
      <c r="BO37" s="26">
        <v>0</v>
      </c>
      <c r="BP37" s="27">
        <v>0</v>
      </c>
      <c r="BQ37" s="26">
        <v>0</v>
      </c>
      <c r="BR37" s="27">
        <v>0</v>
      </c>
      <c r="BS37" s="26">
        <v>0</v>
      </c>
      <c r="BT37" s="23"/>
      <c r="BU37" s="26">
        <f t="shared" si="17"/>
        <v>36549.6</v>
      </c>
      <c r="BV37" s="26">
        <f t="shared" si="18"/>
        <v>31123.256</v>
      </c>
      <c r="BW37" s="27">
        <v>0</v>
      </c>
      <c r="BX37" s="26">
        <v>0</v>
      </c>
      <c r="BY37" s="27">
        <v>0</v>
      </c>
      <c r="BZ37" s="26">
        <v>0</v>
      </c>
      <c r="CA37" s="27">
        <v>0</v>
      </c>
      <c r="CB37" s="26"/>
      <c r="CC37" s="27">
        <v>0</v>
      </c>
      <c r="CD37" s="26">
        <v>0</v>
      </c>
      <c r="CE37" s="27">
        <v>0</v>
      </c>
      <c r="CF37" s="26"/>
      <c r="CG37" s="27">
        <v>424.4</v>
      </c>
      <c r="CH37" s="26">
        <v>0</v>
      </c>
      <c r="CI37" s="23"/>
      <c r="CJ37" s="26">
        <f t="shared" si="20"/>
        <v>424.4</v>
      </c>
      <c r="CK37" s="26">
        <f t="shared" si="19"/>
        <v>0</v>
      </c>
      <c r="CM37" s="28"/>
      <c r="CN37" s="28"/>
      <c r="CO37" s="28"/>
      <c r="CP37" s="28"/>
      <c r="CQ37" s="28"/>
      <c r="CS37" s="28"/>
    </row>
    <row r="38" spans="1:97" s="32" customFormat="1" ht="20.25" customHeight="1">
      <c r="A38" s="21">
        <v>29</v>
      </c>
      <c r="B38" s="30" t="s">
        <v>83</v>
      </c>
      <c r="C38" s="23">
        <v>1828.6</v>
      </c>
      <c r="D38" s="31">
        <v>0</v>
      </c>
      <c r="E38" s="25">
        <f t="shared" si="0"/>
        <v>53076.2</v>
      </c>
      <c r="F38" s="26">
        <f t="shared" si="1"/>
        <v>36628.058</v>
      </c>
      <c r="G38" s="26">
        <f t="shared" si="2"/>
        <v>69.01032477833756</v>
      </c>
      <c r="H38" s="26">
        <f t="shared" si="3"/>
        <v>26210.5</v>
      </c>
      <c r="I38" s="26">
        <f t="shared" si="4"/>
        <v>14239.958</v>
      </c>
      <c r="J38" s="26">
        <f t="shared" si="5"/>
        <v>54.32921157551364</v>
      </c>
      <c r="K38" s="26">
        <f t="shared" si="6"/>
        <v>5263.4</v>
      </c>
      <c r="L38" s="26">
        <f t="shared" si="7"/>
        <v>2090.675</v>
      </c>
      <c r="M38" s="23">
        <f t="shared" si="8"/>
        <v>39.720997834099634</v>
      </c>
      <c r="N38" s="27">
        <v>0</v>
      </c>
      <c r="O38" s="26">
        <v>0</v>
      </c>
      <c r="P38" s="23" t="e">
        <f t="shared" si="9"/>
        <v>#DIV/0!</v>
      </c>
      <c r="Q38" s="27">
        <v>13104.2</v>
      </c>
      <c r="R38" s="26">
        <v>6060.498</v>
      </c>
      <c r="S38" s="23">
        <f t="shared" si="10"/>
        <v>46.24851574304421</v>
      </c>
      <c r="T38" s="27">
        <v>5263.4</v>
      </c>
      <c r="U38" s="26">
        <v>2090.675</v>
      </c>
      <c r="V38" s="23">
        <f t="shared" si="11"/>
        <v>39.720997834099634</v>
      </c>
      <c r="W38" s="27">
        <v>424.4</v>
      </c>
      <c r="X38" s="26">
        <v>461.8</v>
      </c>
      <c r="Y38" s="23">
        <f t="shared" si="12"/>
        <v>108.81244109330821</v>
      </c>
      <c r="Z38" s="27">
        <v>0</v>
      </c>
      <c r="AA38" s="26">
        <v>0</v>
      </c>
      <c r="AB38" s="23" t="e">
        <f t="shared" si="13"/>
        <v>#DIV/0!</v>
      </c>
      <c r="AC38" s="27">
        <v>0</v>
      </c>
      <c r="AD38" s="26"/>
      <c r="AE38" s="27">
        <v>0</v>
      </c>
      <c r="AF38" s="26"/>
      <c r="AG38" s="27">
        <v>26865.7</v>
      </c>
      <c r="AH38" s="26">
        <v>22388.1</v>
      </c>
      <c r="AI38" s="27">
        <v>0</v>
      </c>
      <c r="AJ38" s="26"/>
      <c r="AK38" s="27">
        <v>0</v>
      </c>
      <c r="AL38" s="26">
        <v>0</v>
      </c>
      <c r="AM38" s="27">
        <v>0</v>
      </c>
      <c r="AN38" s="26"/>
      <c r="AO38" s="27">
        <v>0</v>
      </c>
      <c r="AP38" s="26"/>
      <c r="AQ38" s="26">
        <f t="shared" si="14"/>
        <v>2403.5</v>
      </c>
      <c r="AR38" s="26">
        <f t="shared" si="15"/>
        <v>1662.03</v>
      </c>
      <c r="AS38" s="23">
        <f t="shared" si="16"/>
        <v>69.15040565841481</v>
      </c>
      <c r="AT38" s="27">
        <v>2220</v>
      </c>
      <c r="AU38" s="26">
        <v>1662.03</v>
      </c>
      <c r="AV38" s="27">
        <v>0</v>
      </c>
      <c r="AW38" s="26">
        <v>0</v>
      </c>
      <c r="AX38" s="27">
        <v>0</v>
      </c>
      <c r="AY38" s="26">
        <v>0</v>
      </c>
      <c r="AZ38" s="27">
        <v>183.5</v>
      </c>
      <c r="BA38" s="26">
        <v>0</v>
      </c>
      <c r="BB38" s="27">
        <v>0</v>
      </c>
      <c r="BC38" s="26"/>
      <c r="BD38" s="27">
        <v>0</v>
      </c>
      <c r="BE38" s="26">
        <v>0</v>
      </c>
      <c r="BF38" s="27">
        <v>0</v>
      </c>
      <c r="BG38" s="26">
        <v>0</v>
      </c>
      <c r="BH38" s="27">
        <v>1100</v>
      </c>
      <c r="BI38" s="26">
        <v>467.15</v>
      </c>
      <c r="BJ38" s="27">
        <v>300</v>
      </c>
      <c r="BK38" s="26">
        <v>117.85</v>
      </c>
      <c r="BL38" s="27">
        <v>0</v>
      </c>
      <c r="BM38" s="26">
        <v>0</v>
      </c>
      <c r="BN38" s="27">
        <v>0</v>
      </c>
      <c r="BO38" s="26">
        <v>0</v>
      </c>
      <c r="BP38" s="27">
        <v>0</v>
      </c>
      <c r="BQ38" s="26">
        <v>0</v>
      </c>
      <c r="BR38" s="27">
        <v>3915</v>
      </c>
      <c r="BS38" s="26">
        <v>3497.805</v>
      </c>
      <c r="BT38" s="23"/>
      <c r="BU38" s="26">
        <f t="shared" si="17"/>
        <v>53076.2</v>
      </c>
      <c r="BV38" s="26">
        <f t="shared" si="18"/>
        <v>36628.058</v>
      </c>
      <c r="BW38" s="27">
        <v>0</v>
      </c>
      <c r="BX38" s="26">
        <v>0</v>
      </c>
      <c r="BY38" s="27">
        <v>0</v>
      </c>
      <c r="BZ38" s="26">
        <v>0</v>
      </c>
      <c r="CA38" s="27">
        <v>0</v>
      </c>
      <c r="CB38" s="26"/>
      <c r="CC38" s="27">
        <v>0</v>
      </c>
      <c r="CD38" s="26">
        <v>0</v>
      </c>
      <c r="CE38" s="27">
        <v>0</v>
      </c>
      <c r="CF38" s="26"/>
      <c r="CG38" s="27">
        <v>1880.4</v>
      </c>
      <c r="CH38" s="26">
        <v>1593.2302</v>
      </c>
      <c r="CI38" s="23"/>
      <c r="CJ38" s="26">
        <f t="shared" si="20"/>
        <v>1880.4</v>
      </c>
      <c r="CK38" s="26">
        <f t="shared" si="19"/>
        <v>1593.2302</v>
      </c>
      <c r="CM38" s="28"/>
      <c r="CN38" s="28"/>
      <c r="CO38" s="28"/>
      <c r="CP38" s="28"/>
      <c r="CQ38" s="28"/>
      <c r="CS38" s="28"/>
    </row>
    <row r="39" spans="1:97" s="32" customFormat="1" ht="20.25" customHeight="1">
      <c r="A39" s="29">
        <v>30</v>
      </c>
      <c r="B39" s="30" t="s">
        <v>84</v>
      </c>
      <c r="C39" s="23">
        <v>439.5</v>
      </c>
      <c r="D39" s="31">
        <v>0</v>
      </c>
      <c r="E39" s="25">
        <f t="shared" si="0"/>
        <v>59652</v>
      </c>
      <c r="F39" s="26">
        <f t="shared" si="1"/>
        <v>48683.635</v>
      </c>
      <c r="G39" s="26">
        <f t="shared" si="2"/>
        <v>81.61274559109502</v>
      </c>
      <c r="H39" s="26">
        <f t="shared" si="3"/>
        <v>12524</v>
      </c>
      <c r="I39" s="26">
        <f t="shared" si="4"/>
        <v>9526.835000000001</v>
      </c>
      <c r="J39" s="26">
        <f t="shared" si="5"/>
        <v>76.06862823379113</v>
      </c>
      <c r="K39" s="26">
        <f t="shared" si="6"/>
        <v>4130</v>
      </c>
      <c r="L39" s="26">
        <f t="shared" si="7"/>
        <v>2690.973</v>
      </c>
      <c r="M39" s="23">
        <f t="shared" si="8"/>
        <v>65.15673123486683</v>
      </c>
      <c r="N39" s="27">
        <v>0</v>
      </c>
      <c r="O39" s="26">
        <v>12.654</v>
      </c>
      <c r="P39" s="23" t="e">
        <f t="shared" si="9"/>
        <v>#DIV/0!</v>
      </c>
      <c r="Q39" s="27">
        <v>4334.6</v>
      </c>
      <c r="R39" s="26">
        <v>3542.893</v>
      </c>
      <c r="S39" s="23">
        <f t="shared" si="10"/>
        <v>81.73517740968023</v>
      </c>
      <c r="T39" s="27">
        <v>4130</v>
      </c>
      <c r="U39" s="26">
        <v>2678.319</v>
      </c>
      <c r="V39" s="23">
        <f t="shared" si="11"/>
        <v>64.85033898305085</v>
      </c>
      <c r="W39" s="27">
        <v>380</v>
      </c>
      <c r="X39" s="26">
        <v>311.3</v>
      </c>
      <c r="Y39" s="23">
        <f t="shared" si="12"/>
        <v>81.92105263157895</v>
      </c>
      <c r="Z39" s="27">
        <v>0</v>
      </c>
      <c r="AA39" s="26">
        <v>0</v>
      </c>
      <c r="AB39" s="23" t="e">
        <f t="shared" si="13"/>
        <v>#DIV/0!</v>
      </c>
      <c r="AC39" s="27">
        <v>0</v>
      </c>
      <c r="AD39" s="26"/>
      <c r="AE39" s="27">
        <v>0</v>
      </c>
      <c r="AF39" s="26"/>
      <c r="AG39" s="27">
        <v>46427.9</v>
      </c>
      <c r="AH39" s="26">
        <v>38689.9</v>
      </c>
      <c r="AI39" s="27">
        <v>0</v>
      </c>
      <c r="AJ39" s="26"/>
      <c r="AK39" s="27">
        <v>700.1</v>
      </c>
      <c r="AL39" s="26">
        <v>466.9</v>
      </c>
      <c r="AM39" s="27">
        <v>0</v>
      </c>
      <c r="AN39" s="26"/>
      <c r="AO39" s="27">
        <v>0</v>
      </c>
      <c r="AP39" s="26"/>
      <c r="AQ39" s="26">
        <f t="shared" si="14"/>
        <v>1139.4</v>
      </c>
      <c r="AR39" s="26">
        <f t="shared" si="15"/>
        <v>1396.014</v>
      </c>
      <c r="AS39" s="23">
        <f t="shared" si="16"/>
        <v>122.52185360716163</v>
      </c>
      <c r="AT39" s="27">
        <v>1139.4</v>
      </c>
      <c r="AU39" s="26">
        <v>1396.014</v>
      </c>
      <c r="AV39" s="27">
        <v>0</v>
      </c>
      <c r="AW39" s="26">
        <v>0</v>
      </c>
      <c r="AX39" s="27">
        <v>0</v>
      </c>
      <c r="AY39" s="26">
        <v>0</v>
      </c>
      <c r="AZ39" s="27">
        <v>0</v>
      </c>
      <c r="BA39" s="26">
        <v>0</v>
      </c>
      <c r="BB39" s="27">
        <v>0</v>
      </c>
      <c r="BC39" s="26"/>
      <c r="BD39" s="27">
        <v>0</v>
      </c>
      <c r="BE39" s="26">
        <v>0</v>
      </c>
      <c r="BF39" s="27">
        <v>0</v>
      </c>
      <c r="BG39" s="26">
        <v>1136.6</v>
      </c>
      <c r="BH39" s="27">
        <v>2540</v>
      </c>
      <c r="BI39" s="26">
        <v>449.055</v>
      </c>
      <c r="BJ39" s="27">
        <v>300</v>
      </c>
      <c r="BK39" s="26">
        <v>449.055</v>
      </c>
      <c r="BL39" s="27">
        <v>0</v>
      </c>
      <c r="BM39" s="26">
        <v>0</v>
      </c>
      <c r="BN39" s="27">
        <v>0</v>
      </c>
      <c r="BO39" s="26">
        <v>0</v>
      </c>
      <c r="BP39" s="27">
        <v>0</v>
      </c>
      <c r="BQ39" s="26">
        <v>0</v>
      </c>
      <c r="BR39" s="27">
        <v>0</v>
      </c>
      <c r="BS39" s="26">
        <v>0</v>
      </c>
      <c r="BT39" s="23"/>
      <c r="BU39" s="26">
        <f t="shared" si="17"/>
        <v>59652</v>
      </c>
      <c r="BV39" s="26">
        <f t="shared" si="18"/>
        <v>48683.635</v>
      </c>
      <c r="BW39" s="27">
        <v>0</v>
      </c>
      <c r="BX39" s="26">
        <v>0</v>
      </c>
      <c r="BY39" s="27">
        <v>0</v>
      </c>
      <c r="BZ39" s="26">
        <v>0</v>
      </c>
      <c r="CA39" s="27">
        <v>0</v>
      </c>
      <c r="CB39" s="26"/>
      <c r="CC39" s="27">
        <v>0</v>
      </c>
      <c r="CD39" s="26">
        <v>0</v>
      </c>
      <c r="CE39" s="27">
        <v>0</v>
      </c>
      <c r="CF39" s="26"/>
      <c r="CG39" s="27">
        <v>460.5</v>
      </c>
      <c r="CH39" s="26">
        <v>0</v>
      </c>
      <c r="CI39" s="23"/>
      <c r="CJ39" s="26">
        <f t="shared" si="20"/>
        <v>460.5</v>
      </c>
      <c r="CK39" s="26">
        <f t="shared" si="19"/>
        <v>0</v>
      </c>
      <c r="CM39" s="28"/>
      <c r="CN39" s="28"/>
      <c r="CO39" s="28"/>
      <c r="CP39" s="28"/>
      <c r="CQ39" s="28"/>
      <c r="CS39" s="28"/>
    </row>
    <row r="40" spans="1:97" s="32" customFormat="1" ht="20.25" customHeight="1">
      <c r="A40" s="21">
        <v>31</v>
      </c>
      <c r="B40" s="30" t="s">
        <v>85</v>
      </c>
      <c r="C40" s="23">
        <v>5841.8</v>
      </c>
      <c r="D40" s="31">
        <v>0</v>
      </c>
      <c r="E40" s="25">
        <f t="shared" si="0"/>
        <v>68505.7</v>
      </c>
      <c r="F40" s="26">
        <f t="shared" si="1"/>
        <v>57668.47079999999</v>
      </c>
      <c r="G40" s="26">
        <f t="shared" si="2"/>
        <v>84.18054380876335</v>
      </c>
      <c r="H40" s="26">
        <f t="shared" si="3"/>
        <v>11029.2</v>
      </c>
      <c r="I40" s="26">
        <f t="shared" si="4"/>
        <v>9771.370799999999</v>
      </c>
      <c r="J40" s="26">
        <f t="shared" si="5"/>
        <v>88.59546295288868</v>
      </c>
      <c r="K40" s="26">
        <f t="shared" si="6"/>
        <v>4545.6</v>
      </c>
      <c r="L40" s="26">
        <f t="shared" si="7"/>
        <v>4293.7918</v>
      </c>
      <c r="M40" s="23">
        <f t="shared" si="8"/>
        <v>94.46039686730023</v>
      </c>
      <c r="N40" s="27">
        <v>85.6</v>
      </c>
      <c r="O40" s="26">
        <v>17</v>
      </c>
      <c r="P40" s="23">
        <f t="shared" si="9"/>
        <v>19.85981308411215</v>
      </c>
      <c r="Q40" s="27">
        <v>2275.6</v>
      </c>
      <c r="R40" s="26">
        <v>1826.306</v>
      </c>
      <c r="S40" s="23">
        <f t="shared" si="10"/>
        <v>80.25602039022675</v>
      </c>
      <c r="T40" s="27">
        <v>4460</v>
      </c>
      <c r="U40" s="26">
        <v>4276.7918</v>
      </c>
      <c r="V40" s="23">
        <f t="shared" si="11"/>
        <v>95.8921928251121</v>
      </c>
      <c r="W40" s="27">
        <v>106</v>
      </c>
      <c r="X40" s="26">
        <v>46.4</v>
      </c>
      <c r="Y40" s="23">
        <f t="shared" si="12"/>
        <v>43.77358490566038</v>
      </c>
      <c r="Z40" s="27">
        <v>0</v>
      </c>
      <c r="AA40" s="26">
        <v>0</v>
      </c>
      <c r="AB40" s="23" t="e">
        <f t="shared" si="13"/>
        <v>#DIV/0!</v>
      </c>
      <c r="AC40" s="27">
        <v>0</v>
      </c>
      <c r="AD40" s="26"/>
      <c r="AE40" s="27">
        <v>0</v>
      </c>
      <c r="AF40" s="26"/>
      <c r="AG40" s="27">
        <v>57476.5</v>
      </c>
      <c r="AH40" s="26">
        <v>47897.1</v>
      </c>
      <c r="AI40" s="27">
        <v>0</v>
      </c>
      <c r="AJ40" s="26"/>
      <c r="AK40" s="27">
        <v>0</v>
      </c>
      <c r="AL40" s="26">
        <v>0</v>
      </c>
      <c r="AM40" s="27">
        <v>0</v>
      </c>
      <c r="AN40" s="26"/>
      <c r="AO40" s="27">
        <v>0</v>
      </c>
      <c r="AP40" s="26"/>
      <c r="AQ40" s="26">
        <f t="shared" si="14"/>
        <v>542</v>
      </c>
      <c r="AR40" s="26">
        <f t="shared" si="15"/>
        <v>378.59</v>
      </c>
      <c r="AS40" s="23">
        <f t="shared" si="16"/>
        <v>69.85055350553505</v>
      </c>
      <c r="AT40" s="27">
        <v>542</v>
      </c>
      <c r="AU40" s="26">
        <v>378.59</v>
      </c>
      <c r="AV40" s="27">
        <v>0</v>
      </c>
      <c r="AW40" s="26">
        <v>0</v>
      </c>
      <c r="AX40" s="27">
        <v>0</v>
      </c>
      <c r="AY40" s="26">
        <v>0</v>
      </c>
      <c r="AZ40" s="27">
        <v>0</v>
      </c>
      <c r="BA40" s="26">
        <v>0</v>
      </c>
      <c r="BB40" s="27">
        <v>0</v>
      </c>
      <c r="BC40" s="26"/>
      <c r="BD40" s="27">
        <v>0</v>
      </c>
      <c r="BE40" s="26">
        <v>0</v>
      </c>
      <c r="BF40" s="27">
        <v>0</v>
      </c>
      <c r="BG40" s="26">
        <v>1872</v>
      </c>
      <c r="BH40" s="27">
        <v>3560</v>
      </c>
      <c r="BI40" s="26">
        <v>842.827</v>
      </c>
      <c r="BJ40" s="27">
        <v>860</v>
      </c>
      <c r="BK40" s="26">
        <v>399.2</v>
      </c>
      <c r="BL40" s="27">
        <v>0</v>
      </c>
      <c r="BM40" s="26">
        <v>511.456</v>
      </c>
      <c r="BN40" s="27">
        <v>0</v>
      </c>
      <c r="BO40" s="26">
        <v>0</v>
      </c>
      <c r="BP40" s="27">
        <v>0</v>
      </c>
      <c r="BQ40" s="26">
        <v>0</v>
      </c>
      <c r="BR40" s="27">
        <v>0</v>
      </c>
      <c r="BS40" s="26">
        <v>0</v>
      </c>
      <c r="BT40" s="23"/>
      <c r="BU40" s="26">
        <f t="shared" si="17"/>
        <v>68505.7</v>
      </c>
      <c r="BV40" s="26">
        <f t="shared" si="18"/>
        <v>57668.47079999999</v>
      </c>
      <c r="BW40" s="27">
        <v>0</v>
      </c>
      <c r="BX40" s="26">
        <v>0</v>
      </c>
      <c r="BY40" s="27">
        <v>0</v>
      </c>
      <c r="BZ40" s="26">
        <v>0</v>
      </c>
      <c r="CA40" s="27">
        <v>0</v>
      </c>
      <c r="CB40" s="26"/>
      <c r="CC40" s="27">
        <v>0</v>
      </c>
      <c r="CD40" s="26">
        <v>0</v>
      </c>
      <c r="CE40" s="27">
        <v>0</v>
      </c>
      <c r="CF40" s="26"/>
      <c r="CG40" s="27">
        <v>5858.2</v>
      </c>
      <c r="CH40" s="26">
        <v>5854.8385</v>
      </c>
      <c r="CI40" s="23"/>
      <c r="CJ40" s="26">
        <f t="shared" si="20"/>
        <v>5858.2</v>
      </c>
      <c r="CK40" s="26">
        <f t="shared" si="19"/>
        <v>5854.8385</v>
      </c>
      <c r="CM40" s="28"/>
      <c r="CN40" s="28"/>
      <c r="CO40" s="28"/>
      <c r="CP40" s="28"/>
      <c r="CQ40" s="28"/>
      <c r="CS40" s="28"/>
    </row>
    <row r="41" spans="1:97" s="32" customFormat="1" ht="20.25" customHeight="1">
      <c r="A41" s="29">
        <v>32</v>
      </c>
      <c r="B41" s="30" t="s">
        <v>86</v>
      </c>
      <c r="C41" s="23">
        <v>4491.299999999999</v>
      </c>
      <c r="D41" s="31">
        <v>0</v>
      </c>
      <c r="E41" s="25">
        <f t="shared" si="0"/>
        <v>42901.09999999999</v>
      </c>
      <c r="F41" s="26">
        <f t="shared" si="1"/>
        <v>33810.16499999999</v>
      </c>
      <c r="G41" s="26">
        <f t="shared" si="2"/>
        <v>78.80955266881269</v>
      </c>
      <c r="H41" s="26">
        <f t="shared" si="3"/>
        <v>6491.4</v>
      </c>
      <c r="I41" s="26">
        <f t="shared" si="4"/>
        <v>3468.6650000000004</v>
      </c>
      <c r="J41" s="26">
        <f t="shared" si="5"/>
        <v>53.43477524108822</v>
      </c>
      <c r="K41" s="26">
        <f t="shared" si="6"/>
        <v>3308</v>
      </c>
      <c r="L41" s="26">
        <f t="shared" si="7"/>
        <v>1720.311</v>
      </c>
      <c r="M41" s="23">
        <f t="shared" si="8"/>
        <v>52.00456469165658</v>
      </c>
      <c r="N41" s="27">
        <v>0</v>
      </c>
      <c r="O41" s="26">
        <v>0.1</v>
      </c>
      <c r="P41" s="23" t="e">
        <f t="shared" si="9"/>
        <v>#DIV/0!</v>
      </c>
      <c r="Q41" s="27">
        <v>1890.2</v>
      </c>
      <c r="R41" s="26">
        <v>1167.94</v>
      </c>
      <c r="S41" s="23">
        <f t="shared" si="10"/>
        <v>61.78922865305259</v>
      </c>
      <c r="T41" s="27">
        <v>3308</v>
      </c>
      <c r="U41" s="26">
        <v>1720.211</v>
      </c>
      <c r="V41" s="23">
        <f t="shared" si="11"/>
        <v>52.001541717049584</v>
      </c>
      <c r="W41" s="27">
        <v>84</v>
      </c>
      <c r="X41" s="26">
        <v>22.84</v>
      </c>
      <c r="Y41" s="23">
        <f t="shared" si="12"/>
        <v>27.190476190476193</v>
      </c>
      <c r="Z41" s="27">
        <v>0</v>
      </c>
      <c r="AA41" s="26">
        <v>0</v>
      </c>
      <c r="AB41" s="23" t="e">
        <f t="shared" si="13"/>
        <v>#DIV/0!</v>
      </c>
      <c r="AC41" s="27">
        <v>0</v>
      </c>
      <c r="AD41" s="26"/>
      <c r="AE41" s="27">
        <v>0</v>
      </c>
      <c r="AF41" s="26"/>
      <c r="AG41" s="27">
        <v>36409.7</v>
      </c>
      <c r="AH41" s="26">
        <v>30341.5</v>
      </c>
      <c r="AI41" s="27">
        <v>0</v>
      </c>
      <c r="AJ41" s="26"/>
      <c r="AK41" s="27">
        <v>0</v>
      </c>
      <c r="AL41" s="26">
        <v>0</v>
      </c>
      <c r="AM41" s="27">
        <v>0</v>
      </c>
      <c r="AN41" s="26"/>
      <c r="AO41" s="27">
        <v>0</v>
      </c>
      <c r="AP41" s="26"/>
      <c r="AQ41" s="26">
        <f t="shared" si="14"/>
        <v>609.2</v>
      </c>
      <c r="AR41" s="26">
        <f t="shared" si="15"/>
        <v>310.25</v>
      </c>
      <c r="AS41" s="23">
        <f t="shared" si="16"/>
        <v>50.927445830597506</v>
      </c>
      <c r="AT41" s="27">
        <v>609.2</v>
      </c>
      <c r="AU41" s="26">
        <v>310.25</v>
      </c>
      <c r="AV41" s="27">
        <v>0</v>
      </c>
      <c r="AW41" s="26">
        <v>0</v>
      </c>
      <c r="AX41" s="27">
        <v>0</v>
      </c>
      <c r="AY41" s="26">
        <v>0</v>
      </c>
      <c r="AZ41" s="27">
        <v>0</v>
      </c>
      <c r="BA41" s="26">
        <v>0</v>
      </c>
      <c r="BB41" s="27">
        <v>0</v>
      </c>
      <c r="BC41" s="26"/>
      <c r="BD41" s="27">
        <v>0</v>
      </c>
      <c r="BE41" s="26">
        <v>0</v>
      </c>
      <c r="BF41" s="27">
        <v>0</v>
      </c>
      <c r="BG41" s="26">
        <v>0</v>
      </c>
      <c r="BH41" s="27">
        <v>600</v>
      </c>
      <c r="BI41" s="26">
        <v>247.324</v>
      </c>
      <c r="BJ41" s="27">
        <v>600</v>
      </c>
      <c r="BK41" s="26">
        <v>247.324</v>
      </c>
      <c r="BL41" s="27">
        <v>0</v>
      </c>
      <c r="BM41" s="26">
        <v>0</v>
      </c>
      <c r="BN41" s="27">
        <v>0</v>
      </c>
      <c r="BO41" s="26">
        <v>0</v>
      </c>
      <c r="BP41" s="27">
        <v>0</v>
      </c>
      <c r="BQ41" s="26">
        <v>0</v>
      </c>
      <c r="BR41" s="27">
        <v>0</v>
      </c>
      <c r="BS41" s="26">
        <v>0</v>
      </c>
      <c r="BT41" s="23"/>
      <c r="BU41" s="26">
        <f t="shared" si="17"/>
        <v>42901.09999999999</v>
      </c>
      <c r="BV41" s="26">
        <f t="shared" si="18"/>
        <v>33810.165</v>
      </c>
      <c r="BW41" s="27">
        <v>0</v>
      </c>
      <c r="BX41" s="26">
        <v>0</v>
      </c>
      <c r="BY41" s="27">
        <v>0</v>
      </c>
      <c r="BZ41" s="26">
        <v>0</v>
      </c>
      <c r="CA41" s="27">
        <v>0</v>
      </c>
      <c r="CB41" s="26"/>
      <c r="CC41" s="27">
        <v>0</v>
      </c>
      <c r="CD41" s="26">
        <v>0</v>
      </c>
      <c r="CE41" s="27">
        <v>0</v>
      </c>
      <c r="CF41" s="26"/>
      <c r="CG41" s="27">
        <v>8908.7</v>
      </c>
      <c r="CH41" s="26">
        <v>4692.054</v>
      </c>
      <c r="CI41" s="23"/>
      <c r="CJ41" s="26">
        <f t="shared" si="20"/>
        <v>8908.7</v>
      </c>
      <c r="CK41" s="26">
        <f t="shared" si="19"/>
        <v>4692.054</v>
      </c>
      <c r="CM41" s="28"/>
      <c r="CN41" s="28"/>
      <c r="CO41" s="28"/>
      <c r="CP41" s="28"/>
      <c r="CQ41" s="28"/>
      <c r="CS41" s="28"/>
    </row>
    <row r="42" spans="1:97" s="32" customFormat="1" ht="20.25" customHeight="1">
      <c r="A42" s="21">
        <v>33</v>
      </c>
      <c r="B42" s="30" t="s">
        <v>87</v>
      </c>
      <c r="C42" s="23">
        <v>12701.9</v>
      </c>
      <c r="D42" s="31">
        <v>0</v>
      </c>
      <c r="E42" s="25">
        <f aca="true" t="shared" si="21" ref="E42:E65">BU42+CJ42-CG42</f>
        <v>35703.1</v>
      </c>
      <c r="F42" s="26">
        <f aca="true" t="shared" si="22" ref="F42:F65">BV42+CK42-CH42</f>
        <v>27937.470999999998</v>
      </c>
      <c r="G42" s="26">
        <f aca="true" t="shared" si="23" ref="G42:G73">F42/E42*100</f>
        <v>78.24942652038618</v>
      </c>
      <c r="H42" s="26">
        <f aca="true" t="shared" si="24" ref="H42:H65">N42+Q42+T42+W42+Z42+AC42+AO42+AT42+AV42+AX42+AZ42+BB42+BF42+BH42+BL42+BN42+BR42</f>
        <v>8559</v>
      </c>
      <c r="I42" s="26">
        <f aca="true" t="shared" si="25" ref="I42:I65">O42+R42+U42+X42+AA42+AD42+AP42+AU42+AW42+AY42+BA42+BC42+BG42+BI42+BM42+BO42+BS42+BT42</f>
        <v>5317.4710000000005</v>
      </c>
      <c r="J42" s="26">
        <f aca="true" t="shared" si="26" ref="J42:J73">I42/H42*100</f>
        <v>62.127246173618424</v>
      </c>
      <c r="K42" s="26">
        <f aca="true" t="shared" si="27" ref="K42:K65">N42+T42</f>
        <v>4400</v>
      </c>
      <c r="L42" s="26">
        <f aca="true" t="shared" si="28" ref="L42:L65">O42+U42</f>
        <v>2637.4</v>
      </c>
      <c r="M42" s="23">
        <f aca="true" t="shared" si="29" ref="M42:M73">L42/K42*100</f>
        <v>59.94090909090909</v>
      </c>
      <c r="N42" s="27">
        <v>0</v>
      </c>
      <c r="O42" s="26">
        <v>0</v>
      </c>
      <c r="P42" s="23" t="e">
        <f aca="true" t="shared" si="30" ref="P42:P73">O42/N42*100</f>
        <v>#DIV/0!</v>
      </c>
      <c r="Q42" s="27">
        <v>2038</v>
      </c>
      <c r="R42" s="26">
        <v>1570.338</v>
      </c>
      <c r="S42" s="23">
        <f aca="true" t="shared" si="31" ref="S42:S73">R42/Q42*100</f>
        <v>77.05289499509323</v>
      </c>
      <c r="T42" s="27">
        <v>4400</v>
      </c>
      <c r="U42" s="26">
        <v>2637.4</v>
      </c>
      <c r="V42" s="23">
        <f aca="true" t="shared" si="32" ref="V42:V73">U42/T42*100</f>
        <v>59.94090909090909</v>
      </c>
      <c r="W42" s="27">
        <v>110</v>
      </c>
      <c r="X42" s="26">
        <v>67.8</v>
      </c>
      <c r="Y42" s="23">
        <f aca="true" t="shared" si="33" ref="Y42:Y73">X42/W42*100</f>
        <v>61.63636363636363</v>
      </c>
      <c r="Z42" s="27">
        <v>0</v>
      </c>
      <c r="AA42" s="26">
        <v>0</v>
      </c>
      <c r="AB42" s="23" t="e">
        <f aca="true" t="shared" si="34" ref="AB42:AB73">AA42/Z42*100</f>
        <v>#DIV/0!</v>
      </c>
      <c r="AC42" s="27">
        <v>0</v>
      </c>
      <c r="AD42" s="26"/>
      <c r="AE42" s="27">
        <v>0</v>
      </c>
      <c r="AF42" s="26"/>
      <c r="AG42" s="27">
        <v>27144.1</v>
      </c>
      <c r="AH42" s="26">
        <v>22620</v>
      </c>
      <c r="AI42" s="27">
        <v>0</v>
      </c>
      <c r="AJ42" s="26"/>
      <c r="AK42" s="27">
        <v>0</v>
      </c>
      <c r="AL42" s="26">
        <v>0</v>
      </c>
      <c r="AM42" s="27">
        <v>0</v>
      </c>
      <c r="AN42" s="26"/>
      <c r="AO42" s="27">
        <v>0</v>
      </c>
      <c r="AP42" s="26"/>
      <c r="AQ42" s="26">
        <f aca="true" t="shared" si="35" ref="AQ42:AQ65">AT42+AV42+AX42+AZ42</f>
        <v>811</v>
      </c>
      <c r="AR42" s="26">
        <f aca="true" t="shared" si="36" ref="AR42:AR65">AU42+AW42+AY42+BA42</f>
        <v>467.333</v>
      </c>
      <c r="AS42" s="23">
        <f aca="true" t="shared" si="37" ref="AS42:AS73">AR42/AQ42*100</f>
        <v>57.62429099876696</v>
      </c>
      <c r="AT42" s="27">
        <v>811</v>
      </c>
      <c r="AU42" s="26">
        <v>467.333</v>
      </c>
      <c r="AV42" s="27">
        <v>0</v>
      </c>
      <c r="AW42" s="26">
        <v>0</v>
      </c>
      <c r="AX42" s="27">
        <v>0</v>
      </c>
      <c r="AY42" s="26">
        <v>0</v>
      </c>
      <c r="AZ42" s="27">
        <v>0</v>
      </c>
      <c r="BA42" s="26">
        <v>0</v>
      </c>
      <c r="BB42" s="27">
        <v>0</v>
      </c>
      <c r="BC42" s="26"/>
      <c r="BD42" s="27">
        <v>0</v>
      </c>
      <c r="BE42" s="26">
        <v>0</v>
      </c>
      <c r="BF42" s="27">
        <v>0</v>
      </c>
      <c r="BG42" s="26">
        <v>0</v>
      </c>
      <c r="BH42" s="27">
        <v>1200</v>
      </c>
      <c r="BI42" s="26">
        <v>574.6</v>
      </c>
      <c r="BJ42" s="27">
        <v>0</v>
      </c>
      <c r="BK42" s="26">
        <v>574.6</v>
      </c>
      <c r="BL42" s="27">
        <v>0</v>
      </c>
      <c r="BM42" s="26">
        <v>0</v>
      </c>
      <c r="BN42" s="27">
        <v>0</v>
      </c>
      <c r="BO42" s="26">
        <v>0</v>
      </c>
      <c r="BP42" s="27">
        <v>0</v>
      </c>
      <c r="BQ42" s="26">
        <v>0</v>
      </c>
      <c r="BR42" s="27">
        <v>0</v>
      </c>
      <c r="BS42" s="26">
        <v>0</v>
      </c>
      <c r="BT42" s="23"/>
      <c r="BU42" s="26">
        <f aca="true" t="shared" si="38" ref="BU42:BU65">N42+Q42+T42+W42+Z42+AC42+AE42+AG42+AI42+AK42+AM42+AO42+AT42+AV42+AX42+AZ42+BB42+BD42+BF42+BH42+BL42+BN42+BP42+BR42</f>
        <v>35703.1</v>
      </c>
      <c r="BV42" s="26">
        <f aca="true" t="shared" si="39" ref="BV42:BV66">O42+R42+U42+X42+AA42+AD42+AF42+AH42+AJ42+AL42+AN42+AP42+AU42+AW42+AY42+BA42+BC42+BE42+BG42+BI42+BM42+BO42+BQ42+BS42+BT42</f>
        <v>27937.470999999998</v>
      </c>
      <c r="BW42" s="27">
        <v>0</v>
      </c>
      <c r="BX42" s="26">
        <v>0</v>
      </c>
      <c r="BY42" s="27">
        <v>0</v>
      </c>
      <c r="BZ42" s="26">
        <v>0</v>
      </c>
      <c r="CA42" s="27">
        <v>0</v>
      </c>
      <c r="CB42" s="26"/>
      <c r="CC42" s="27">
        <v>0</v>
      </c>
      <c r="CD42" s="26">
        <v>0</v>
      </c>
      <c r="CE42" s="27">
        <v>0</v>
      </c>
      <c r="CF42" s="26"/>
      <c r="CG42" s="27">
        <v>3228.1</v>
      </c>
      <c r="CH42" s="26">
        <v>3200</v>
      </c>
      <c r="CI42" s="23"/>
      <c r="CJ42" s="26">
        <f t="shared" si="20"/>
        <v>3228.1</v>
      </c>
      <c r="CK42" s="26">
        <f aca="true" t="shared" si="40" ref="CK42:CK65">BX42+BZ42+CB42+CD42+CF42+CH42+CI42</f>
        <v>3200</v>
      </c>
      <c r="CM42" s="28"/>
      <c r="CN42" s="28"/>
      <c r="CO42" s="28"/>
      <c r="CP42" s="28"/>
      <c r="CQ42" s="28"/>
      <c r="CS42" s="28"/>
    </row>
    <row r="43" spans="1:97" s="32" customFormat="1" ht="20.25" customHeight="1">
      <c r="A43" s="29">
        <v>34</v>
      </c>
      <c r="B43" s="30" t="s">
        <v>88</v>
      </c>
      <c r="C43" s="23">
        <v>2613.1</v>
      </c>
      <c r="D43" s="31">
        <v>0</v>
      </c>
      <c r="E43" s="25">
        <f t="shared" si="21"/>
        <v>23477.2</v>
      </c>
      <c r="F43" s="26">
        <f t="shared" si="22"/>
        <v>19202.721</v>
      </c>
      <c r="G43" s="26">
        <f t="shared" si="23"/>
        <v>81.79306305692332</v>
      </c>
      <c r="H43" s="26">
        <f t="shared" si="24"/>
        <v>5466.5</v>
      </c>
      <c r="I43" s="26">
        <f t="shared" si="25"/>
        <v>3943.821</v>
      </c>
      <c r="J43" s="26">
        <f t="shared" si="26"/>
        <v>72.14526662398244</v>
      </c>
      <c r="K43" s="26">
        <f t="shared" si="27"/>
        <v>2250</v>
      </c>
      <c r="L43" s="26">
        <f t="shared" si="28"/>
        <v>1635.104</v>
      </c>
      <c r="M43" s="23">
        <f t="shared" si="29"/>
        <v>72.67128888888888</v>
      </c>
      <c r="N43" s="27">
        <v>0</v>
      </c>
      <c r="O43" s="26">
        <v>0</v>
      </c>
      <c r="P43" s="23" t="e">
        <f t="shared" si="30"/>
        <v>#DIV/0!</v>
      </c>
      <c r="Q43" s="27">
        <v>2244.5</v>
      </c>
      <c r="R43" s="26">
        <v>1608.945</v>
      </c>
      <c r="S43" s="23">
        <f t="shared" si="31"/>
        <v>71.68389396302072</v>
      </c>
      <c r="T43" s="27">
        <v>2250</v>
      </c>
      <c r="U43" s="26">
        <v>1635.104</v>
      </c>
      <c r="V43" s="23">
        <f t="shared" si="32"/>
        <v>72.67128888888888</v>
      </c>
      <c r="W43" s="27">
        <v>72</v>
      </c>
      <c r="X43" s="26">
        <v>48</v>
      </c>
      <c r="Y43" s="23">
        <f t="shared" si="33"/>
        <v>66.66666666666666</v>
      </c>
      <c r="Z43" s="27">
        <v>0</v>
      </c>
      <c r="AA43" s="26">
        <v>0</v>
      </c>
      <c r="AB43" s="23" t="e">
        <f t="shared" si="34"/>
        <v>#DIV/0!</v>
      </c>
      <c r="AC43" s="27">
        <v>0</v>
      </c>
      <c r="AD43" s="26"/>
      <c r="AE43" s="27">
        <v>0</v>
      </c>
      <c r="AF43" s="26"/>
      <c r="AG43" s="27">
        <v>16510.7</v>
      </c>
      <c r="AH43" s="26">
        <v>13758.9</v>
      </c>
      <c r="AI43" s="27">
        <v>0</v>
      </c>
      <c r="AJ43" s="26"/>
      <c r="AK43" s="27">
        <v>1500</v>
      </c>
      <c r="AL43" s="26">
        <v>1500</v>
      </c>
      <c r="AM43" s="27">
        <v>0</v>
      </c>
      <c r="AN43" s="26"/>
      <c r="AO43" s="27">
        <v>0</v>
      </c>
      <c r="AP43" s="26"/>
      <c r="AQ43" s="26">
        <f t="shared" si="35"/>
        <v>500</v>
      </c>
      <c r="AR43" s="26">
        <f t="shared" si="36"/>
        <v>425.622</v>
      </c>
      <c r="AS43" s="23">
        <f t="shared" si="37"/>
        <v>85.1244</v>
      </c>
      <c r="AT43" s="27">
        <v>500</v>
      </c>
      <c r="AU43" s="26">
        <v>425.622</v>
      </c>
      <c r="AV43" s="27">
        <v>0</v>
      </c>
      <c r="AW43" s="26">
        <v>0</v>
      </c>
      <c r="AX43" s="27">
        <v>0</v>
      </c>
      <c r="AY43" s="26">
        <v>0</v>
      </c>
      <c r="AZ43" s="27">
        <v>0</v>
      </c>
      <c r="BA43" s="26">
        <v>0</v>
      </c>
      <c r="BB43" s="27">
        <v>0</v>
      </c>
      <c r="BC43" s="26"/>
      <c r="BD43" s="27">
        <v>0</v>
      </c>
      <c r="BE43" s="26">
        <v>0</v>
      </c>
      <c r="BF43" s="27">
        <v>0</v>
      </c>
      <c r="BG43" s="26">
        <v>0</v>
      </c>
      <c r="BH43" s="27">
        <v>400</v>
      </c>
      <c r="BI43" s="26">
        <v>226.15</v>
      </c>
      <c r="BJ43" s="27">
        <v>400</v>
      </c>
      <c r="BK43" s="26">
        <v>226.15</v>
      </c>
      <c r="BL43" s="27">
        <v>0</v>
      </c>
      <c r="BM43" s="26">
        <v>0</v>
      </c>
      <c r="BN43" s="27">
        <v>0</v>
      </c>
      <c r="BO43" s="26">
        <v>0</v>
      </c>
      <c r="BP43" s="27">
        <v>0</v>
      </c>
      <c r="BQ43" s="26">
        <v>0</v>
      </c>
      <c r="BR43" s="27">
        <v>0</v>
      </c>
      <c r="BS43" s="26">
        <v>0</v>
      </c>
      <c r="BT43" s="23"/>
      <c r="BU43" s="26">
        <f t="shared" si="38"/>
        <v>23477.2</v>
      </c>
      <c r="BV43" s="26">
        <f t="shared" si="39"/>
        <v>19202.721</v>
      </c>
      <c r="BW43" s="27">
        <v>0</v>
      </c>
      <c r="BX43" s="26">
        <v>0</v>
      </c>
      <c r="BY43" s="27">
        <v>0</v>
      </c>
      <c r="BZ43" s="26">
        <v>0</v>
      </c>
      <c r="CA43" s="27">
        <v>0</v>
      </c>
      <c r="CB43" s="26"/>
      <c r="CC43" s="27">
        <v>0</v>
      </c>
      <c r="CD43" s="26">
        <v>0</v>
      </c>
      <c r="CE43" s="27">
        <v>0</v>
      </c>
      <c r="CF43" s="26"/>
      <c r="CG43" s="27">
        <v>149.9</v>
      </c>
      <c r="CH43" s="26">
        <v>0</v>
      </c>
      <c r="CI43" s="23"/>
      <c r="CJ43" s="26">
        <f t="shared" si="20"/>
        <v>149.9</v>
      </c>
      <c r="CK43" s="26">
        <f t="shared" si="40"/>
        <v>0</v>
      </c>
      <c r="CM43" s="28"/>
      <c r="CN43" s="28"/>
      <c r="CO43" s="28"/>
      <c r="CP43" s="28"/>
      <c r="CQ43" s="28"/>
      <c r="CS43" s="28"/>
    </row>
    <row r="44" spans="1:97" s="32" customFormat="1" ht="20.25" customHeight="1">
      <c r="A44" s="21">
        <v>35</v>
      </c>
      <c r="B44" s="30" t="s">
        <v>89</v>
      </c>
      <c r="C44" s="23">
        <v>486.195</v>
      </c>
      <c r="D44" s="31">
        <v>0</v>
      </c>
      <c r="E44" s="25">
        <f t="shared" si="21"/>
        <v>15981.500000000002</v>
      </c>
      <c r="F44" s="26">
        <f t="shared" si="22"/>
        <v>12434.116</v>
      </c>
      <c r="G44" s="26">
        <f t="shared" si="23"/>
        <v>77.80318493257829</v>
      </c>
      <c r="H44" s="26">
        <f t="shared" si="24"/>
        <v>4672.6</v>
      </c>
      <c r="I44" s="26">
        <f t="shared" si="25"/>
        <v>3010.016</v>
      </c>
      <c r="J44" s="26">
        <f t="shared" si="26"/>
        <v>64.41843941274664</v>
      </c>
      <c r="K44" s="26">
        <f t="shared" si="27"/>
        <v>1582.7</v>
      </c>
      <c r="L44" s="26">
        <f t="shared" si="28"/>
        <v>1185.574</v>
      </c>
      <c r="M44" s="23">
        <f t="shared" si="29"/>
        <v>74.90832122322614</v>
      </c>
      <c r="N44" s="27">
        <v>0</v>
      </c>
      <c r="O44" s="26">
        <v>0</v>
      </c>
      <c r="P44" s="23" t="e">
        <f t="shared" si="30"/>
        <v>#DIV/0!</v>
      </c>
      <c r="Q44" s="27">
        <v>1378</v>
      </c>
      <c r="R44" s="26">
        <v>954.342</v>
      </c>
      <c r="S44" s="23">
        <f t="shared" si="31"/>
        <v>69.255587808418</v>
      </c>
      <c r="T44" s="27">
        <v>1582.7</v>
      </c>
      <c r="U44" s="26">
        <v>1185.574</v>
      </c>
      <c r="V44" s="23">
        <f t="shared" si="32"/>
        <v>74.90832122322614</v>
      </c>
      <c r="W44" s="27">
        <v>24</v>
      </c>
      <c r="X44" s="26">
        <v>17.6</v>
      </c>
      <c r="Y44" s="23">
        <f t="shared" si="33"/>
        <v>73.33333333333334</v>
      </c>
      <c r="Z44" s="27">
        <v>0</v>
      </c>
      <c r="AA44" s="26">
        <v>0</v>
      </c>
      <c r="AB44" s="23" t="e">
        <f t="shared" si="34"/>
        <v>#DIV/0!</v>
      </c>
      <c r="AC44" s="27">
        <v>0</v>
      </c>
      <c r="AD44" s="26"/>
      <c r="AE44" s="27">
        <v>0</v>
      </c>
      <c r="AF44" s="26"/>
      <c r="AG44" s="27">
        <v>11308.900000000001</v>
      </c>
      <c r="AH44" s="26">
        <v>9424.1</v>
      </c>
      <c r="AI44" s="27">
        <v>0</v>
      </c>
      <c r="AJ44" s="26"/>
      <c r="AK44" s="27">
        <v>0</v>
      </c>
      <c r="AL44" s="26">
        <v>0</v>
      </c>
      <c r="AM44" s="27">
        <v>0</v>
      </c>
      <c r="AN44" s="26"/>
      <c r="AO44" s="27">
        <v>0</v>
      </c>
      <c r="AP44" s="26"/>
      <c r="AQ44" s="26">
        <f t="shared" si="35"/>
        <v>1487.9</v>
      </c>
      <c r="AR44" s="26">
        <f t="shared" si="36"/>
        <v>666.9</v>
      </c>
      <c r="AS44" s="23">
        <f t="shared" si="37"/>
        <v>44.821560588749236</v>
      </c>
      <c r="AT44" s="27">
        <v>1487.9</v>
      </c>
      <c r="AU44" s="26">
        <v>666.9</v>
      </c>
      <c r="AV44" s="27">
        <v>0</v>
      </c>
      <c r="AW44" s="26">
        <v>0</v>
      </c>
      <c r="AX44" s="27">
        <v>0</v>
      </c>
      <c r="AY44" s="26">
        <v>0</v>
      </c>
      <c r="AZ44" s="27">
        <v>0</v>
      </c>
      <c r="BA44" s="26">
        <v>0</v>
      </c>
      <c r="BB44" s="27">
        <v>0</v>
      </c>
      <c r="BC44" s="26"/>
      <c r="BD44" s="27">
        <v>0</v>
      </c>
      <c r="BE44" s="26">
        <v>0</v>
      </c>
      <c r="BF44" s="27">
        <v>0</v>
      </c>
      <c r="BG44" s="26">
        <v>0</v>
      </c>
      <c r="BH44" s="27">
        <v>200</v>
      </c>
      <c r="BI44" s="26">
        <v>185.6</v>
      </c>
      <c r="BJ44" s="27">
        <v>150</v>
      </c>
      <c r="BK44" s="26">
        <v>167.9</v>
      </c>
      <c r="BL44" s="27">
        <v>0</v>
      </c>
      <c r="BM44" s="26">
        <v>0</v>
      </c>
      <c r="BN44" s="27">
        <v>0</v>
      </c>
      <c r="BO44" s="26">
        <v>0</v>
      </c>
      <c r="BP44" s="27">
        <v>0</v>
      </c>
      <c r="BQ44" s="26">
        <v>0</v>
      </c>
      <c r="BR44" s="27">
        <v>0</v>
      </c>
      <c r="BS44" s="26">
        <v>0</v>
      </c>
      <c r="BT44" s="23"/>
      <c r="BU44" s="26">
        <f t="shared" si="38"/>
        <v>15981.500000000002</v>
      </c>
      <c r="BV44" s="26">
        <f t="shared" si="39"/>
        <v>12434.116</v>
      </c>
      <c r="BW44" s="27">
        <v>0</v>
      </c>
      <c r="BX44" s="26">
        <v>0</v>
      </c>
      <c r="BY44" s="27">
        <v>0</v>
      </c>
      <c r="BZ44" s="26">
        <v>0</v>
      </c>
      <c r="CA44" s="27">
        <v>0</v>
      </c>
      <c r="CB44" s="26"/>
      <c r="CC44" s="27">
        <v>0</v>
      </c>
      <c r="CD44" s="26">
        <v>0</v>
      </c>
      <c r="CE44" s="27">
        <v>0</v>
      </c>
      <c r="CF44" s="26"/>
      <c r="CG44" s="27">
        <v>313.805</v>
      </c>
      <c r="CH44" s="26">
        <v>0</v>
      </c>
      <c r="CI44" s="23"/>
      <c r="CJ44" s="26">
        <f t="shared" si="20"/>
        <v>313.805</v>
      </c>
      <c r="CK44" s="26">
        <f t="shared" si="40"/>
        <v>0</v>
      </c>
      <c r="CM44" s="28"/>
      <c r="CN44" s="28"/>
      <c r="CO44" s="28"/>
      <c r="CP44" s="28"/>
      <c r="CQ44" s="28"/>
      <c r="CS44" s="28"/>
    </row>
    <row r="45" spans="1:97" s="32" customFormat="1" ht="20.25" customHeight="1">
      <c r="A45" s="29">
        <v>36</v>
      </c>
      <c r="B45" s="30" t="s">
        <v>90</v>
      </c>
      <c r="C45" s="23">
        <v>2.8000000000000114</v>
      </c>
      <c r="D45" s="31">
        <v>0</v>
      </c>
      <c r="E45" s="25">
        <f t="shared" si="21"/>
        <v>10776.2</v>
      </c>
      <c r="F45" s="26">
        <f t="shared" si="22"/>
        <v>8932.818000000001</v>
      </c>
      <c r="G45" s="26">
        <f t="shared" si="23"/>
        <v>82.89395148568141</v>
      </c>
      <c r="H45" s="26">
        <f t="shared" si="24"/>
        <v>2133</v>
      </c>
      <c r="I45" s="26">
        <f t="shared" si="25"/>
        <v>1730.2179999999998</v>
      </c>
      <c r="J45" s="26">
        <f t="shared" si="26"/>
        <v>81.11664322550398</v>
      </c>
      <c r="K45" s="26">
        <f t="shared" si="27"/>
        <v>595</v>
      </c>
      <c r="L45" s="26">
        <f t="shared" si="28"/>
        <v>623.747</v>
      </c>
      <c r="M45" s="23">
        <f t="shared" si="29"/>
        <v>104.83142857142855</v>
      </c>
      <c r="N45" s="27">
        <v>0</v>
      </c>
      <c r="O45" s="26">
        <v>0</v>
      </c>
      <c r="P45" s="23" t="e">
        <f t="shared" si="30"/>
        <v>#DIV/0!</v>
      </c>
      <c r="Q45" s="27">
        <v>1022</v>
      </c>
      <c r="R45" s="26">
        <v>763.895</v>
      </c>
      <c r="S45" s="23">
        <f t="shared" si="31"/>
        <v>74.74510763209393</v>
      </c>
      <c r="T45" s="27">
        <v>595</v>
      </c>
      <c r="U45" s="26">
        <v>623.747</v>
      </c>
      <c r="V45" s="23">
        <f t="shared" si="32"/>
        <v>104.83142857142855</v>
      </c>
      <c r="W45" s="27">
        <v>166</v>
      </c>
      <c r="X45" s="26">
        <v>82</v>
      </c>
      <c r="Y45" s="23">
        <f t="shared" si="33"/>
        <v>49.39759036144578</v>
      </c>
      <c r="Z45" s="27">
        <v>0</v>
      </c>
      <c r="AA45" s="26">
        <v>0</v>
      </c>
      <c r="AB45" s="23" t="e">
        <f t="shared" si="34"/>
        <v>#DIV/0!</v>
      </c>
      <c r="AC45" s="27">
        <v>0</v>
      </c>
      <c r="AD45" s="26"/>
      <c r="AE45" s="27">
        <v>0</v>
      </c>
      <c r="AF45" s="26"/>
      <c r="AG45" s="27">
        <v>8643.2</v>
      </c>
      <c r="AH45" s="26">
        <v>7202.6</v>
      </c>
      <c r="AI45" s="27">
        <v>0</v>
      </c>
      <c r="AJ45" s="26"/>
      <c r="AK45" s="27">
        <v>0</v>
      </c>
      <c r="AL45" s="26">
        <v>0</v>
      </c>
      <c r="AM45" s="27">
        <v>0</v>
      </c>
      <c r="AN45" s="26"/>
      <c r="AO45" s="27">
        <v>0</v>
      </c>
      <c r="AP45" s="26"/>
      <c r="AQ45" s="26">
        <f t="shared" si="35"/>
        <v>140</v>
      </c>
      <c r="AR45" s="26">
        <f t="shared" si="36"/>
        <v>124.7</v>
      </c>
      <c r="AS45" s="23">
        <f t="shared" si="37"/>
        <v>89.07142857142857</v>
      </c>
      <c r="AT45" s="27">
        <v>140</v>
      </c>
      <c r="AU45" s="26">
        <v>124.7</v>
      </c>
      <c r="AV45" s="27">
        <v>0</v>
      </c>
      <c r="AW45" s="26">
        <v>0</v>
      </c>
      <c r="AX45" s="27">
        <v>0</v>
      </c>
      <c r="AY45" s="26">
        <v>0</v>
      </c>
      <c r="AZ45" s="27">
        <v>0</v>
      </c>
      <c r="BA45" s="26">
        <v>0</v>
      </c>
      <c r="BB45" s="27">
        <v>0</v>
      </c>
      <c r="BC45" s="26"/>
      <c r="BD45" s="27">
        <v>0</v>
      </c>
      <c r="BE45" s="26">
        <v>0</v>
      </c>
      <c r="BF45" s="27">
        <v>0</v>
      </c>
      <c r="BG45" s="26">
        <v>0</v>
      </c>
      <c r="BH45" s="27">
        <v>210</v>
      </c>
      <c r="BI45" s="26">
        <v>135.876</v>
      </c>
      <c r="BJ45" s="27">
        <v>170</v>
      </c>
      <c r="BK45" s="26">
        <v>107.876</v>
      </c>
      <c r="BL45" s="27">
        <v>0</v>
      </c>
      <c r="BM45" s="26">
        <v>0</v>
      </c>
      <c r="BN45" s="27">
        <v>0</v>
      </c>
      <c r="BO45" s="26">
        <v>0</v>
      </c>
      <c r="BP45" s="27">
        <v>0</v>
      </c>
      <c r="BQ45" s="26">
        <v>0</v>
      </c>
      <c r="BR45" s="27">
        <v>0</v>
      </c>
      <c r="BS45" s="26">
        <v>0</v>
      </c>
      <c r="BT45" s="23"/>
      <c r="BU45" s="26">
        <f t="shared" si="38"/>
        <v>10776.2</v>
      </c>
      <c r="BV45" s="26">
        <f t="shared" si="39"/>
        <v>8932.818000000001</v>
      </c>
      <c r="BW45" s="27">
        <v>0</v>
      </c>
      <c r="BX45" s="26">
        <v>0</v>
      </c>
      <c r="BY45" s="27">
        <v>0</v>
      </c>
      <c r="BZ45" s="26">
        <v>0</v>
      </c>
      <c r="CA45" s="27">
        <v>0</v>
      </c>
      <c r="CB45" s="26"/>
      <c r="CC45" s="27">
        <v>0</v>
      </c>
      <c r="CD45" s="26">
        <v>0</v>
      </c>
      <c r="CE45" s="27">
        <v>0</v>
      </c>
      <c r="CF45" s="26"/>
      <c r="CG45" s="27">
        <v>32</v>
      </c>
      <c r="CH45" s="26">
        <v>32</v>
      </c>
      <c r="CI45" s="23"/>
      <c r="CJ45" s="26">
        <f t="shared" si="20"/>
        <v>32</v>
      </c>
      <c r="CK45" s="26">
        <f t="shared" si="40"/>
        <v>32</v>
      </c>
      <c r="CM45" s="28"/>
      <c r="CN45" s="28"/>
      <c r="CO45" s="28"/>
      <c r="CP45" s="28"/>
      <c r="CQ45" s="28"/>
      <c r="CS45" s="28"/>
    </row>
    <row r="46" spans="1:97" s="32" customFormat="1" ht="20.25" customHeight="1">
      <c r="A46" s="21">
        <v>37</v>
      </c>
      <c r="B46" s="30" t="s">
        <v>91</v>
      </c>
      <c r="C46" s="23">
        <v>1123.8</v>
      </c>
      <c r="D46" s="31">
        <v>0</v>
      </c>
      <c r="E46" s="25">
        <f t="shared" si="21"/>
        <v>5550.2</v>
      </c>
      <c r="F46" s="26">
        <f t="shared" si="22"/>
        <v>4484.67</v>
      </c>
      <c r="G46" s="26">
        <f t="shared" si="23"/>
        <v>80.80195308277179</v>
      </c>
      <c r="H46" s="26">
        <f t="shared" si="24"/>
        <v>2050.2</v>
      </c>
      <c r="I46" s="26">
        <f t="shared" si="25"/>
        <v>1568.0700000000002</v>
      </c>
      <c r="J46" s="26">
        <f t="shared" si="26"/>
        <v>76.48375768217737</v>
      </c>
      <c r="K46" s="26">
        <f t="shared" si="27"/>
        <v>334.2</v>
      </c>
      <c r="L46" s="26">
        <f t="shared" si="28"/>
        <v>434.288</v>
      </c>
      <c r="M46" s="23">
        <f t="shared" si="29"/>
        <v>129.94853381208858</v>
      </c>
      <c r="N46" s="27">
        <v>44.7</v>
      </c>
      <c r="O46" s="26">
        <v>44.688</v>
      </c>
      <c r="P46" s="23">
        <f t="shared" si="30"/>
        <v>99.97315436241611</v>
      </c>
      <c r="Q46" s="27">
        <v>1050</v>
      </c>
      <c r="R46" s="26">
        <v>644.882</v>
      </c>
      <c r="S46" s="23">
        <f t="shared" si="31"/>
        <v>61.417333333333325</v>
      </c>
      <c r="T46" s="27">
        <v>289.5</v>
      </c>
      <c r="U46" s="26">
        <v>389.6</v>
      </c>
      <c r="V46" s="23">
        <f t="shared" si="32"/>
        <v>134.57685664939552</v>
      </c>
      <c r="W46" s="27">
        <v>0</v>
      </c>
      <c r="X46" s="26">
        <v>0</v>
      </c>
      <c r="Y46" s="23" t="e">
        <f t="shared" si="33"/>
        <v>#DIV/0!</v>
      </c>
      <c r="Z46" s="27">
        <v>0</v>
      </c>
      <c r="AA46" s="26">
        <v>0</v>
      </c>
      <c r="AB46" s="23" t="e">
        <f t="shared" si="34"/>
        <v>#DIV/0!</v>
      </c>
      <c r="AC46" s="27">
        <v>0</v>
      </c>
      <c r="AD46" s="26"/>
      <c r="AE46" s="27">
        <v>0</v>
      </c>
      <c r="AF46" s="26"/>
      <c r="AG46" s="27">
        <v>3500</v>
      </c>
      <c r="AH46" s="26">
        <v>2916.6</v>
      </c>
      <c r="AI46" s="27">
        <v>0</v>
      </c>
      <c r="AJ46" s="26"/>
      <c r="AK46" s="27">
        <v>0</v>
      </c>
      <c r="AL46" s="26">
        <v>0</v>
      </c>
      <c r="AM46" s="27">
        <v>0</v>
      </c>
      <c r="AN46" s="26"/>
      <c r="AO46" s="27">
        <v>0</v>
      </c>
      <c r="AP46" s="26"/>
      <c r="AQ46" s="26">
        <f t="shared" si="35"/>
        <v>666</v>
      </c>
      <c r="AR46" s="26">
        <f t="shared" si="36"/>
        <v>488.9</v>
      </c>
      <c r="AS46" s="23">
        <f t="shared" si="37"/>
        <v>73.4084084084084</v>
      </c>
      <c r="AT46" s="27">
        <v>563</v>
      </c>
      <c r="AU46" s="26">
        <v>488.9</v>
      </c>
      <c r="AV46" s="27">
        <v>0</v>
      </c>
      <c r="AW46" s="26">
        <v>0</v>
      </c>
      <c r="AX46" s="27">
        <v>0</v>
      </c>
      <c r="AY46" s="26">
        <v>0</v>
      </c>
      <c r="AZ46" s="27">
        <v>103</v>
      </c>
      <c r="BA46" s="26">
        <v>0</v>
      </c>
      <c r="BB46" s="27">
        <v>0</v>
      </c>
      <c r="BC46" s="26"/>
      <c r="BD46" s="27">
        <v>0</v>
      </c>
      <c r="BE46" s="26">
        <v>0</v>
      </c>
      <c r="BF46" s="27">
        <v>0</v>
      </c>
      <c r="BG46" s="26">
        <v>0</v>
      </c>
      <c r="BH46" s="27">
        <v>0</v>
      </c>
      <c r="BI46" s="26">
        <v>0</v>
      </c>
      <c r="BJ46" s="27">
        <v>0</v>
      </c>
      <c r="BK46" s="26">
        <v>0</v>
      </c>
      <c r="BL46" s="27">
        <v>0</v>
      </c>
      <c r="BM46" s="26">
        <v>0</v>
      </c>
      <c r="BN46" s="27">
        <v>0</v>
      </c>
      <c r="BO46" s="26">
        <v>0</v>
      </c>
      <c r="BP46" s="27">
        <v>0</v>
      </c>
      <c r="BQ46" s="26">
        <v>0</v>
      </c>
      <c r="BR46" s="27">
        <v>0</v>
      </c>
      <c r="BS46" s="26">
        <v>0</v>
      </c>
      <c r="BT46" s="23"/>
      <c r="BU46" s="26">
        <f t="shared" si="38"/>
        <v>5550.2</v>
      </c>
      <c r="BV46" s="26">
        <f t="shared" si="39"/>
        <v>4484.67</v>
      </c>
      <c r="BW46" s="27">
        <v>0</v>
      </c>
      <c r="BX46" s="26">
        <v>0</v>
      </c>
      <c r="BY46" s="27">
        <v>0</v>
      </c>
      <c r="BZ46" s="26">
        <v>0</v>
      </c>
      <c r="CA46" s="27">
        <v>0</v>
      </c>
      <c r="CB46" s="26"/>
      <c r="CC46" s="27">
        <v>0</v>
      </c>
      <c r="CD46" s="26">
        <v>0</v>
      </c>
      <c r="CE46" s="27">
        <v>0</v>
      </c>
      <c r="CF46" s="26"/>
      <c r="CG46" s="27">
        <v>0</v>
      </c>
      <c r="CH46" s="26">
        <v>0</v>
      </c>
      <c r="CI46" s="23"/>
      <c r="CJ46" s="26">
        <f t="shared" si="20"/>
        <v>0</v>
      </c>
      <c r="CK46" s="26">
        <f t="shared" si="40"/>
        <v>0</v>
      </c>
      <c r="CM46" s="28"/>
      <c r="CN46" s="28"/>
      <c r="CO46" s="28"/>
      <c r="CP46" s="28"/>
      <c r="CQ46" s="28"/>
      <c r="CS46" s="28"/>
    </row>
    <row r="47" spans="1:97" s="32" customFormat="1" ht="20.25" customHeight="1">
      <c r="A47" s="29">
        <v>38</v>
      </c>
      <c r="B47" s="30" t="s">
        <v>92</v>
      </c>
      <c r="C47" s="23">
        <v>1558.953</v>
      </c>
      <c r="D47" s="31">
        <v>0</v>
      </c>
      <c r="E47" s="25">
        <f t="shared" si="21"/>
        <v>11235.199999999999</v>
      </c>
      <c r="F47" s="26">
        <f t="shared" si="22"/>
        <v>8638.312</v>
      </c>
      <c r="G47" s="26">
        <f t="shared" si="23"/>
        <v>76.88614354884649</v>
      </c>
      <c r="H47" s="26">
        <f t="shared" si="24"/>
        <v>2755.8</v>
      </c>
      <c r="I47" s="26">
        <f t="shared" si="25"/>
        <v>1943.012</v>
      </c>
      <c r="J47" s="26">
        <f t="shared" si="26"/>
        <v>70.50627766891647</v>
      </c>
      <c r="K47" s="26">
        <f t="shared" si="27"/>
        <v>1200</v>
      </c>
      <c r="L47" s="26">
        <f t="shared" si="28"/>
        <v>691.464</v>
      </c>
      <c r="M47" s="23">
        <f t="shared" si="29"/>
        <v>57.62200000000001</v>
      </c>
      <c r="N47" s="27">
        <v>0</v>
      </c>
      <c r="O47" s="26">
        <v>0</v>
      </c>
      <c r="P47" s="23" t="e">
        <f t="shared" si="30"/>
        <v>#DIV/0!</v>
      </c>
      <c r="Q47" s="27">
        <v>1200</v>
      </c>
      <c r="R47" s="26">
        <v>984.448</v>
      </c>
      <c r="S47" s="23">
        <f t="shared" si="31"/>
        <v>82.03733333333332</v>
      </c>
      <c r="T47" s="27">
        <v>1200</v>
      </c>
      <c r="U47" s="26">
        <v>691.464</v>
      </c>
      <c r="V47" s="23">
        <f t="shared" si="32"/>
        <v>57.62200000000001</v>
      </c>
      <c r="W47" s="27">
        <v>20</v>
      </c>
      <c r="X47" s="26">
        <v>28.6</v>
      </c>
      <c r="Y47" s="23">
        <f t="shared" si="33"/>
        <v>143.00000000000003</v>
      </c>
      <c r="Z47" s="27">
        <v>0</v>
      </c>
      <c r="AA47" s="26">
        <v>0</v>
      </c>
      <c r="AB47" s="23" t="e">
        <f t="shared" si="34"/>
        <v>#DIV/0!</v>
      </c>
      <c r="AC47" s="27">
        <v>0</v>
      </c>
      <c r="AD47" s="26"/>
      <c r="AE47" s="27">
        <v>0</v>
      </c>
      <c r="AF47" s="26"/>
      <c r="AG47" s="27">
        <v>8479.4</v>
      </c>
      <c r="AH47" s="26">
        <v>7066.3</v>
      </c>
      <c r="AI47" s="27">
        <v>0</v>
      </c>
      <c r="AJ47" s="26"/>
      <c r="AK47" s="27">
        <v>0</v>
      </c>
      <c r="AL47" s="26">
        <v>0</v>
      </c>
      <c r="AM47" s="27">
        <v>0</v>
      </c>
      <c r="AN47" s="26"/>
      <c r="AO47" s="27">
        <v>0</v>
      </c>
      <c r="AP47" s="26"/>
      <c r="AQ47" s="26">
        <f t="shared" si="35"/>
        <v>185.8</v>
      </c>
      <c r="AR47" s="26">
        <f t="shared" si="36"/>
        <v>92.5</v>
      </c>
      <c r="AS47" s="23">
        <f t="shared" si="37"/>
        <v>49.78471474703983</v>
      </c>
      <c r="AT47" s="27">
        <v>185.8</v>
      </c>
      <c r="AU47" s="26">
        <v>92.5</v>
      </c>
      <c r="AV47" s="27">
        <v>0</v>
      </c>
      <c r="AW47" s="26">
        <v>0</v>
      </c>
      <c r="AX47" s="27">
        <v>0</v>
      </c>
      <c r="AY47" s="26">
        <v>0</v>
      </c>
      <c r="AZ47" s="27">
        <v>0</v>
      </c>
      <c r="BA47" s="26">
        <v>0</v>
      </c>
      <c r="BB47" s="27">
        <v>0</v>
      </c>
      <c r="BC47" s="26"/>
      <c r="BD47" s="27">
        <v>0</v>
      </c>
      <c r="BE47" s="26">
        <v>0</v>
      </c>
      <c r="BF47" s="27">
        <v>0</v>
      </c>
      <c r="BG47" s="26">
        <v>0</v>
      </c>
      <c r="BH47" s="27">
        <v>150</v>
      </c>
      <c r="BI47" s="26">
        <v>146</v>
      </c>
      <c r="BJ47" s="27">
        <v>150</v>
      </c>
      <c r="BK47" s="26">
        <v>146</v>
      </c>
      <c r="BL47" s="27">
        <v>0</v>
      </c>
      <c r="BM47" s="26">
        <v>0</v>
      </c>
      <c r="BN47" s="27">
        <v>0</v>
      </c>
      <c r="BO47" s="26">
        <v>0</v>
      </c>
      <c r="BP47" s="27">
        <v>0</v>
      </c>
      <c r="BQ47" s="26">
        <v>0</v>
      </c>
      <c r="BR47" s="27">
        <v>0</v>
      </c>
      <c r="BS47" s="26">
        <v>0</v>
      </c>
      <c r="BT47" s="23"/>
      <c r="BU47" s="26">
        <f t="shared" si="38"/>
        <v>11235.199999999999</v>
      </c>
      <c r="BV47" s="26">
        <f t="shared" si="39"/>
        <v>9009.312</v>
      </c>
      <c r="BW47" s="27">
        <v>0</v>
      </c>
      <c r="BX47" s="26">
        <v>0</v>
      </c>
      <c r="BY47" s="27">
        <v>0</v>
      </c>
      <c r="BZ47" s="26">
        <v>-371</v>
      </c>
      <c r="CA47" s="27">
        <v>0</v>
      </c>
      <c r="CB47" s="26"/>
      <c r="CC47" s="27">
        <v>0</v>
      </c>
      <c r="CD47" s="26">
        <v>0</v>
      </c>
      <c r="CE47" s="27">
        <v>0</v>
      </c>
      <c r="CF47" s="26"/>
      <c r="CG47" s="27">
        <v>0</v>
      </c>
      <c r="CH47" s="26">
        <v>1141</v>
      </c>
      <c r="CI47" s="23"/>
      <c r="CJ47" s="26">
        <f t="shared" si="20"/>
        <v>0</v>
      </c>
      <c r="CK47" s="26">
        <f t="shared" si="40"/>
        <v>770</v>
      </c>
      <c r="CM47" s="28"/>
      <c r="CN47" s="28"/>
      <c r="CO47" s="28"/>
      <c r="CP47" s="28"/>
      <c r="CQ47" s="28"/>
      <c r="CS47" s="28"/>
    </row>
    <row r="48" spans="1:97" s="32" customFormat="1" ht="20.25" customHeight="1">
      <c r="A48" s="21">
        <v>39</v>
      </c>
      <c r="B48" s="30" t="s">
        <v>93</v>
      </c>
      <c r="C48" s="23">
        <v>7392.6</v>
      </c>
      <c r="D48" s="31">
        <v>0</v>
      </c>
      <c r="E48" s="25">
        <f t="shared" si="21"/>
        <v>29390.4</v>
      </c>
      <c r="F48" s="26">
        <f t="shared" si="22"/>
        <v>23896.0644</v>
      </c>
      <c r="G48" s="26">
        <f t="shared" si="23"/>
        <v>81.30567940552015</v>
      </c>
      <c r="H48" s="26">
        <f t="shared" si="24"/>
        <v>4957.9</v>
      </c>
      <c r="I48" s="26">
        <f t="shared" si="25"/>
        <v>3535.5643999999998</v>
      </c>
      <c r="J48" s="26">
        <f t="shared" si="26"/>
        <v>71.31173279009258</v>
      </c>
      <c r="K48" s="26">
        <f t="shared" si="27"/>
        <v>2107.3</v>
      </c>
      <c r="L48" s="26">
        <f t="shared" si="28"/>
        <v>2016.4234</v>
      </c>
      <c r="M48" s="23">
        <f t="shared" si="29"/>
        <v>95.68753381103781</v>
      </c>
      <c r="N48" s="27">
        <v>0</v>
      </c>
      <c r="O48" s="26">
        <v>0</v>
      </c>
      <c r="P48" s="23" t="e">
        <f t="shared" si="30"/>
        <v>#DIV/0!</v>
      </c>
      <c r="Q48" s="27">
        <v>2196.6</v>
      </c>
      <c r="R48" s="26">
        <v>1001.278</v>
      </c>
      <c r="S48" s="23">
        <f t="shared" si="31"/>
        <v>45.58308294637167</v>
      </c>
      <c r="T48" s="27">
        <v>2107.3</v>
      </c>
      <c r="U48" s="26">
        <v>2016.4234</v>
      </c>
      <c r="V48" s="23">
        <f t="shared" si="32"/>
        <v>95.68753381103781</v>
      </c>
      <c r="W48" s="27">
        <v>24</v>
      </c>
      <c r="X48" s="26">
        <v>55.6</v>
      </c>
      <c r="Y48" s="23">
        <f t="shared" si="33"/>
        <v>231.66666666666669</v>
      </c>
      <c r="Z48" s="27">
        <v>0</v>
      </c>
      <c r="AA48" s="26">
        <v>0</v>
      </c>
      <c r="AB48" s="23" t="e">
        <f t="shared" si="34"/>
        <v>#DIV/0!</v>
      </c>
      <c r="AC48" s="27">
        <v>0</v>
      </c>
      <c r="AD48" s="26"/>
      <c r="AE48" s="27">
        <v>0</v>
      </c>
      <c r="AF48" s="26"/>
      <c r="AG48" s="27">
        <v>24432.5</v>
      </c>
      <c r="AH48" s="26">
        <v>20360.5</v>
      </c>
      <c r="AI48" s="27">
        <v>0</v>
      </c>
      <c r="AJ48" s="26"/>
      <c r="AK48" s="27">
        <v>0</v>
      </c>
      <c r="AL48" s="26">
        <v>0</v>
      </c>
      <c r="AM48" s="27">
        <v>0</v>
      </c>
      <c r="AN48" s="26"/>
      <c r="AO48" s="27">
        <v>0</v>
      </c>
      <c r="AP48" s="26"/>
      <c r="AQ48" s="26">
        <f t="shared" si="35"/>
        <v>430</v>
      </c>
      <c r="AR48" s="26">
        <f t="shared" si="36"/>
        <v>340.6</v>
      </c>
      <c r="AS48" s="23">
        <f t="shared" si="37"/>
        <v>79.2093023255814</v>
      </c>
      <c r="AT48" s="27">
        <v>430</v>
      </c>
      <c r="AU48" s="26">
        <v>340.6</v>
      </c>
      <c r="AV48" s="27">
        <v>0</v>
      </c>
      <c r="AW48" s="26">
        <v>0</v>
      </c>
      <c r="AX48" s="27">
        <v>0</v>
      </c>
      <c r="AY48" s="26">
        <v>0</v>
      </c>
      <c r="AZ48" s="27">
        <v>0</v>
      </c>
      <c r="BA48" s="26">
        <v>0</v>
      </c>
      <c r="BB48" s="27">
        <v>0</v>
      </c>
      <c r="BC48" s="26"/>
      <c r="BD48" s="27">
        <v>0</v>
      </c>
      <c r="BE48" s="26">
        <v>0</v>
      </c>
      <c r="BF48" s="27">
        <v>0</v>
      </c>
      <c r="BG48" s="26">
        <v>0</v>
      </c>
      <c r="BH48" s="27">
        <v>200</v>
      </c>
      <c r="BI48" s="26">
        <v>121.663</v>
      </c>
      <c r="BJ48" s="27">
        <v>400</v>
      </c>
      <c r="BK48" s="26">
        <v>121.663</v>
      </c>
      <c r="BL48" s="27">
        <v>0</v>
      </c>
      <c r="BM48" s="26">
        <v>0</v>
      </c>
      <c r="BN48" s="27">
        <v>0</v>
      </c>
      <c r="BO48" s="26">
        <v>0</v>
      </c>
      <c r="BP48" s="27">
        <v>0</v>
      </c>
      <c r="BQ48" s="26">
        <v>0</v>
      </c>
      <c r="BR48" s="27">
        <v>0</v>
      </c>
      <c r="BS48" s="26">
        <v>0</v>
      </c>
      <c r="BT48" s="23"/>
      <c r="BU48" s="26">
        <f t="shared" si="38"/>
        <v>29390.4</v>
      </c>
      <c r="BV48" s="26">
        <f t="shared" si="39"/>
        <v>23896.0644</v>
      </c>
      <c r="BW48" s="27">
        <v>0</v>
      </c>
      <c r="BX48" s="26">
        <v>0</v>
      </c>
      <c r="BY48" s="27">
        <v>0</v>
      </c>
      <c r="BZ48" s="26">
        <v>0</v>
      </c>
      <c r="CA48" s="27">
        <v>0</v>
      </c>
      <c r="CB48" s="26"/>
      <c r="CC48" s="27">
        <v>0</v>
      </c>
      <c r="CD48" s="26">
        <v>0</v>
      </c>
      <c r="CE48" s="27">
        <v>0</v>
      </c>
      <c r="CF48" s="26"/>
      <c r="CG48" s="27">
        <v>3007.4</v>
      </c>
      <c r="CH48" s="26">
        <v>3000</v>
      </c>
      <c r="CI48" s="23"/>
      <c r="CJ48" s="26">
        <f t="shared" si="20"/>
        <v>3007.4</v>
      </c>
      <c r="CK48" s="26">
        <f t="shared" si="40"/>
        <v>3000</v>
      </c>
      <c r="CM48" s="28"/>
      <c r="CN48" s="28"/>
      <c r="CO48" s="28"/>
      <c r="CP48" s="28"/>
      <c r="CQ48" s="28"/>
      <c r="CS48" s="28"/>
    </row>
    <row r="49" spans="1:97" s="32" customFormat="1" ht="20.25" customHeight="1">
      <c r="A49" s="29">
        <v>40</v>
      </c>
      <c r="B49" s="30" t="s">
        <v>94</v>
      </c>
      <c r="C49" s="23">
        <v>8440.3</v>
      </c>
      <c r="D49" s="31">
        <v>0</v>
      </c>
      <c r="E49" s="25">
        <f t="shared" si="21"/>
        <v>39480.6</v>
      </c>
      <c r="F49" s="26">
        <f t="shared" si="22"/>
        <v>32495.608</v>
      </c>
      <c r="G49" s="26">
        <f t="shared" si="23"/>
        <v>82.30778660911942</v>
      </c>
      <c r="H49" s="26">
        <f t="shared" si="24"/>
        <v>4530.7</v>
      </c>
      <c r="I49" s="26">
        <f t="shared" si="25"/>
        <v>3370.608</v>
      </c>
      <c r="J49" s="26">
        <f t="shared" si="26"/>
        <v>74.39486172114685</v>
      </c>
      <c r="K49" s="26">
        <f t="shared" si="27"/>
        <v>2205</v>
      </c>
      <c r="L49" s="26">
        <f t="shared" si="28"/>
        <v>1501.39</v>
      </c>
      <c r="M49" s="23">
        <f t="shared" si="29"/>
        <v>68.09024943310658</v>
      </c>
      <c r="N49" s="27">
        <v>0</v>
      </c>
      <c r="O49" s="26">
        <v>0</v>
      </c>
      <c r="P49" s="23" t="e">
        <f t="shared" si="30"/>
        <v>#DIV/0!</v>
      </c>
      <c r="Q49" s="27">
        <v>1221.7</v>
      </c>
      <c r="R49" s="26">
        <v>1019.058</v>
      </c>
      <c r="S49" s="23">
        <f t="shared" si="31"/>
        <v>83.41311287550135</v>
      </c>
      <c r="T49" s="27">
        <v>2205</v>
      </c>
      <c r="U49" s="26">
        <v>1501.39</v>
      </c>
      <c r="V49" s="23">
        <f t="shared" si="32"/>
        <v>68.09024943310658</v>
      </c>
      <c r="W49" s="27">
        <v>104</v>
      </c>
      <c r="X49" s="26">
        <v>69.7</v>
      </c>
      <c r="Y49" s="23">
        <f t="shared" si="33"/>
        <v>67.01923076923077</v>
      </c>
      <c r="Z49" s="27">
        <v>0</v>
      </c>
      <c r="AA49" s="26">
        <v>0</v>
      </c>
      <c r="AB49" s="23" t="e">
        <f t="shared" si="34"/>
        <v>#DIV/0!</v>
      </c>
      <c r="AC49" s="27">
        <v>0</v>
      </c>
      <c r="AD49" s="26"/>
      <c r="AE49" s="27">
        <v>0</v>
      </c>
      <c r="AF49" s="26"/>
      <c r="AG49" s="27">
        <v>34949.9</v>
      </c>
      <c r="AH49" s="26">
        <v>29125</v>
      </c>
      <c r="AI49" s="27">
        <v>0</v>
      </c>
      <c r="AJ49" s="26"/>
      <c r="AK49" s="27">
        <v>0</v>
      </c>
      <c r="AL49" s="26">
        <v>0</v>
      </c>
      <c r="AM49" s="27">
        <v>0</v>
      </c>
      <c r="AN49" s="26"/>
      <c r="AO49" s="27">
        <v>0</v>
      </c>
      <c r="AP49" s="26"/>
      <c r="AQ49" s="26">
        <f t="shared" si="35"/>
        <v>540</v>
      </c>
      <c r="AR49" s="26">
        <f t="shared" si="36"/>
        <v>483.76</v>
      </c>
      <c r="AS49" s="23">
        <f t="shared" si="37"/>
        <v>89.58518518518518</v>
      </c>
      <c r="AT49" s="27">
        <v>540</v>
      </c>
      <c r="AU49" s="26">
        <v>483.76</v>
      </c>
      <c r="AV49" s="27">
        <v>0</v>
      </c>
      <c r="AW49" s="26">
        <v>0</v>
      </c>
      <c r="AX49" s="27">
        <v>0</v>
      </c>
      <c r="AY49" s="26">
        <v>0</v>
      </c>
      <c r="AZ49" s="27">
        <v>0</v>
      </c>
      <c r="BA49" s="26">
        <v>0</v>
      </c>
      <c r="BB49" s="27">
        <v>0</v>
      </c>
      <c r="BC49" s="26"/>
      <c r="BD49" s="27">
        <v>0</v>
      </c>
      <c r="BE49" s="26">
        <v>0</v>
      </c>
      <c r="BF49" s="27">
        <v>0</v>
      </c>
      <c r="BG49" s="26">
        <v>0</v>
      </c>
      <c r="BH49" s="27">
        <v>460</v>
      </c>
      <c r="BI49" s="26">
        <v>296.7</v>
      </c>
      <c r="BJ49" s="27">
        <v>460</v>
      </c>
      <c r="BK49" s="26">
        <v>296.7</v>
      </c>
      <c r="BL49" s="27">
        <v>0</v>
      </c>
      <c r="BM49" s="26">
        <v>0</v>
      </c>
      <c r="BN49" s="27">
        <v>0</v>
      </c>
      <c r="BO49" s="26">
        <v>0</v>
      </c>
      <c r="BP49" s="27">
        <v>0</v>
      </c>
      <c r="BQ49" s="26">
        <v>0</v>
      </c>
      <c r="BR49" s="27">
        <v>0</v>
      </c>
      <c r="BS49" s="26">
        <v>0</v>
      </c>
      <c r="BT49" s="23"/>
      <c r="BU49" s="26">
        <f t="shared" si="38"/>
        <v>39480.6</v>
      </c>
      <c r="BV49" s="26">
        <f t="shared" si="39"/>
        <v>32495.608</v>
      </c>
      <c r="BW49" s="27">
        <v>0</v>
      </c>
      <c r="BX49" s="26">
        <v>0</v>
      </c>
      <c r="BY49" s="27">
        <v>0</v>
      </c>
      <c r="BZ49" s="26">
        <v>0</v>
      </c>
      <c r="CA49" s="27">
        <v>0</v>
      </c>
      <c r="CB49" s="26"/>
      <c r="CC49" s="27">
        <v>0</v>
      </c>
      <c r="CD49" s="26">
        <v>0</v>
      </c>
      <c r="CE49" s="27">
        <v>0</v>
      </c>
      <c r="CF49" s="26"/>
      <c r="CG49" s="27">
        <v>6939.7</v>
      </c>
      <c r="CH49" s="26">
        <v>6000</v>
      </c>
      <c r="CI49" s="23"/>
      <c r="CJ49" s="26">
        <f t="shared" si="20"/>
        <v>6939.7</v>
      </c>
      <c r="CK49" s="26">
        <f t="shared" si="40"/>
        <v>6000</v>
      </c>
      <c r="CM49" s="28"/>
      <c r="CN49" s="28"/>
      <c r="CO49" s="28"/>
      <c r="CP49" s="28"/>
      <c r="CQ49" s="28"/>
      <c r="CS49" s="28"/>
    </row>
    <row r="50" spans="1:97" s="32" customFormat="1" ht="20.25" customHeight="1">
      <c r="A50" s="21">
        <v>41</v>
      </c>
      <c r="B50" s="30" t="s">
        <v>95</v>
      </c>
      <c r="C50" s="23">
        <v>90</v>
      </c>
      <c r="D50" s="31">
        <v>0</v>
      </c>
      <c r="E50" s="25">
        <f t="shared" si="21"/>
        <v>9370.563</v>
      </c>
      <c r="F50" s="26">
        <f t="shared" si="22"/>
        <v>7275.307999999999</v>
      </c>
      <c r="G50" s="26">
        <f t="shared" si="23"/>
        <v>77.64003080711372</v>
      </c>
      <c r="H50" s="26">
        <f t="shared" si="24"/>
        <v>2842.663</v>
      </c>
      <c r="I50" s="26">
        <f t="shared" si="25"/>
        <v>1835.408</v>
      </c>
      <c r="J50" s="26">
        <f t="shared" si="26"/>
        <v>64.56649979262401</v>
      </c>
      <c r="K50" s="26">
        <f t="shared" si="27"/>
        <v>815.8629999999999</v>
      </c>
      <c r="L50" s="26">
        <f t="shared" si="28"/>
        <v>349.3</v>
      </c>
      <c r="M50" s="23">
        <f t="shared" si="29"/>
        <v>42.81356061005341</v>
      </c>
      <c r="N50" s="27">
        <v>0</v>
      </c>
      <c r="O50" s="26">
        <v>0</v>
      </c>
      <c r="P50" s="23" t="e">
        <f t="shared" si="30"/>
        <v>#DIV/0!</v>
      </c>
      <c r="Q50" s="27">
        <v>1276.8</v>
      </c>
      <c r="R50" s="26">
        <v>1017.508</v>
      </c>
      <c r="S50" s="23">
        <f t="shared" si="31"/>
        <v>79.6920426065163</v>
      </c>
      <c r="T50" s="27">
        <v>815.8629999999999</v>
      </c>
      <c r="U50" s="26">
        <v>349.3</v>
      </c>
      <c r="V50" s="23">
        <f t="shared" si="32"/>
        <v>42.81356061005341</v>
      </c>
      <c r="W50" s="27">
        <v>40</v>
      </c>
      <c r="X50" s="26">
        <v>39.7</v>
      </c>
      <c r="Y50" s="23">
        <f t="shared" si="33"/>
        <v>99.25</v>
      </c>
      <c r="Z50" s="27">
        <v>0</v>
      </c>
      <c r="AA50" s="26">
        <v>0</v>
      </c>
      <c r="AB50" s="23" t="e">
        <f t="shared" si="34"/>
        <v>#DIV/0!</v>
      </c>
      <c r="AC50" s="27">
        <v>0</v>
      </c>
      <c r="AD50" s="26"/>
      <c r="AE50" s="27">
        <v>0</v>
      </c>
      <c r="AF50" s="26"/>
      <c r="AG50" s="27">
        <v>6527.900000000001</v>
      </c>
      <c r="AH50" s="26">
        <v>5439.9</v>
      </c>
      <c r="AI50" s="27">
        <v>0</v>
      </c>
      <c r="AJ50" s="26"/>
      <c r="AK50" s="27">
        <v>0</v>
      </c>
      <c r="AL50" s="26">
        <v>0</v>
      </c>
      <c r="AM50" s="27">
        <v>0</v>
      </c>
      <c r="AN50" s="26"/>
      <c r="AO50" s="27">
        <v>0</v>
      </c>
      <c r="AP50" s="26"/>
      <c r="AQ50" s="26">
        <f t="shared" si="35"/>
        <v>650</v>
      </c>
      <c r="AR50" s="26">
        <f t="shared" si="36"/>
        <v>428.9</v>
      </c>
      <c r="AS50" s="23">
        <f t="shared" si="37"/>
        <v>65.98461538461538</v>
      </c>
      <c r="AT50" s="27">
        <v>650</v>
      </c>
      <c r="AU50" s="26">
        <v>428.9</v>
      </c>
      <c r="AV50" s="27">
        <v>0</v>
      </c>
      <c r="AW50" s="26">
        <v>0</v>
      </c>
      <c r="AX50" s="27">
        <v>0</v>
      </c>
      <c r="AY50" s="26">
        <v>0</v>
      </c>
      <c r="AZ50" s="27">
        <v>0</v>
      </c>
      <c r="BA50" s="26">
        <v>0</v>
      </c>
      <c r="BB50" s="27">
        <v>0</v>
      </c>
      <c r="BC50" s="26"/>
      <c r="BD50" s="27">
        <v>0</v>
      </c>
      <c r="BE50" s="26">
        <v>0</v>
      </c>
      <c r="BF50" s="27">
        <v>0</v>
      </c>
      <c r="BG50" s="26">
        <v>0</v>
      </c>
      <c r="BH50" s="27">
        <v>60</v>
      </c>
      <c r="BI50" s="26">
        <v>0</v>
      </c>
      <c r="BJ50" s="27">
        <v>0</v>
      </c>
      <c r="BK50" s="26">
        <v>0</v>
      </c>
      <c r="BL50" s="27">
        <v>0</v>
      </c>
      <c r="BM50" s="26">
        <v>0</v>
      </c>
      <c r="BN50" s="27">
        <v>0</v>
      </c>
      <c r="BO50" s="26">
        <v>0</v>
      </c>
      <c r="BP50" s="27">
        <v>0</v>
      </c>
      <c r="BQ50" s="26">
        <v>0</v>
      </c>
      <c r="BR50" s="27">
        <v>0</v>
      </c>
      <c r="BS50" s="26">
        <v>0</v>
      </c>
      <c r="BT50" s="23"/>
      <c r="BU50" s="26">
        <f t="shared" si="38"/>
        <v>9370.563</v>
      </c>
      <c r="BV50" s="26">
        <f t="shared" si="39"/>
        <v>7275.307999999999</v>
      </c>
      <c r="BW50" s="27">
        <v>0</v>
      </c>
      <c r="BX50" s="26">
        <v>0</v>
      </c>
      <c r="BY50" s="27">
        <v>0</v>
      </c>
      <c r="BZ50" s="26">
        <v>0</v>
      </c>
      <c r="CA50" s="27">
        <v>0</v>
      </c>
      <c r="CB50" s="26"/>
      <c r="CC50" s="27">
        <v>0</v>
      </c>
      <c r="CD50" s="26">
        <v>0</v>
      </c>
      <c r="CE50" s="27">
        <v>0</v>
      </c>
      <c r="CF50" s="26"/>
      <c r="CG50" s="27">
        <v>0</v>
      </c>
      <c r="CH50" s="26">
        <v>0</v>
      </c>
      <c r="CI50" s="23"/>
      <c r="CJ50" s="26">
        <f t="shared" si="20"/>
        <v>0</v>
      </c>
      <c r="CK50" s="26">
        <f t="shared" si="40"/>
        <v>0</v>
      </c>
      <c r="CM50" s="28"/>
      <c r="CN50" s="28"/>
      <c r="CO50" s="28"/>
      <c r="CP50" s="28"/>
      <c r="CQ50" s="28"/>
      <c r="CS50" s="28"/>
    </row>
    <row r="51" spans="1:97" s="32" customFormat="1" ht="20.25" customHeight="1">
      <c r="A51" s="29">
        <v>42</v>
      </c>
      <c r="B51" s="30" t="s">
        <v>96</v>
      </c>
      <c r="C51" s="23">
        <v>40078.6</v>
      </c>
      <c r="D51" s="31">
        <v>0</v>
      </c>
      <c r="E51" s="25">
        <f t="shared" si="21"/>
        <v>95830.6</v>
      </c>
      <c r="F51" s="26">
        <f t="shared" si="22"/>
        <v>75724.57209999999</v>
      </c>
      <c r="G51" s="26">
        <f t="shared" si="23"/>
        <v>79.01919856496775</v>
      </c>
      <c r="H51" s="26">
        <f t="shared" si="24"/>
        <v>12983.7</v>
      </c>
      <c r="I51" s="26">
        <f t="shared" si="25"/>
        <v>5787.0721</v>
      </c>
      <c r="J51" s="26">
        <f t="shared" si="26"/>
        <v>44.57182544267042</v>
      </c>
      <c r="K51" s="26">
        <f t="shared" si="27"/>
        <v>6598.099999999999</v>
      </c>
      <c r="L51" s="26">
        <f t="shared" si="28"/>
        <v>3575.0021</v>
      </c>
      <c r="M51" s="23">
        <f t="shared" si="29"/>
        <v>54.182296418665985</v>
      </c>
      <c r="N51" s="27">
        <v>24.7</v>
      </c>
      <c r="O51" s="26">
        <v>10.42</v>
      </c>
      <c r="P51" s="23">
        <f t="shared" si="30"/>
        <v>42.18623481781377</v>
      </c>
      <c r="Q51" s="27">
        <v>5645.6</v>
      </c>
      <c r="R51" s="26">
        <v>1797.192</v>
      </c>
      <c r="S51" s="23">
        <f t="shared" si="31"/>
        <v>31.833498653818904</v>
      </c>
      <c r="T51" s="27">
        <v>6573.4</v>
      </c>
      <c r="U51" s="26">
        <v>3564.5821</v>
      </c>
      <c r="V51" s="23">
        <f t="shared" si="32"/>
        <v>54.22737244044179</v>
      </c>
      <c r="W51" s="27">
        <v>330</v>
      </c>
      <c r="X51" s="26">
        <v>86.5</v>
      </c>
      <c r="Y51" s="23">
        <f t="shared" si="33"/>
        <v>26.212121212121215</v>
      </c>
      <c r="Z51" s="27">
        <v>0</v>
      </c>
      <c r="AA51" s="26">
        <v>0</v>
      </c>
      <c r="AB51" s="23" t="e">
        <f t="shared" si="34"/>
        <v>#DIV/0!</v>
      </c>
      <c r="AC51" s="27">
        <v>0</v>
      </c>
      <c r="AD51" s="26"/>
      <c r="AE51" s="27">
        <v>0</v>
      </c>
      <c r="AF51" s="26"/>
      <c r="AG51" s="27">
        <v>77456.9</v>
      </c>
      <c r="AH51" s="26">
        <v>64547.5</v>
      </c>
      <c r="AI51" s="27">
        <v>0</v>
      </c>
      <c r="AJ51" s="26"/>
      <c r="AK51" s="27">
        <v>0</v>
      </c>
      <c r="AL51" s="26">
        <v>0</v>
      </c>
      <c r="AM51" s="27">
        <v>0</v>
      </c>
      <c r="AN51" s="26"/>
      <c r="AO51" s="27">
        <v>0</v>
      </c>
      <c r="AP51" s="26"/>
      <c r="AQ51" s="26">
        <f t="shared" si="35"/>
        <v>230</v>
      </c>
      <c r="AR51" s="26">
        <f t="shared" si="36"/>
        <v>224.9</v>
      </c>
      <c r="AS51" s="23">
        <f t="shared" si="37"/>
        <v>97.78260869565217</v>
      </c>
      <c r="AT51" s="27">
        <v>230</v>
      </c>
      <c r="AU51" s="26">
        <v>224.9</v>
      </c>
      <c r="AV51" s="27">
        <v>0</v>
      </c>
      <c r="AW51" s="26">
        <v>0</v>
      </c>
      <c r="AX51" s="27">
        <v>0</v>
      </c>
      <c r="AY51" s="26">
        <v>0</v>
      </c>
      <c r="AZ51" s="27">
        <v>0</v>
      </c>
      <c r="BA51" s="26">
        <v>0</v>
      </c>
      <c r="BB51" s="27">
        <v>0</v>
      </c>
      <c r="BC51" s="26"/>
      <c r="BD51" s="27">
        <v>0</v>
      </c>
      <c r="BE51" s="26">
        <v>0</v>
      </c>
      <c r="BF51" s="27">
        <v>0</v>
      </c>
      <c r="BG51" s="26">
        <v>0</v>
      </c>
      <c r="BH51" s="27">
        <v>180</v>
      </c>
      <c r="BI51" s="26">
        <v>103.478</v>
      </c>
      <c r="BJ51" s="27">
        <v>180</v>
      </c>
      <c r="BK51" s="26">
        <v>21.38</v>
      </c>
      <c r="BL51" s="27">
        <v>0</v>
      </c>
      <c r="BM51" s="26">
        <v>0</v>
      </c>
      <c r="BN51" s="27">
        <v>0</v>
      </c>
      <c r="BO51" s="26">
        <v>0</v>
      </c>
      <c r="BP51" s="27">
        <v>0</v>
      </c>
      <c r="BQ51" s="26">
        <v>0</v>
      </c>
      <c r="BR51" s="27">
        <v>0</v>
      </c>
      <c r="BS51" s="26">
        <v>0</v>
      </c>
      <c r="BT51" s="23"/>
      <c r="BU51" s="26">
        <f t="shared" si="38"/>
        <v>90440.59999999999</v>
      </c>
      <c r="BV51" s="26">
        <f t="shared" si="39"/>
        <v>70334.57209999999</v>
      </c>
      <c r="BW51" s="27">
        <v>0</v>
      </c>
      <c r="BX51" s="26">
        <v>0</v>
      </c>
      <c r="BY51" s="27">
        <v>0</v>
      </c>
      <c r="BZ51" s="26">
        <v>0</v>
      </c>
      <c r="CA51" s="27">
        <v>0</v>
      </c>
      <c r="CB51" s="26"/>
      <c r="CC51" s="27">
        <v>5390</v>
      </c>
      <c r="CD51" s="26">
        <v>5390</v>
      </c>
      <c r="CE51" s="27">
        <v>0</v>
      </c>
      <c r="CF51" s="26"/>
      <c r="CG51" s="27">
        <v>15021.4</v>
      </c>
      <c r="CH51" s="26">
        <v>0</v>
      </c>
      <c r="CI51" s="23"/>
      <c r="CJ51" s="26">
        <f t="shared" si="20"/>
        <v>20411.4</v>
      </c>
      <c r="CK51" s="26">
        <f t="shared" si="40"/>
        <v>5390</v>
      </c>
      <c r="CM51" s="28"/>
      <c r="CN51" s="28"/>
      <c r="CO51" s="28"/>
      <c r="CP51" s="28"/>
      <c r="CQ51" s="28"/>
      <c r="CS51" s="28"/>
    </row>
    <row r="52" spans="1:97" s="32" customFormat="1" ht="20.25" customHeight="1">
      <c r="A52" s="21">
        <v>43</v>
      </c>
      <c r="B52" s="30" t="s">
        <v>97</v>
      </c>
      <c r="C52" s="23">
        <v>7.300000000000182</v>
      </c>
      <c r="D52" s="31">
        <v>0</v>
      </c>
      <c r="E52" s="25">
        <f t="shared" si="21"/>
        <v>14037.899999999998</v>
      </c>
      <c r="F52" s="26">
        <f t="shared" si="22"/>
        <v>11851.233</v>
      </c>
      <c r="G52" s="26">
        <f t="shared" si="23"/>
        <v>84.42311884256193</v>
      </c>
      <c r="H52" s="26">
        <f t="shared" si="24"/>
        <v>4175.199999999998</v>
      </c>
      <c r="I52" s="26">
        <f t="shared" si="25"/>
        <v>3632.333</v>
      </c>
      <c r="J52" s="26">
        <f t="shared" si="26"/>
        <v>86.9978204636904</v>
      </c>
      <c r="K52" s="26">
        <f t="shared" si="27"/>
        <v>1493.5</v>
      </c>
      <c r="L52" s="26">
        <f t="shared" si="28"/>
        <v>1314.654</v>
      </c>
      <c r="M52" s="23">
        <f t="shared" si="29"/>
        <v>88.02504184800803</v>
      </c>
      <c r="N52" s="27">
        <v>0</v>
      </c>
      <c r="O52" s="26">
        <v>0</v>
      </c>
      <c r="P52" s="23" t="e">
        <f t="shared" si="30"/>
        <v>#DIV/0!</v>
      </c>
      <c r="Q52" s="27">
        <v>1187.3</v>
      </c>
      <c r="R52" s="26">
        <v>1165.267</v>
      </c>
      <c r="S52" s="23">
        <f t="shared" si="31"/>
        <v>98.14427693085152</v>
      </c>
      <c r="T52" s="27">
        <v>1493.5</v>
      </c>
      <c r="U52" s="26">
        <v>1314.654</v>
      </c>
      <c r="V52" s="23">
        <f t="shared" si="32"/>
        <v>88.02504184800803</v>
      </c>
      <c r="W52" s="27">
        <v>230</v>
      </c>
      <c r="X52" s="26">
        <v>175.2</v>
      </c>
      <c r="Y52" s="23">
        <f t="shared" si="33"/>
        <v>76.17391304347827</v>
      </c>
      <c r="Z52" s="27">
        <v>0</v>
      </c>
      <c r="AA52" s="26">
        <v>0</v>
      </c>
      <c r="AB52" s="23" t="e">
        <f t="shared" si="34"/>
        <v>#DIV/0!</v>
      </c>
      <c r="AC52" s="27">
        <v>0</v>
      </c>
      <c r="AD52" s="26"/>
      <c r="AE52" s="27">
        <v>0</v>
      </c>
      <c r="AF52" s="26"/>
      <c r="AG52" s="27">
        <v>9862.7</v>
      </c>
      <c r="AH52" s="26">
        <v>8218.9</v>
      </c>
      <c r="AI52" s="27">
        <v>0</v>
      </c>
      <c r="AJ52" s="26"/>
      <c r="AK52" s="27">
        <v>0</v>
      </c>
      <c r="AL52" s="26">
        <v>0</v>
      </c>
      <c r="AM52" s="27">
        <v>0</v>
      </c>
      <c r="AN52" s="26"/>
      <c r="AO52" s="27">
        <v>0</v>
      </c>
      <c r="AP52" s="26"/>
      <c r="AQ52" s="26">
        <f t="shared" si="35"/>
        <v>1009.899999999998</v>
      </c>
      <c r="AR52" s="26">
        <f t="shared" si="36"/>
        <v>864.78</v>
      </c>
      <c r="AS52" s="23">
        <f t="shared" si="37"/>
        <v>85.63026042182412</v>
      </c>
      <c r="AT52" s="27">
        <v>1009.899999999998</v>
      </c>
      <c r="AU52" s="26">
        <v>864.78</v>
      </c>
      <c r="AV52" s="27">
        <v>0</v>
      </c>
      <c r="AW52" s="26">
        <v>0</v>
      </c>
      <c r="AX52" s="27">
        <v>0</v>
      </c>
      <c r="AY52" s="26">
        <v>0</v>
      </c>
      <c r="AZ52" s="27">
        <v>0</v>
      </c>
      <c r="BA52" s="26">
        <v>0</v>
      </c>
      <c r="BB52" s="27">
        <v>0</v>
      </c>
      <c r="BC52" s="26"/>
      <c r="BD52" s="27">
        <v>0</v>
      </c>
      <c r="BE52" s="26">
        <v>0</v>
      </c>
      <c r="BF52" s="27">
        <v>0</v>
      </c>
      <c r="BG52" s="26">
        <v>0</v>
      </c>
      <c r="BH52" s="27">
        <v>254.5</v>
      </c>
      <c r="BI52" s="26">
        <v>143.3</v>
      </c>
      <c r="BJ52" s="27">
        <v>154.5</v>
      </c>
      <c r="BK52" s="26">
        <v>143.3</v>
      </c>
      <c r="BL52" s="27">
        <v>0</v>
      </c>
      <c r="BM52" s="26">
        <v>0</v>
      </c>
      <c r="BN52" s="27">
        <v>0</v>
      </c>
      <c r="BO52" s="26">
        <v>0</v>
      </c>
      <c r="BP52" s="27">
        <v>0</v>
      </c>
      <c r="BQ52" s="26">
        <v>0</v>
      </c>
      <c r="BR52" s="27">
        <v>0</v>
      </c>
      <c r="BS52" s="26">
        <v>0</v>
      </c>
      <c r="BT52" s="23">
        <v>-30.868</v>
      </c>
      <c r="BU52" s="26">
        <f t="shared" si="38"/>
        <v>14037.899999999998</v>
      </c>
      <c r="BV52" s="26">
        <f t="shared" si="39"/>
        <v>11851.233</v>
      </c>
      <c r="BW52" s="27">
        <v>0</v>
      </c>
      <c r="BX52" s="26">
        <v>0</v>
      </c>
      <c r="BY52" s="27">
        <v>0</v>
      </c>
      <c r="BZ52" s="26">
        <v>0</v>
      </c>
      <c r="CA52" s="27">
        <v>0</v>
      </c>
      <c r="CB52" s="26"/>
      <c r="CC52" s="27">
        <v>0</v>
      </c>
      <c r="CD52" s="26">
        <v>0</v>
      </c>
      <c r="CE52" s="27">
        <v>0</v>
      </c>
      <c r="CF52" s="26"/>
      <c r="CG52" s="27">
        <v>573</v>
      </c>
      <c r="CH52" s="26">
        <v>572.28</v>
      </c>
      <c r="CI52" s="23"/>
      <c r="CJ52" s="26">
        <f t="shared" si="20"/>
        <v>573</v>
      </c>
      <c r="CK52" s="26">
        <f t="shared" si="40"/>
        <v>572.28</v>
      </c>
      <c r="CM52" s="28"/>
      <c r="CN52" s="28"/>
      <c r="CO52" s="28"/>
      <c r="CP52" s="28"/>
      <c r="CQ52" s="28"/>
      <c r="CS52" s="28"/>
    </row>
    <row r="53" spans="1:97" s="32" customFormat="1" ht="20.25" customHeight="1">
      <c r="A53" s="29">
        <v>44</v>
      </c>
      <c r="B53" s="22" t="s">
        <v>98</v>
      </c>
      <c r="C53" s="23">
        <v>43514.121</v>
      </c>
      <c r="D53" s="31">
        <v>0</v>
      </c>
      <c r="E53" s="25">
        <f t="shared" si="21"/>
        <v>394549.60000000003</v>
      </c>
      <c r="F53" s="26">
        <f t="shared" si="22"/>
        <v>337104.02139999997</v>
      </c>
      <c r="G53" s="26">
        <f t="shared" si="23"/>
        <v>85.4402137019021</v>
      </c>
      <c r="H53" s="26">
        <f t="shared" si="24"/>
        <v>151543.40000000002</v>
      </c>
      <c r="I53" s="26">
        <f t="shared" si="25"/>
        <v>128325.92139999999</v>
      </c>
      <c r="J53" s="26">
        <f t="shared" si="26"/>
        <v>84.67932051148382</v>
      </c>
      <c r="K53" s="26">
        <f t="shared" si="27"/>
        <v>42438.399999999994</v>
      </c>
      <c r="L53" s="26">
        <f t="shared" si="28"/>
        <v>39346.782999999996</v>
      </c>
      <c r="M53" s="23">
        <f t="shared" si="29"/>
        <v>92.71504816392702</v>
      </c>
      <c r="N53" s="27">
        <v>883.2</v>
      </c>
      <c r="O53" s="26">
        <v>1022.081</v>
      </c>
      <c r="P53" s="23">
        <f t="shared" si="30"/>
        <v>115.72475090579711</v>
      </c>
      <c r="Q53" s="27">
        <v>25183.2</v>
      </c>
      <c r="R53" s="26">
        <v>16501.13</v>
      </c>
      <c r="S53" s="23">
        <f t="shared" si="31"/>
        <v>65.52435750818006</v>
      </c>
      <c r="T53" s="27">
        <v>41555.2</v>
      </c>
      <c r="U53" s="26">
        <v>38324.702</v>
      </c>
      <c r="V53" s="23">
        <f t="shared" si="32"/>
        <v>92.22600781610966</v>
      </c>
      <c r="W53" s="27">
        <v>4826.8</v>
      </c>
      <c r="X53" s="26">
        <v>3998.4199</v>
      </c>
      <c r="Y53" s="23">
        <f t="shared" si="33"/>
        <v>82.8379029584818</v>
      </c>
      <c r="Z53" s="27">
        <v>5000</v>
      </c>
      <c r="AA53" s="26">
        <v>3541.5</v>
      </c>
      <c r="AB53" s="23">
        <f t="shared" si="34"/>
        <v>70.83</v>
      </c>
      <c r="AC53" s="27">
        <v>0</v>
      </c>
      <c r="AD53" s="26"/>
      <c r="AE53" s="27">
        <v>0</v>
      </c>
      <c r="AF53" s="26"/>
      <c r="AG53" s="27">
        <v>236535.8</v>
      </c>
      <c r="AH53" s="26">
        <v>197113.3</v>
      </c>
      <c r="AI53" s="27">
        <v>0</v>
      </c>
      <c r="AJ53" s="26"/>
      <c r="AK53" s="27">
        <v>3033.9</v>
      </c>
      <c r="AL53" s="26">
        <v>2023.6</v>
      </c>
      <c r="AM53" s="27">
        <v>0</v>
      </c>
      <c r="AN53" s="26"/>
      <c r="AO53" s="27">
        <v>0</v>
      </c>
      <c r="AP53" s="26"/>
      <c r="AQ53" s="26">
        <f t="shared" si="35"/>
        <v>37887</v>
      </c>
      <c r="AR53" s="26">
        <f t="shared" si="36"/>
        <v>35900.871</v>
      </c>
      <c r="AS53" s="23">
        <f t="shared" si="37"/>
        <v>94.7577559585082</v>
      </c>
      <c r="AT53" s="27">
        <v>37687</v>
      </c>
      <c r="AU53" s="26">
        <v>34975.871</v>
      </c>
      <c r="AV53" s="27">
        <v>0</v>
      </c>
      <c r="AW53" s="26">
        <v>0</v>
      </c>
      <c r="AX53" s="27">
        <v>0</v>
      </c>
      <c r="AY53" s="26">
        <v>0</v>
      </c>
      <c r="AZ53" s="27">
        <v>200</v>
      </c>
      <c r="BA53" s="26">
        <v>925</v>
      </c>
      <c r="BB53" s="27">
        <v>0</v>
      </c>
      <c r="BC53" s="26"/>
      <c r="BD53" s="27">
        <v>3436.5</v>
      </c>
      <c r="BE53" s="26">
        <v>2749.2</v>
      </c>
      <c r="BF53" s="27">
        <v>0</v>
      </c>
      <c r="BG53" s="26">
        <v>0</v>
      </c>
      <c r="BH53" s="27">
        <v>35908</v>
      </c>
      <c r="BI53" s="26">
        <v>19207.5685</v>
      </c>
      <c r="BJ53" s="27">
        <v>18000</v>
      </c>
      <c r="BK53" s="26">
        <v>9105.9685</v>
      </c>
      <c r="BL53" s="27">
        <v>0</v>
      </c>
      <c r="BM53" s="26">
        <v>0</v>
      </c>
      <c r="BN53" s="27">
        <v>300</v>
      </c>
      <c r="BO53" s="26">
        <v>1940</v>
      </c>
      <c r="BP53" s="27">
        <v>0</v>
      </c>
      <c r="BQ53" s="26">
        <v>0</v>
      </c>
      <c r="BR53" s="27">
        <v>0</v>
      </c>
      <c r="BS53" s="26">
        <v>7889.649</v>
      </c>
      <c r="BT53" s="23"/>
      <c r="BU53" s="26">
        <f t="shared" si="38"/>
        <v>394549.60000000003</v>
      </c>
      <c r="BV53" s="26">
        <f t="shared" si="39"/>
        <v>330212.02139999997</v>
      </c>
      <c r="BW53" s="27">
        <v>0</v>
      </c>
      <c r="BX53" s="26">
        <v>6892</v>
      </c>
      <c r="BY53" s="27">
        <v>0</v>
      </c>
      <c r="BZ53" s="26">
        <v>0</v>
      </c>
      <c r="CA53" s="27">
        <v>0</v>
      </c>
      <c r="CB53" s="26"/>
      <c r="CC53" s="27">
        <v>0</v>
      </c>
      <c r="CD53" s="26">
        <v>0</v>
      </c>
      <c r="CE53" s="27">
        <v>0</v>
      </c>
      <c r="CF53" s="26"/>
      <c r="CG53" s="27">
        <v>10520</v>
      </c>
      <c r="CH53" s="26">
        <v>0</v>
      </c>
      <c r="CI53" s="23"/>
      <c r="CJ53" s="26">
        <f t="shared" si="20"/>
        <v>10520</v>
      </c>
      <c r="CK53" s="26">
        <f t="shared" si="40"/>
        <v>6892</v>
      </c>
      <c r="CM53" s="28"/>
      <c r="CN53" s="28"/>
      <c r="CO53" s="28"/>
      <c r="CP53" s="28"/>
      <c r="CQ53" s="28"/>
      <c r="CS53" s="28"/>
    </row>
    <row r="54" spans="1:97" s="32" customFormat="1" ht="20.25" customHeight="1">
      <c r="A54" s="21">
        <v>45</v>
      </c>
      <c r="B54" s="22" t="s">
        <v>99</v>
      </c>
      <c r="C54" s="23">
        <v>36527.129</v>
      </c>
      <c r="D54" s="31">
        <v>0</v>
      </c>
      <c r="E54" s="25">
        <f t="shared" si="21"/>
        <v>180917.6</v>
      </c>
      <c r="F54" s="26">
        <f t="shared" si="22"/>
        <v>126287.05429999999</v>
      </c>
      <c r="G54" s="26">
        <f t="shared" si="23"/>
        <v>69.80363121111488</v>
      </c>
      <c r="H54" s="26">
        <f t="shared" si="24"/>
        <v>33158.5</v>
      </c>
      <c r="I54" s="26">
        <f t="shared" si="25"/>
        <v>25529.5543</v>
      </c>
      <c r="J54" s="26">
        <f t="shared" si="26"/>
        <v>76.992488502194</v>
      </c>
      <c r="K54" s="26">
        <f t="shared" si="27"/>
        <v>11727.6</v>
      </c>
      <c r="L54" s="26">
        <f t="shared" si="28"/>
        <v>7116.911</v>
      </c>
      <c r="M54" s="23">
        <f t="shared" si="29"/>
        <v>60.685144445581365</v>
      </c>
      <c r="N54" s="27">
        <v>0</v>
      </c>
      <c r="O54" s="26">
        <v>1.994</v>
      </c>
      <c r="P54" s="23" t="e">
        <f t="shared" si="30"/>
        <v>#DIV/0!</v>
      </c>
      <c r="Q54" s="27">
        <v>12230.3</v>
      </c>
      <c r="R54" s="26">
        <v>8351.324</v>
      </c>
      <c r="S54" s="23">
        <f t="shared" si="31"/>
        <v>68.28388510502606</v>
      </c>
      <c r="T54" s="27">
        <v>11727.6</v>
      </c>
      <c r="U54" s="26">
        <v>7114.917</v>
      </c>
      <c r="V54" s="23">
        <f t="shared" si="32"/>
        <v>60.66814181929807</v>
      </c>
      <c r="W54" s="27">
        <v>240</v>
      </c>
      <c r="X54" s="26">
        <v>240.5383</v>
      </c>
      <c r="Y54" s="23">
        <f t="shared" si="33"/>
        <v>100.22429166666666</v>
      </c>
      <c r="Z54" s="27">
        <v>0</v>
      </c>
      <c r="AA54" s="26">
        <v>0</v>
      </c>
      <c r="AB54" s="23" t="e">
        <f t="shared" si="34"/>
        <v>#DIV/0!</v>
      </c>
      <c r="AC54" s="27">
        <v>0</v>
      </c>
      <c r="AD54" s="26"/>
      <c r="AE54" s="27">
        <v>0</v>
      </c>
      <c r="AF54" s="26"/>
      <c r="AG54" s="27">
        <v>120909.09999999999</v>
      </c>
      <c r="AH54" s="26">
        <v>100757.5</v>
      </c>
      <c r="AI54" s="27">
        <v>0</v>
      </c>
      <c r="AJ54" s="26"/>
      <c r="AK54" s="27">
        <v>0</v>
      </c>
      <c r="AL54" s="26">
        <v>0</v>
      </c>
      <c r="AM54" s="27">
        <v>0</v>
      </c>
      <c r="AN54" s="26"/>
      <c r="AO54" s="27">
        <v>0</v>
      </c>
      <c r="AP54" s="26"/>
      <c r="AQ54" s="26">
        <f t="shared" si="35"/>
        <v>4400.6</v>
      </c>
      <c r="AR54" s="26">
        <f t="shared" si="36"/>
        <v>7577.973</v>
      </c>
      <c r="AS54" s="23">
        <f t="shared" si="37"/>
        <v>172.20317683952186</v>
      </c>
      <c r="AT54" s="27">
        <v>4400.6</v>
      </c>
      <c r="AU54" s="26">
        <v>7577.973</v>
      </c>
      <c r="AV54" s="27">
        <v>0</v>
      </c>
      <c r="AW54" s="26">
        <v>0</v>
      </c>
      <c r="AX54" s="27">
        <v>0</v>
      </c>
      <c r="AY54" s="26">
        <v>0</v>
      </c>
      <c r="AZ54" s="27">
        <v>0</v>
      </c>
      <c r="BA54" s="26">
        <v>0</v>
      </c>
      <c r="BB54" s="27">
        <v>0</v>
      </c>
      <c r="BC54" s="26"/>
      <c r="BD54" s="27">
        <v>0</v>
      </c>
      <c r="BE54" s="26">
        <v>0</v>
      </c>
      <c r="BF54" s="27">
        <v>0</v>
      </c>
      <c r="BG54" s="26">
        <v>1321.45</v>
      </c>
      <c r="BH54" s="27">
        <v>4560</v>
      </c>
      <c r="BI54" s="26">
        <v>419.18</v>
      </c>
      <c r="BJ54" s="27">
        <v>3000</v>
      </c>
      <c r="BK54" s="26">
        <v>419.18</v>
      </c>
      <c r="BL54" s="27">
        <v>0</v>
      </c>
      <c r="BM54" s="26">
        <v>0</v>
      </c>
      <c r="BN54" s="27">
        <v>0</v>
      </c>
      <c r="BO54" s="26">
        <v>0</v>
      </c>
      <c r="BP54" s="27">
        <v>0</v>
      </c>
      <c r="BQ54" s="26">
        <v>0</v>
      </c>
      <c r="BR54" s="27">
        <v>0</v>
      </c>
      <c r="BS54" s="26">
        <v>502.178</v>
      </c>
      <c r="BT54" s="23"/>
      <c r="BU54" s="26">
        <f t="shared" si="38"/>
        <v>154067.6</v>
      </c>
      <c r="BV54" s="26">
        <f t="shared" si="39"/>
        <v>126287.05429999999</v>
      </c>
      <c r="BW54" s="27">
        <v>0</v>
      </c>
      <c r="BX54" s="26">
        <v>0</v>
      </c>
      <c r="BY54" s="27">
        <v>26850</v>
      </c>
      <c r="BZ54" s="26">
        <v>0</v>
      </c>
      <c r="CA54" s="27">
        <v>0</v>
      </c>
      <c r="CB54" s="26"/>
      <c r="CC54" s="27">
        <v>0</v>
      </c>
      <c r="CD54" s="26">
        <v>0</v>
      </c>
      <c r="CE54" s="27">
        <v>0</v>
      </c>
      <c r="CF54" s="26"/>
      <c r="CG54" s="27">
        <v>26222.1</v>
      </c>
      <c r="CH54" s="26">
        <v>3700</v>
      </c>
      <c r="CI54" s="23"/>
      <c r="CJ54" s="26">
        <f t="shared" si="20"/>
        <v>53072.1</v>
      </c>
      <c r="CK54" s="26">
        <f t="shared" si="40"/>
        <v>3700</v>
      </c>
      <c r="CM54" s="28"/>
      <c r="CN54" s="28"/>
      <c r="CO54" s="28"/>
      <c r="CP54" s="28"/>
      <c r="CQ54" s="28"/>
      <c r="CS54" s="28"/>
    </row>
    <row r="55" spans="1:97" s="32" customFormat="1" ht="20.25" customHeight="1">
      <c r="A55" s="29">
        <v>46</v>
      </c>
      <c r="B55" s="22" t="s">
        <v>100</v>
      </c>
      <c r="C55" s="23">
        <v>27625.221000000005</v>
      </c>
      <c r="D55" s="31">
        <v>0</v>
      </c>
      <c r="E55" s="25">
        <f t="shared" si="21"/>
        <v>134474.6</v>
      </c>
      <c r="F55" s="26">
        <f t="shared" si="22"/>
        <v>107225.249</v>
      </c>
      <c r="G55" s="26">
        <f t="shared" si="23"/>
        <v>79.73643275384347</v>
      </c>
      <c r="H55" s="26">
        <f t="shared" si="24"/>
        <v>33879.3</v>
      </c>
      <c r="I55" s="26">
        <f t="shared" si="25"/>
        <v>23395.849</v>
      </c>
      <c r="J55" s="26">
        <f t="shared" si="26"/>
        <v>69.05647106050006</v>
      </c>
      <c r="K55" s="26">
        <f t="shared" si="27"/>
        <v>13471.1</v>
      </c>
      <c r="L55" s="26">
        <f t="shared" si="28"/>
        <v>5584.715</v>
      </c>
      <c r="M55" s="23">
        <f t="shared" si="29"/>
        <v>41.45700796519958</v>
      </c>
      <c r="N55" s="27">
        <v>3</v>
      </c>
      <c r="O55" s="26">
        <v>1.81</v>
      </c>
      <c r="P55" s="23">
        <f t="shared" si="30"/>
        <v>60.333333333333336</v>
      </c>
      <c r="Q55" s="27">
        <v>12174</v>
      </c>
      <c r="R55" s="26">
        <v>10885.718</v>
      </c>
      <c r="S55" s="23">
        <f t="shared" si="31"/>
        <v>89.41775915886315</v>
      </c>
      <c r="T55" s="27">
        <v>13468.1</v>
      </c>
      <c r="U55" s="26">
        <v>5582.905</v>
      </c>
      <c r="V55" s="23">
        <f t="shared" si="32"/>
        <v>41.452803290738856</v>
      </c>
      <c r="W55" s="27">
        <v>796</v>
      </c>
      <c r="X55" s="26">
        <v>732</v>
      </c>
      <c r="Y55" s="23">
        <f t="shared" si="33"/>
        <v>91.95979899497488</v>
      </c>
      <c r="Z55" s="27">
        <v>0</v>
      </c>
      <c r="AA55" s="26">
        <v>0</v>
      </c>
      <c r="AB55" s="23" t="e">
        <f t="shared" si="34"/>
        <v>#DIV/0!</v>
      </c>
      <c r="AC55" s="27">
        <v>0</v>
      </c>
      <c r="AD55" s="26"/>
      <c r="AE55" s="27">
        <v>0</v>
      </c>
      <c r="AF55" s="26"/>
      <c r="AG55" s="27">
        <v>100595.29999999999</v>
      </c>
      <c r="AH55" s="26">
        <v>83829.4</v>
      </c>
      <c r="AI55" s="27">
        <v>0</v>
      </c>
      <c r="AJ55" s="26"/>
      <c r="AK55" s="27">
        <v>0</v>
      </c>
      <c r="AL55" s="26">
        <v>0</v>
      </c>
      <c r="AM55" s="27">
        <v>0</v>
      </c>
      <c r="AN55" s="26"/>
      <c r="AO55" s="27">
        <v>0</v>
      </c>
      <c r="AP55" s="26"/>
      <c r="AQ55" s="26">
        <f t="shared" si="35"/>
        <v>4738.2</v>
      </c>
      <c r="AR55" s="26">
        <f t="shared" si="36"/>
        <v>4093.51</v>
      </c>
      <c r="AS55" s="23">
        <f t="shared" si="37"/>
        <v>86.39377822801909</v>
      </c>
      <c r="AT55" s="27">
        <v>4378.2</v>
      </c>
      <c r="AU55" s="26">
        <v>3793.51</v>
      </c>
      <c r="AV55" s="27">
        <v>0</v>
      </c>
      <c r="AW55" s="26">
        <v>0</v>
      </c>
      <c r="AX55" s="27">
        <v>0</v>
      </c>
      <c r="AY55" s="26">
        <v>0</v>
      </c>
      <c r="AZ55" s="27">
        <v>360</v>
      </c>
      <c r="BA55" s="26">
        <v>300</v>
      </c>
      <c r="BB55" s="27">
        <v>0</v>
      </c>
      <c r="BC55" s="26"/>
      <c r="BD55" s="27">
        <v>0</v>
      </c>
      <c r="BE55" s="26">
        <v>0</v>
      </c>
      <c r="BF55" s="27">
        <v>0</v>
      </c>
      <c r="BG55" s="26">
        <v>0</v>
      </c>
      <c r="BH55" s="27">
        <v>2700</v>
      </c>
      <c r="BI55" s="26">
        <v>1889.55</v>
      </c>
      <c r="BJ55" s="27">
        <v>2100</v>
      </c>
      <c r="BK55" s="26">
        <v>1492.05</v>
      </c>
      <c r="BL55" s="27">
        <v>0</v>
      </c>
      <c r="BM55" s="26">
        <v>0</v>
      </c>
      <c r="BN55" s="27">
        <v>0</v>
      </c>
      <c r="BO55" s="26">
        <v>100</v>
      </c>
      <c r="BP55" s="27">
        <v>0</v>
      </c>
      <c r="BQ55" s="26">
        <v>0</v>
      </c>
      <c r="BR55" s="27">
        <v>0</v>
      </c>
      <c r="BS55" s="26">
        <v>110.356</v>
      </c>
      <c r="BT55" s="23"/>
      <c r="BU55" s="26">
        <f t="shared" si="38"/>
        <v>134474.6</v>
      </c>
      <c r="BV55" s="26">
        <f t="shared" si="39"/>
        <v>107225.249</v>
      </c>
      <c r="BW55" s="27">
        <v>0</v>
      </c>
      <c r="BX55" s="26">
        <v>0</v>
      </c>
      <c r="BY55" s="27">
        <v>0</v>
      </c>
      <c r="BZ55" s="26">
        <v>0</v>
      </c>
      <c r="CA55" s="27">
        <v>0</v>
      </c>
      <c r="CB55" s="26"/>
      <c r="CC55" s="27">
        <v>0</v>
      </c>
      <c r="CD55" s="26">
        <v>0</v>
      </c>
      <c r="CE55" s="27">
        <v>0</v>
      </c>
      <c r="CF55" s="26"/>
      <c r="CG55" s="27">
        <v>1144.779</v>
      </c>
      <c r="CH55" s="26">
        <v>0</v>
      </c>
      <c r="CI55" s="23"/>
      <c r="CJ55" s="26">
        <f t="shared" si="20"/>
        <v>1144.779</v>
      </c>
      <c r="CK55" s="26">
        <f t="shared" si="40"/>
        <v>0</v>
      </c>
      <c r="CM55" s="28"/>
      <c r="CN55" s="28"/>
      <c r="CO55" s="28"/>
      <c r="CP55" s="28"/>
      <c r="CQ55" s="28"/>
      <c r="CS55" s="28"/>
    </row>
    <row r="56" spans="1:97" s="32" customFormat="1" ht="20.25" customHeight="1">
      <c r="A56" s="21">
        <v>47</v>
      </c>
      <c r="B56" s="22" t="s">
        <v>101</v>
      </c>
      <c r="C56" s="23">
        <v>7350</v>
      </c>
      <c r="D56" s="31">
        <v>0</v>
      </c>
      <c r="E56" s="25">
        <f t="shared" si="21"/>
        <v>690436.9</v>
      </c>
      <c r="F56" s="26">
        <f t="shared" si="22"/>
        <v>519770.58160000003</v>
      </c>
      <c r="G56" s="26">
        <f t="shared" si="23"/>
        <v>75.28140248587525</v>
      </c>
      <c r="H56" s="26">
        <f t="shared" si="24"/>
        <v>170571.2</v>
      </c>
      <c r="I56" s="26">
        <f t="shared" si="25"/>
        <v>118674.44389999998</v>
      </c>
      <c r="J56" s="26">
        <f t="shared" si="26"/>
        <v>69.57472533464029</v>
      </c>
      <c r="K56" s="26">
        <f t="shared" si="27"/>
        <v>57197.3</v>
      </c>
      <c r="L56" s="26">
        <f t="shared" si="28"/>
        <v>29664.171199999997</v>
      </c>
      <c r="M56" s="23">
        <f t="shared" si="29"/>
        <v>51.86288723418762</v>
      </c>
      <c r="N56" s="27">
        <v>10147.7</v>
      </c>
      <c r="O56" s="26">
        <v>10874.7292</v>
      </c>
      <c r="P56" s="23">
        <f t="shared" si="30"/>
        <v>107.16447273766467</v>
      </c>
      <c r="Q56" s="27">
        <v>9869.3</v>
      </c>
      <c r="R56" s="26">
        <v>6250.1792</v>
      </c>
      <c r="S56" s="23">
        <f t="shared" si="31"/>
        <v>63.32950867842704</v>
      </c>
      <c r="T56" s="27">
        <v>47049.6</v>
      </c>
      <c r="U56" s="26">
        <v>18789.442</v>
      </c>
      <c r="V56" s="23">
        <f t="shared" si="32"/>
        <v>39.935391586751</v>
      </c>
      <c r="W56" s="27">
        <v>13804.1</v>
      </c>
      <c r="X56" s="26">
        <v>14914.42</v>
      </c>
      <c r="Y56" s="23">
        <f t="shared" si="33"/>
        <v>108.04340739345557</v>
      </c>
      <c r="Z56" s="27">
        <v>8000</v>
      </c>
      <c r="AA56" s="26">
        <v>7071.95</v>
      </c>
      <c r="AB56" s="23">
        <f t="shared" si="34"/>
        <v>88.399375</v>
      </c>
      <c r="AC56" s="27">
        <v>0</v>
      </c>
      <c r="AD56" s="26"/>
      <c r="AE56" s="27">
        <v>0</v>
      </c>
      <c r="AF56" s="26"/>
      <c r="AG56" s="27">
        <v>407367.6</v>
      </c>
      <c r="AH56" s="26">
        <v>339473</v>
      </c>
      <c r="AI56" s="27">
        <v>0</v>
      </c>
      <c r="AJ56" s="26"/>
      <c r="AK56" s="27">
        <v>43818.6</v>
      </c>
      <c r="AL56" s="26">
        <v>25303.9</v>
      </c>
      <c r="AM56" s="27">
        <v>0</v>
      </c>
      <c r="AN56" s="26"/>
      <c r="AO56" s="27">
        <v>0</v>
      </c>
      <c r="AP56" s="26"/>
      <c r="AQ56" s="26">
        <f t="shared" si="35"/>
        <v>8100</v>
      </c>
      <c r="AR56" s="26">
        <f t="shared" si="36"/>
        <v>7143.972</v>
      </c>
      <c r="AS56" s="23">
        <f t="shared" si="37"/>
        <v>88.19718518518518</v>
      </c>
      <c r="AT56" s="27">
        <v>4250</v>
      </c>
      <c r="AU56" s="26">
        <v>3799.292</v>
      </c>
      <c r="AV56" s="27">
        <v>0</v>
      </c>
      <c r="AW56" s="26">
        <v>0</v>
      </c>
      <c r="AX56" s="27">
        <v>0</v>
      </c>
      <c r="AY56" s="26">
        <v>0</v>
      </c>
      <c r="AZ56" s="27">
        <v>3850</v>
      </c>
      <c r="BA56" s="26">
        <v>3344.68</v>
      </c>
      <c r="BB56" s="27">
        <v>0</v>
      </c>
      <c r="BC56" s="26"/>
      <c r="BD56" s="27">
        <v>6896.7</v>
      </c>
      <c r="BE56" s="26">
        <v>3887.9551</v>
      </c>
      <c r="BF56" s="27">
        <v>0</v>
      </c>
      <c r="BG56" s="26">
        <v>0</v>
      </c>
      <c r="BH56" s="27">
        <v>70900.5</v>
      </c>
      <c r="BI56" s="26">
        <v>51288.3675</v>
      </c>
      <c r="BJ56" s="27">
        <v>21039</v>
      </c>
      <c r="BK56" s="26">
        <v>14745.0025</v>
      </c>
      <c r="BL56" s="27">
        <v>2000</v>
      </c>
      <c r="BM56" s="26">
        <v>950.169</v>
      </c>
      <c r="BN56" s="27">
        <v>200</v>
      </c>
      <c r="BO56" s="26">
        <v>0</v>
      </c>
      <c r="BP56" s="27">
        <v>0</v>
      </c>
      <c r="BQ56" s="26">
        <v>0</v>
      </c>
      <c r="BR56" s="27">
        <v>500</v>
      </c>
      <c r="BS56" s="26">
        <v>1391.215</v>
      </c>
      <c r="BT56" s="23"/>
      <c r="BU56" s="26">
        <f t="shared" si="38"/>
        <v>628654.1</v>
      </c>
      <c r="BV56" s="26">
        <f t="shared" si="39"/>
        <v>487339.29900000006</v>
      </c>
      <c r="BW56" s="27">
        <v>0</v>
      </c>
      <c r="BX56" s="26">
        <v>0</v>
      </c>
      <c r="BY56" s="27">
        <v>61782.8</v>
      </c>
      <c r="BZ56" s="26">
        <v>32431.2826</v>
      </c>
      <c r="CA56" s="27">
        <v>0</v>
      </c>
      <c r="CB56" s="26"/>
      <c r="CC56" s="27">
        <v>0</v>
      </c>
      <c r="CD56" s="26">
        <v>0</v>
      </c>
      <c r="CE56" s="27">
        <v>0</v>
      </c>
      <c r="CF56" s="26"/>
      <c r="CG56" s="27">
        <v>7805.5</v>
      </c>
      <c r="CH56" s="26">
        <v>0</v>
      </c>
      <c r="CI56" s="23"/>
      <c r="CJ56" s="26">
        <f t="shared" si="20"/>
        <v>69588.3</v>
      </c>
      <c r="CK56" s="26">
        <f t="shared" si="40"/>
        <v>32431.2826</v>
      </c>
      <c r="CM56" s="28"/>
      <c r="CN56" s="28"/>
      <c r="CO56" s="28"/>
      <c r="CP56" s="28"/>
      <c r="CQ56" s="28"/>
      <c r="CS56" s="28"/>
    </row>
    <row r="57" spans="1:97" s="32" customFormat="1" ht="20.25" customHeight="1">
      <c r="A57" s="29">
        <v>48</v>
      </c>
      <c r="B57" s="22" t="s">
        <v>102</v>
      </c>
      <c r="C57" s="23">
        <v>82373.48310000001</v>
      </c>
      <c r="D57" s="31">
        <v>0</v>
      </c>
      <c r="E57" s="25">
        <f t="shared" si="21"/>
        <v>426277.79999999993</v>
      </c>
      <c r="F57" s="26">
        <f t="shared" si="22"/>
        <v>217918.24399999995</v>
      </c>
      <c r="G57" s="26">
        <f t="shared" si="23"/>
        <v>51.12118060100713</v>
      </c>
      <c r="H57" s="26">
        <f t="shared" si="24"/>
        <v>128217.20000000001</v>
      </c>
      <c r="I57" s="26">
        <f t="shared" si="25"/>
        <v>102289.844</v>
      </c>
      <c r="J57" s="26">
        <f t="shared" si="26"/>
        <v>79.77856637019057</v>
      </c>
      <c r="K57" s="26">
        <f t="shared" si="27"/>
        <v>20255.2</v>
      </c>
      <c r="L57" s="26">
        <f t="shared" si="28"/>
        <v>13272.048999999999</v>
      </c>
      <c r="M57" s="23">
        <f t="shared" si="29"/>
        <v>65.52415675974564</v>
      </c>
      <c r="N57" s="27">
        <v>1756.2</v>
      </c>
      <c r="O57" s="26">
        <v>1306.97</v>
      </c>
      <c r="P57" s="23">
        <f t="shared" si="30"/>
        <v>74.42033936909236</v>
      </c>
      <c r="Q57" s="27">
        <v>11898.6</v>
      </c>
      <c r="R57" s="26">
        <v>5241.464</v>
      </c>
      <c r="S57" s="23">
        <f t="shared" si="31"/>
        <v>44.05109844855697</v>
      </c>
      <c r="T57" s="27">
        <v>18499</v>
      </c>
      <c r="U57" s="26">
        <v>11965.079</v>
      </c>
      <c r="V57" s="23">
        <f t="shared" si="32"/>
        <v>64.6795988972377</v>
      </c>
      <c r="W57" s="27">
        <v>1482</v>
      </c>
      <c r="X57" s="26">
        <v>1765.1</v>
      </c>
      <c r="Y57" s="23">
        <f t="shared" si="33"/>
        <v>119.1025641025641</v>
      </c>
      <c r="Z57" s="27">
        <v>0</v>
      </c>
      <c r="AA57" s="26">
        <v>0</v>
      </c>
      <c r="AB57" s="23" t="e">
        <f t="shared" si="34"/>
        <v>#DIV/0!</v>
      </c>
      <c r="AC57" s="27">
        <v>0</v>
      </c>
      <c r="AD57" s="26"/>
      <c r="AE57" s="27">
        <v>0</v>
      </c>
      <c r="AF57" s="26"/>
      <c r="AG57" s="27">
        <v>138754</v>
      </c>
      <c r="AH57" s="26">
        <v>115628.4</v>
      </c>
      <c r="AI57" s="27">
        <v>0</v>
      </c>
      <c r="AJ57" s="26"/>
      <c r="AK57" s="27">
        <v>0</v>
      </c>
      <c r="AL57" s="26">
        <v>0</v>
      </c>
      <c r="AM57" s="27">
        <v>0</v>
      </c>
      <c r="AN57" s="26"/>
      <c r="AO57" s="27">
        <v>0</v>
      </c>
      <c r="AP57" s="26"/>
      <c r="AQ57" s="26">
        <f t="shared" si="35"/>
        <v>17561.4</v>
      </c>
      <c r="AR57" s="26">
        <f t="shared" si="36"/>
        <v>14216.732</v>
      </c>
      <c r="AS57" s="23">
        <f t="shared" si="37"/>
        <v>80.95443415673009</v>
      </c>
      <c r="AT57" s="27">
        <v>10312.4</v>
      </c>
      <c r="AU57" s="26">
        <v>9153.791</v>
      </c>
      <c r="AV57" s="27">
        <v>650</v>
      </c>
      <c r="AW57" s="26">
        <v>158.941</v>
      </c>
      <c r="AX57" s="27">
        <v>0</v>
      </c>
      <c r="AY57" s="26">
        <v>0</v>
      </c>
      <c r="AZ57" s="27">
        <v>6599</v>
      </c>
      <c r="BA57" s="26">
        <v>4904</v>
      </c>
      <c r="BB57" s="27">
        <v>0</v>
      </c>
      <c r="BC57" s="26"/>
      <c r="BD57" s="27">
        <v>0</v>
      </c>
      <c r="BE57" s="26">
        <v>0</v>
      </c>
      <c r="BF57" s="27">
        <v>0</v>
      </c>
      <c r="BG57" s="26">
        <v>0</v>
      </c>
      <c r="BH57" s="27">
        <v>15920</v>
      </c>
      <c r="BI57" s="26">
        <v>16836.419</v>
      </c>
      <c r="BJ57" s="27">
        <v>4036.5</v>
      </c>
      <c r="BK57" s="26">
        <v>2502.915</v>
      </c>
      <c r="BL57" s="27">
        <v>1050</v>
      </c>
      <c r="BM57" s="26">
        <v>958.08</v>
      </c>
      <c r="BN57" s="27">
        <v>50</v>
      </c>
      <c r="BO57" s="26">
        <v>0</v>
      </c>
      <c r="BP57" s="27">
        <v>0</v>
      </c>
      <c r="BQ57" s="26">
        <v>0</v>
      </c>
      <c r="BR57" s="27">
        <v>60000</v>
      </c>
      <c r="BS57" s="26">
        <v>50000</v>
      </c>
      <c r="BT57" s="23"/>
      <c r="BU57" s="26">
        <f t="shared" si="38"/>
        <v>266971.19999999995</v>
      </c>
      <c r="BV57" s="26">
        <f t="shared" si="39"/>
        <v>217918.24399999995</v>
      </c>
      <c r="BW57" s="27">
        <v>0</v>
      </c>
      <c r="BX57" s="26">
        <v>0</v>
      </c>
      <c r="BY57" s="27">
        <v>159306.6</v>
      </c>
      <c r="BZ57" s="26">
        <v>0</v>
      </c>
      <c r="CA57" s="27">
        <v>0</v>
      </c>
      <c r="CB57" s="26"/>
      <c r="CC57" s="27">
        <v>0</v>
      </c>
      <c r="CD57" s="26">
        <v>0</v>
      </c>
      <c r="CE57" s="27">
        <v>0</v>
      </c>
      <c r="CF57" s="26"/>
      <c r="CG57" s="27">
        <v>50500</v>
      </c>
      <c r="CH57" s="26">
        <v>50500</v>
      </c>
      <c r="CI57" s="23"/>
      <c r="CJ57" s="26">
        <f t="shared" si="20"/>
        <v>209806.6</v>
      </c>
      <c r="CK57" s="26">
        <f t="shared" si="40"/>
        <v>50500</v>
      </c>
      <c r="CM57" s="28"/>
      <c r="CN57" s="28"/>
      <c r="CO57" s="28"/>
      <c r="CP57" s="28"/>
      <c r="CQ57" s="28"/>
      <c r="CS57" s="28"/>
    </row>
    <row r="58" spans="1:97" s="32" customFormat="1" ht="20.25" customHeight="1">
      <c r="A58" s="21">
        <v>49</v>
      </c>
      <c r="B58" s="22" t="s">
        <v>103</v>
      </c>
      <c r="C58" s="23">
        <v>20063.028</v>
      </c>
      <c r="D58" s="31">
        <v>0</v>
      </c>
      <c r="E58" s="25">
        <f t="shared" si="21"/>
        <v>142684.7</v>
      </c>
      <c r="F58" s="26">
        <f t="shared" si="22"/>
        <v>103254.5549</v>
      </c>
      <c r="G58" s="26">
        <f t="shared" si="23"/>
        <v>72.36554087438947</v>
      </c>
      <c r="H58" s="26">
        <f t="shared" si="24"/>
        <v>31084.699999999997</v>
      </c>
      <c r="I58" s="26">
        <f t="shared" si="25"/>
        <v>21335.054900000003</v>
      </c>
      <c r="J58" s="26">
        <f t="shared" si="26"/>
        <v>68.63522858512388</v>
      </c>
      <c r="K58" s="26">
        <f t="shared" si="27"/>
        <v>10364.4</v>
      </c>
      <c r="L58" s="26">
        <f t="shared" si="28"/>
        <v>6820.464</v>
      </c>
      <c r="M58" s="23">
        <f t="shared" si="29"/>
        <v>65.80664582609703</v>
      </c>
      <c r="N58" s="27">
        <v>207</v>
      </c>
      <c r="O58" s="26">
        <v>391.624</v>
      </c>
      <c r="P58" s="23">
        <f t="shared" si="30"/>
        <v>189.19033816425122</v>
      </c>
      <c r="Q58" s="27">
        <v>10113.3</v>
      </c>
      <c r="R58" s="26">
        <v>5020.508</v>
      </c>
      <c r="S58" s="23">
        <f t="shared" si="31"/>
        <v>49.642629013279546</v>
      </c>
      <c r="T58" s="27">
        <v>10157.4</v>
      </c>
      <c r="U58" s="26">
        <v>6428.84</v>
      </c>
      <c r="V58" s="23">
        <f t="shared" si="32"/>
        <v>63.29218106995885</v>
      </c>
      <c r="W58" s="27">
        <v>985.6</v>
      </c>
      <c r="X58" s="26">
        <v>775.1</v>
      </c>
      <c r="Y58" s="23">
        <f t="shared" si="33"/>
        <v>78.6424512987013</v>
      </c>
      <c r="Z58" s="27">
        <v>0</v>
      </c>
      <c r="AA58" s="26">
        <v>0</v>
      </c>
      <c r="AB58" s="23" t="e">
        <f t="shared" si="34"/>
        <v>#DIV/0!</v>
      </c>
      <c r="AC58" s="27">
        <v>0</v>
      </c>
      <c r="AD58" s="26"/>
      <c r="AE58" s="27">
        <v>0</v>
      </c>
      <c r="AF58" s="26"/>
      <c r="AG58" s="27">
        <v>98303.3</v>
      </c>
      <c r="AH58" s="26">
        <v>81919.5</v>
      </c>
      <c r="AI58" s="27">
        <v>0</v>
      </c>
      <c r="AJ58" s="26"/>
      <c r="AK58" s="27">
        <v>0</v>
      </c>
      <c r="AL58" s="26">
        <v>0</v>
      </c>
      <c r="AM58" s="27">
        <v>0</v>
      </c>
      <c r="AN58" s="26"/>
      <c r="AO58" s="27">
        <v>0</v>
      </c>
      <c r="AP58" s="26"/>
      <c r="AQ58" s="26">
        <f t="shared" si="35"/>
        <v>2269.4</v>
      </c>
      <c r="AR58" s="26">
        <f t="shared" si="36"/>
        <v>3059.386</v>
      </c>
      <c r="AS58" s="23">
        <f t="shared" si="37"/>
        <v>134.81034634705208</v>
      </c>
      <c r="AT58" s="27">
        <v>2233.4</v>
      </c>
      <c r="AU58" s="26">
        <v>3052.886</v>
      </c>
      <c r="AV58" s="27">
        <v>0</v>
      </c>
      <c r="AW58" s="26">
        <v>0</v>
      </c>
      <c r="AX58" s="27">
        <v>0</v>
      </c>
      <c r="AY58" s="26">
        <v>0</v>
      </c>
      <c r="AZ58" s="27">
        <v>36</v>
      </c>
      <c r="BA58" s="26">
        <v>6.5</v>
      </c>
      <c r="BB58" s="27">
        <v>0</v>
      </c>
      <c r="BC58" s="26"/>
      <c r="BD58" s="27">
        <v>0</v>
      </c>
      <c r="BE58" s="26">
        <v>0</v>
      </c>
      <c r="BF58" s="27">
        <v>0</v>
      </c>
      <c r="BG58" s="26">
        <v>0</v>
      </c>
      <c r="BH58" s="27">
        <v>6452</v>
      </c>
      <c r="BI58" s="26">
        <v>4085.014</v>
      </c>
      <c r="BJ58" s="27">
        <v>1900</v>
      </c>
      <c r="BK58" s="26">
        <v>2296.25</v>
      </c>
      <c r="BL58" s="27">
        <v>200</v>
      </c>
      <c r="BM58" s="26">
        <v>25.13</v>
      </c>
      <c r="BN58" s="27">
        <v>0</v>
      </c>
      <c r="BO58" s="26">
        <v>0</v>
      </c>
      <c r="BP58" s="27">
        <v>0</v>
      </c>
      <c r="BQ58" s="26">
        <v>0</v>
      </c>
      <c r="BR58" s="27">
        <v>700</v>
      </c>
      <c r="BS58" s="26">
        <v>1549.4529</v>
      </c>
      <c r="BT58" s="23"/>
      <c r="BU58" s="26">
        <f t="shared" si="38"/>
        <v>129388</v>
      </c>
      <c r="BV58" s="26">
        <f t="shared" si="39"/>
        <v>103254.5549</v>
      </c>
      <c r="BW58" s="27">
        <v>0</v>
      </c>
      <c r="BX58" s="26">
        <v>0</v>
      </c>
      <c r="BY58" s="27">
        <v>13296.7</v>
      </c>
      <c r="BZ58" s="26">
        <v>0</v>
      </c>
      <c r="CA58" s="27">
        <v>0</v>
      </c>
      <c r="CB58" s="26"/>
      <c r="CC58" s="27">
        <v>0</v>
      </c>
      <c r="CD58" s="26">
        <v>0</v>
      </c>
      <c r="CE58" s="27">
        <v>0</v>
      </c>
      <c r="CF58" s="26"/>
      <c r="CG58" s="27">
        <v>0</v>
      </c>
      <c r="CH58" s="26">
        <v>0</v>
      </c>
      <c r="CI58" s="23"/>
      <c r="CJ58" s="26">
        <f t="shared" si="20"/>
        <v>13296.7</v>
      </c>
      <c r="CK58" s="26">
        <f t="shared" si="40"/>
        <v>0</v>
      </c>
      <c r="CM58" s="28"/>
      <c r="CN58" s="28"/>
      <c r="CO58" s="28"/>
      <c r="CP58" s="28"/>
      <c r="CQ58" s="28"/>
      <c r="CS58" s="28"/>
    </row>
    <row r="59" spans="1:97" s="32" customFormat="1" ht="20.25" customHeight="1">
      <c r="A59" s="29">
        <v>50</v>
      </c>
      <c r="B59" s="30" t="s">
        <v>104</v>
      </c>
      <c r="C59" s="23">
        <v>11250.43</v>
      </c>
      <c r="D59" s="31">
        <v>0</v>
      </c>
      <c r="E59" s="25">
        <f t="shared" si="21"/>
        <v>50881.6</v>
      </c>
      <c r="F59" s="26">
        <f t="shared" si="22"/>
        <v>41028.028</v>
      </c>
      <c r="G59" s="26">
        <f t="shared" si="23"/>
        <v>80.63431181409389</v>
      </c>
      <c r="H59" s="26">
        <f t="shared" si="24"/>
        <v>15577.5</v>
      </c>
      <c r="I59" s="26">
        <f t="shared" si="25"/>
        <v>11607.928</v>
      </c>
      <c r="J59" s="26">
        <f t="shared" si="26"/>
        <v>74.5172717059862</v>
      </c>
      <c r="K59" s="26">
        <f t="shared" si="27"/>
        <v>5418.9</v>
      </c>
      <c r="L59" s="26">
        <f t="shared" si="28"/>
        <v>4193.947</v>
      </c>
      <c r="M59" s="23">
        <f t="shared" si="29"/>
        <v>77.39480337337838</v>
      </c>
      <c r="N59" s="27">
        <v>164.9</v>
      </c>
      <c r="O59" s="26">
        <v>199.652</v>
      </c>
      <c r="P59" s="23">
        <f t="shared" si="30"/>
        <v>121.07459066100665</v>
      </c>
      <c r="Q59" s="27">
        <v>7925.099999999999</v>
      </c>
      <c r="R59" s="26">
        <v>5259.883</v>
      </c>
      <c r="S59" s="23">
        <f t="shared" si="31"/>
        <v>66.36992593153398</v>
      </c>
      <c r="T59" s="27">
        <v>5254</v>
      </c>
      <c r="U59" s="26">
        <v>3994.295</v>
      </c>
      <c r="V59" s="23">
        <f t="shared" si="32"/>
        <v>76.02388656261896</v>
      </c>
      <c r="W59" s="27">
        <v>247.5</v>
      </c>
      <c r="X59" s="26">
        <v>375.086</v>
      </c>
      <c r="Y59" s="23">
        <f t="shared" si="33"/>
        <v>151.549898989899</v>
      </c>
      <c r="Z59" s="27">
        <v>0</v>
      </c>
      <c r="AA59" s="26">
        <v>0</v>
      </c>
      <c r="AB59" s="23" t="e">
        <f t="shared" si="34"/>
        <v>#DIV/0!</v>
      </c>
      <c r="AC59" s="27">
        <v>0</v>
      </c>
      <c r="AD59" s="26"/>
      <c r="AE59" s="27">
        <v>0</v>
      </c>
      <c r="AF59" s="26"/>
      <c r="AG59" s="27">
        <v>35304.1</v>
      </c>
      <c r="AH59" s="26">
        <v>29420.1</v>
      </c>
      <c r="AI59" s="27">
        <v>0</v>
      </c>
      <c r="AJ59" s="26"/>
      <c r="AK59" s="27">
        <v>0</v>
      </c>
      <c r="AL59" s="26">
        <v>0</v>
      </c>
      <c r="AM59" s="27">
        <v>0</v>
      </c>
      <c r="AN59" s="26"/>
      <c r="AO59" s="27">
        <v>0</v>
      </c>
      <c r="AP59" s="26"/>
      <c r="AQ59" s="26">
        <f t="shared" si="35"/>
        <v>1436</v>
      </c>
      <c r="AR59" s="26">
        <f t="shared" si="36"/>
        <v>1138.978</v>
      </c>
      <c r="AS59" s="23">
        <f t="shared" si="37"/>
        <v>79.31601671309193</v>
      </c>
      <c r="AT59" s="27">
        <v>1400</v>
      </c>
      <c r="AU59" s="26">
        <v>1118.978</v>
      </c>
      <c r="AV59" s="27">
        <v>0</v>
      </c>
      <c r="AW59" s="26">
        <v>0</v>
      </c>
      <c r="AX59" s="27">
        <v>0</v>
      </c>
      <c r="AY59" s="26">
        <v>0</v>
      </c>
      <c r="AZ59" s="27">
        <v>36</v>
      </c>
      <c r="BA59" s="26">
        <v>20</v>
      </c>
      <c r="BB59" s="27">
        <v>0</v>
      </c>
      <c r="BC59" s="26"/>
      <c r="BD59" s="27">
        <v>0</v>
      </c>
      <c r="BE59" s="26">
        <v>0</v>
      </c>
      <c r="BF59" s="27">
        <v>0</v>
      </c>
      <c r="BG59" s="26">
        <v>0</v>
      </c>
      <c r="BH59" s="27">
        <v>550</v>
      </c>
      <c r="BI59" s="26">
        <v>640.034</v>
      </c>
      <c r="BJ59" s="27">
        <v>500</v>
      </c>
      <c r="BK59" s="26">
        <v>559.034</v>
      </c>
      <c r="BL59" s="27">
        <v>0</v>
      </c>
      <c r="BM59" s="26">
        <v>0</v>
      </c>
      <c r="BN59" s="27">
        <v>0</v>
      </c>
      <c r="BO59" s="26">
        <v>0</v>
      </c>
      <c r="BP59" s="27">
        <v>0</v>
      </c>
      <c r="BQ59" s="26">
        <v>0</v>
      </c>
      <c r="BR59" s="27">
        <v>0</v>
      </c>
      <c r="BS59" s="26">
        <v>0</v>
      </c>
      <c r="BT59" s="23"/>
      <c r="BU59" s="26">
        <f t="shared" si="38"/>
        <v>50881.6</v>
      </c>
      <c r="BV59" s="26">
        <f t="shared" si="39"/>
        <v>41028.028</v>
      </c>
      <c r="BW59" s="27">
        <v>0</v>
      </c>
      <c r="BX59" s="26">
        <v>0</v>
      </c>
      <c r="BY59" s="27">
        <v>0</v>
      </c>
      <c r="BZ59" s="26">
        <v>0</v>
      </c>
      <c r="CA59" s="27">
        <v>0</v>
      </c>
      <c r="CB59" s="26"/>
      <c r="CC59" s="27">
        <v>0</v>
      </c>
      <c r="CD59" s="26">
        <v>0</v>
      </c>
      <c r="CE59" s="27">
        <v>0</v>
      </c>
      <c r="CF59" s="26"/>
      <c r="CG59" s="27">
        <v>2466</v>
      </c>
      <c r="CH59" s="26">
        <v>0</v>
      </c>
      <c r="CI59" s="23"/>
      <c r="CJ59" s="26">
        <f t="shared" si="20"/>
        <v>2466</v>
      </c>
      <c r="CK59" s="26">
        <f t="shared" si="40"/>
        <v>0</v>
      </c>
      <c r="CM59" s="28"/>
      <c r="CN59" s="28"/>
      <c r="CO59" s="28"/>
      <c r="CP59" s="28"/>
      <c r="CQ59" s="28"/>
      <c r="CS59" s="28"/>
    </row>
    <row r="60" spans="1:97" s="32" customFormat="1" ht="20.25" customHeight="1">
      <c r="A60" s="21">
        <v>51</v>
      </c>
      <c r="B60" s="22" t="s">
        <v>105</v>
      </c>
      <c r="C60" s="23">
        <v>53988.365699999995</v>
      </c>
      <c r="D60" s="31">
        <v>0</v>
      </c>
      <c r="E60" s="25">
        <f t="shared" si="21"/>
        <v>240350.90000000002</v>
      </c>
      <c r="F60" s="26">
        <f t="shared" si="22"/>
        <v>128398.777</v>
      </c>
      <c r="G60" s="26">
        <f t="shared" si="23"/>
        <v>53.4213839016205</v>
      </c>
      <c r="H60" s="26">
        <f t="shared" si="24"/>
        <v>156413.1</v>
      </c>
      <c r="I60" s="26">
        <f t="shared" si="25"/>
        <v>65981.977</v>
      </c>
      <c r="J60" s="26">
        <f t="shared" si="26"/>
        <v>42.18443148304074</v>
      </c>
      <c r="K60" s="26">
        <f t="shared" si="27"/>
        <v>20424.3</v>
      </c>
      <c r="L60" s="26">
        <f t="shared" si="28"/>
        <v>12127.601999999999</v>
      </c>
      <c r="M60" s="23">
        <f t="shared" si="29"/>
        <v>59.37829937868128</v>
      </c>
      <c r="N60" s="27">
        <v>2252</v>
      </c>
      <c r="O60" s="26">
        <v>671.176</v>
      </c>
      <c r="P60" s="23">
        <f t="shared" si="30"/>
        <v>29.803552397868565</v>
      </c>
      <c r="Q60" s="27">
        <v>10779.8</v>
      </c>
      <c r="R60" s="26">
        <v>7738.239</v>
      </c>
      <c r="S60" s="23">
        <f t="shared" si="31"/>
        <v>71.78462494665949</v>
      </c>
      <c r="T60" s="27">
        <v>18172.3</v>
      </c>
      <c r="U60" s="26">
        <v>11456.426</v>
      </c>
      <c r="V60" s="23">
        <f t="shared" si="32"/>
        <v>63.04334619173137</v>
      </c>
      <c r="W60" s="27">
        <v>705</v>
      </c>
      <c r="X60" s="26">
        <v>457</v>
      </c>
      <c r="Y60" s="23">
        <f t="shared" si="33"/>
        <v>64.822695035461</v>
      </c>
      <c r="Z60" s="27">
        <v>0</v>
      </c>
      <c r="AA60" s="26">
        <v>0</v>
      </c>
      <c r="AB60" s="23" t="e">
        <f t="shared" si="34"/>
        <v>#DIV/0!</v>
      </c>
      <c r="AC60" s="27">
        <v>0</v>
      </c>
      <c r="AD60" s="26"/>
      <c r="AE60" s="27">
        <v>0</v>
      </c>
      <c r="AF60" s="26"/>
      <c r="AG60" s="27">
        <v>72205.8</v>
      </c>
      <c r="AH60" s="26">
        <v>60171.5</v>
      </c>
      <c r="AI60" s="27">
        <v>0</v>
      </c>
      <c r="AJ60" s="26"/>
      <c r="AK60" s="27">
        <v>1867</v>
      </c>
      <c r="AL60" s="26">
        <v>1245.3</v>
      </c>
      <c r="AM60" s="27">
        <v>0</v>
      </c>
      <c r="AN60" s="26"/>
      <c r="AO60" s="27">
        <v>0</v>
      </c>
      <c r="AP60" s="26"/>
      <c r="AQ60" s="26">
        <f t="shared" si="35"/>
        <v>45454</v>
      </c>
      <c r="AR60" s="26">
        <f t="shared" si="36"/>
        <v>26736.779</v>
      </c>
      <c r="AS60" s="23">
        <f t="shared" si="37"/>
        <v>58.82161965943591</v>
      </c>
      <c r="AT60" s="27">
        <v>45000</v>
      </c>
      <c r="AU60" s="26">
        <v>26282.779</v>
      </c>
      <c r="AV60" s="27">
        <v>0</v>
      </c>
      <c r="AW60" s="26">
        <v>0</v>
      </c>
      <c r="AX60" s="27">
        <v>0</v>
      </c>
      <c r="AY60" s="26">
        <v>0</v>
      </c>
      <c r="AZ60" s="27">
        <v>454</v>
      </c>
      <c r="BA60" s="26">
        <v>454</v>
      </c>
      <c r="BB60" s="27">
        <v>0</v>
      </c>
      <c r="BC60" s="26"/>
      <c r="BD60" s="27">
        <v>0</v>
      </c>
      <c r="BE60" s="26">
        <v>0</v>
      </c>
      <c r="BF60" s="27">
        <v>0</v>
      </c>
      <c r="BG60" s="26">
        <v>0</v>
      </c>
      <c r="BH60" s="27">
        <v>7000</v>
      </c>
      <c r="BI60" s="26">
        <v>4043.319</v>
      </c>
      <c r="BJ60" s="27">
        <v>2630.4</v>
      </c>
      <c r="BK60" s="26">
        <v>951.684</v>
      </c>
      <c r="BL60" s="27">
        <v>50</v>
      </c>
      <c r="BM60" s="26">
        <v>311.038</v>
      </c>
      <c r="BN60" s="27">
        <v>0</v>
      </c>
      <c r="BO60" s="26">
        <v>0</v>
      </c>
      <c r="BP60" s="27">
        <v>9865</v>
      </c>
      <c r="BQ60" s="26">
        <v>1000</v>
      </c>
      <c r="BR60" s="27">
        <v>72000</v>
      </c>
      <c r="BS60" s="26">
        <v>14568</v>
      </c>
      <c r="BT60" s="23"/>
      <c r="BU60" s="26">
        <f t="shared" si="38"/>
        <v>240350.9</v>
      </c>
      <c r="BV60" s="26">
        <f t="shared" si="39"/>
        <v>128398.777</v>
      </c>
      <c r="BW60" s="27">
        <v>0</v>
      </c>
      <c r="BX60" s="26">
        <v>0</v>
      </c>
      <c r="BY60" s="27">
        <v>0</v>
      </c>
      <c r="BZ60" s="26">
        <v>0</v>
      </c>
      <c r="CA60" s="27">
        <v>0</v>
      </c>
      <c r="CB60" s="26"/>
      <c r="CC60" s="27">
        <v>0</v>
      </c>
      <c r="CD60" s="26">
        <v>0</v>
      </c>
      <c r="CE60" s="27">
        <v>0</v>
      </c>
      <c r="CF60" s="26"/>
      <c r="CG60" s="27">
        <v>77829</v>
      </c>
      <c r="CH60" s="26">
        <v>8765</v>
      </c>
      <c r="CI60" s="23"/>
      <c r="CJ60" s="26">
        <f t="shared" si="20"/>
        <v>77829</v>
      </c>
      <c r="CK60" s="26">
        <f t="shared" si="40"/>
        <v>8765</v>
      </c>
      <c r="CM60" s="28"/>
      <c r="CN60" s="28"/>
      <c r="CO60" s="28"/>
      <c r="CP60" s="28"/>
      <c r="CQ60" s="28"/>
      <c r="CS60" s="28"/>
    </row>
    <row r="61" spans="1:97" s="32" customFormat="1" ht="20.25" customHeight="1">
      <c r="A61" s="29">
        <v>52</v>
      </c>
      <c r="B61" s="30" t="s">
        <v>106</v>
      </c>
      <c r="C61" s="23">
        <v>1.7999999999999545</v>
      </c>
      <c r="D61" s="31">
        <v>0</v>
      </c>
      <c r="E61" s="25">
        <f t="shared" si="21"/>
        <v>5092.099999999999</v>
      </c>
      <c r="F61" s="26">
        <f t="shared" si="22"/>
        <v>3759.956</v>
      </c>
      <c r="G61" s="26">
        <f t="shared" si="23"/>
        <v>73.83900551835197</v>
      </c>
      <c r="H61" s="26">
        <f t="shared" si="24"/>
        <v>1592.1</v>
      </c>
      <c r="I61" s="26">
        <f t="shared" si="25"/>
        <v>843.3560000000001</v>
      </c>
      <c r="J61" s="26">
        <f t="shared" si="26"/>
        <v>52.971295772878605</v>
      </c>
      <c r="K61" s="26">
        <f t="shared" si="27"/>
        <v>284.2</v>
      </c>
      <c r="L61" s="26">
        <f t="shared" si="28"/>
        <v>200.30599999999998</v>
      </c>
      <c r="M61" s="23">
        <f t="shared" si="29"/>
        <v>70.48064743138634</v>
      </c>
      <c r="N61" s="27">
        <v>5.8</v>
      </c>
      <c r="O61" s="26">
        <v>18.456</v>
      </c>
      <c r="P61" s="23">
        <f t="shared" si="30"/>
        <v>318.2068965517241</v>
      </c>
      <c r="Q61" s="27">
        <v>1043.5</v>
      </c>
      <c r="R61" s="26">
        <v>544.22</v>
      </c>
      <c r="S61" s="23">
        <f t="shared" si="31"/>
        <v>52.15333013895545</v>
      </c>
      <c r="T61" s="27">
        <v>278.4</v>
      </c>
      <c r="U61" s="26">
        <v>181.85</v>
      </c>
      <c r="V61" s="23">
        <f t="shared" si="32"/>
        <v>65.31968390804597</v>
      </c>
      <c r="W61" s="27">
        <v>12</v>
      </c>
      <c r="X61" s="26">
        <v>28</v>
      </c>
      <c r="Y61" s="23">
        <f t="shared" si="33"/>
        <v>233.33333333333334</v>
      </c>
      <c r="Z61" s="27">
        <v>0</v>
      </c>
      <c r="AA61" s="26">
        <v>0</v>
      </c>
      <c r="AB61" s="23" t="e">
        <f t="shared" si="34"/>
        <v>#DIV/0!</v>
      </c>
      <c r="AC61" s="27">
        <v>0</v>
      </c>
      <c r="AD61" s="26"/>
      <c r="AE61" s="27">
        <v>0</v>
      </c>
      <c r="AF61" s="26"/>
      <c r="AG61" s="27">
        <v>3500</v>
      </c>
      <c r="AH61" s="26">
        <v>2916.6</v>
      </c>
      <c r="AI61" s="27">
        <v>0</v>
      </c>
      <c r="AJ61" s="26"/>
      <c r="AK61" s="27">
        <v>0</v>
      </c>
      <c r="AL61" s="26">
        <v>0</v>
      </c>
      <c r="AM61" s="27">
        <v>0</v>
      </c>
      <c r="AN61" s="26"/>
      <c r="AO61" s="27">
        <v>0</v>
      </c>
      <c r="AP61" s="26"/>
      <c r="AQ61" s="26">
        <f t="shared" si="35"/>
        <v>240.4</v>
      </c>
      <c r="AR61" s="26">
        <f t="shared" si="36"/>
        <v>70.83</v>
      </c>
      <c r="AS61" s="23">
        <f t="shared" si="37"/>
        <v>29.46339434276206</v>
      </c>
      <c r="AT61" s="27">
        <v>240.4</v>
      </c>
      <c r="AU61" s="26">
        <v>70.83</v>
      </c>
      <c r="AV61" s="27">
        <v>0</v>
      </c>
      <c r="AW61" s="26">
        <v>0</v>
      </c>
      <c r="AX61" s="27">
        <v>0</v>
      </c>
      <c r="AY61" s="26">
        <v>0</v>
      </c>
      <c r="AZ61" s="27">
        <v>0</v>
      </c>
      <c r="BA61" s="26">
        <v>0</v>
      </c>
      <c r="BB61" s="27">
        <v>0</v>
      </c>
      <c r="BC61" s="26"/>
      <c r="BD61" s="27">
        <v>0</v>
      </c>
      <c r="BE61" s="26">
        <v>0</v>
      </c>
      <c r="BF61" s="27">
        <v>0</v>
      </c>
      <c r="BG61" s="26">
        <v>0</v>
      </c>
      <c r="BH61" s="27">
        <v>12</v>
      </c>
      <c r="BI61" s="26">
        <v>0</v>
      </c>
      <c r="BJ61" s="27">
        <v>0</v>
      </c>
      <c r="BK61" s="26">
        <v>0</v>
      </c>
      <c r="BL61" s="27">
        <v>0</v>
      </c>
      <c r="BM61" s="26">
        <v>0</v>
      </c>
      <c r="BN61" s="27">
        <v>0</v>
      </c>
      <c r="BO61" s="26">
        <v>0</v>
      </c>
      <c r="BP61" s="27">
        <v>0</v>
      </c>
      <c r="BQ61" s="26">
        <v>0</v>
      </c>
      <c r="BR61" s="27">
        <v>0</v>
      </c>
      <c r="BS61" s="26">
        <v>0</v>
      </c>
      <c r="BT61" s="23"/>
      <c r="BU61" s="26">
        <f t="shared" si="38"/>
        <v>5092.099999999999</v>
      </c>
      <c r="BV61" s="26">
        <f t="shared" si="39"/>
        <v>3759.956</v>
      </c>
      <c r="BW61" s="27">
        <v>0</v>
      </c>
      <c r="BX61" s="26">
        <v>0</v>
      </c>
      <c r="BY61" s="27">
        <v>0</v>
      </c>
      <c r="BZ61" s="26">
        <v>0</v>
      </c>
      <c r="CA61" s="27">
        <v>0</v>
      </c>
      <c r="CB61" s="26"/>
      <c r="CC61" s="27">
        <v>0</v>
      </c>
      <c r="CD61" s="26">
        <v>0</v>
      </c>
      <c r="CE61" s="27">
        <v>0</v>
      </c>
      <c r="CF61" s="26"/>
      <c r="CG61" s="27">
        <v>0</v>
      </c>
      <c r="CH61" s="26">
        <v>0</v>
      </c>
      <c r="CI61" s="23"/>
      <c r="CJ61" s="26">
        <f t="shared" si="20"/>
        <v>0</v>
      </c>
      <c r="CK61" s="26">
        <f t="shared" si="40"/>
        <v>0</v>
      </c>
      <c r="CM61" s="28"/>
      <c r="CN61" s="28"/>
      <c r="CO61" s="28"/>
      <c r="CP61" s="28"/>
      <c r="CQ61" s="28"/>
      <c r="CS61" s="28"/>
    </row>
    <row r="62" spans="1:97" s="32" customFormat="1" ht="20.25" customHeight="1">
      <c r="A62" s="21">
        <v>53</v>
      </c>
      <c r="B62" s="22" t="s">
        <v>107</v>
      </c>
      <c r="C62" s="23">
        <v>42500</v>
      </c>
      <c r="D62" s="31">
        <v>0</v>
      </c>
      <c r="E62" s="25">
        <f t="shared" si="21"/>
        <v>334561.919</v>
      </c>
      <c r="F62" s="26">
        <f t="shared" si="22"/>
        <v>175907.12099999998</v>
      </c>
      <c r="G62" s="26">
        <f t="shared" si="23"/>
        <v>52.57834529577766</v>
      </c>
      <c r="H62" s="26">
        <f t="shared" si="24"/>
        <v>64654.29999999999</v>
      </c>
      <c r="I62" s="26">
        <f t="shared" si="25"/>
        <v>46180.981</v>
      </c>
      <c r="J62" s="26">
        <f t="shared" si="26"/>
        <v>71.42754774237756</v>
      </c>
      <c r="K62" s="26">
        <f t="shared" si="27"/>
        <v>20909.29999999999</v>
      </c>
      <c r="L62" s="26">
        <f t="shared" si="28"/>
        <v>14838.912</v>
      </c>
      <c r="M62" s="23">
        <f t="shared" si="29"/>
        <v>70.96799988521857</v>
      </c>
      <c r="N62" s="27">
        <v>718.1</v>
      </c>
      <c r="O62" s="26">
        <v>129.278</v>
      </c>
      <c r="P62" s="23">
        <f t="shared" si="30"/>
        <v>18.00278512741958</v>
      </c>
      <c r="Q62" s="27">
        <v>29500</v>
      </c>
      <c r="R62" s="26">
        <v>23216.688</v>
      </c>
      <c r="S62" s="23">
        <f t="shared" si="31"/>
        <v>78.7006372881356</v>
      </c>
      <c r="T62" s="27">
        <v>20191.19999999999</v>
      </c>
      <c r="U62" s="26">
        <v>14709.634</v>
      </c>
      <c r="V62" s="23">
        <f t="shared" si="32"/>
        <v>72.85170767463057</v>
      </c>
      <c r="W62" s="27">
        <v>1145</v>
      </c>
      <c r="X62" s="26">
        <v>850</v>
      </c>
      <c r="Y62" s="23">
        <f t="shared" si="33"/>
        <v>74.235807860262</v>
      </c>
      <c r="Z62" s="27">
        <v>0</v>
      </c>
      <c r="AA62" s="26">
        <v>0</v>
      </c>
      <c r="AB62" s="23" t="e">
        <f t="shared" si="34"/>
        <v>#DIV/0!</v>
      </c>
      <c r="AC62" s="27">
        <v>0</v>
      </c>
      <c r="AD62" s="26"/>
      <c r="AE62" s="27">
        <v>0</v>
      </c>
      <c r="AF62" s="26"/>
      <c r="AG62" s="27">
        <v>145840.7</v>
      </c>
      <c r="AH62" s="26">
        <v>121533.9</v>
      </c>
      <c r="AI62" s="27">
        <v>0</v>
      </c>
      <c r="AJ62" s="26"/>
      <c r="AK62" s="27">
        <v>7969.2</v>
      </c>
      <c r="AL62" s="26">
        <v>2005.84</v>
      </c>
      <c r="AM62" s="27">
        <v>0</v>
      </c>
      <c r="AN62" s="26"/>
      <c r="AO62" s="27">
        <v>0</v>
      </c>
      <c r="AP62" s="26"/>
      <c r="AQ62" s="26">
        <f t="shared" si="35"/>
        <v>7200</v>
      </c>
      <c r="AR62" s="26">
        <f t="shared" si="36"/>
        <v>5753.501</v>
      </c>
      <c r="AS62" s="23">
        <f t="shared" si="37"/>
        <v>79.90973611111112</v>
      </c>
      <c r="AT62" s="27">
        <v>7200</v>
      </c>
      <c r="AU62" s="26">
        <v>5753.501</v>
      </c>
      <c r="AV62" s="27">
        <v>0</v>
      </c>
      <c r="AW62" s="26">
        <v>0</v>
      </c>
      <c r="AX62" s="27">
        <v>0</v>
      </c>
      <c r="AY62" s="26">
        <v>0</v>
      </c>
      <c r="AZ62" s="27">
        <v>0</v>
      </c>
      <c r="BA62" s="26">
        <v>0</v>
      </c>
      <c r="BB62" s="27">
        <v>0</v>
      </c>
      <c r="BC62" s="26"/>
      <c r="BD62" s="27">
        <v>0</v>
      </c>
      <c r="BE62" s="26">
        <v>0</v>
      </c>
      <c r="BF62" s="27">
        <v>1900</v>
      </c>
      <c r="BG62" s="26">
        <v>0</v>
      </c>
      <c r="BH62" s="27">
        <v>4000</v>
      </c>
      <c r="BI62" s="26">
        <v>1138.48</v>
      </c>
      <c r="BJ62" s="27">
        <v>4000</v>
      </c>
      <c r="BK62" s="26">
        <v>782.23</v>
      </c>
      <c r="BL62" s="27">
        <v>0</v>
      </c>
      <c r="BM62" s="26">
        <v>238.4</v>
      </c>
      <c r="BN62" s="27">
        <v>0</v>
      </c>
      <c r="BO62" s="26">
        <v>0</v>
      </c>
      <c r="BP62" s="27">
        <v>0</v>
      </c>
      <c r="BQ62" s="26">
        <v>0</v>
      </c>
      <c r="BR62" s="27">
        <v>0</v>
      </c>
      <c r="BS62" s="26">
        <v>145</v>
      </c>
      <c r="BT62" s="23"/>
      <c r="BU62" s="26">
        <f t="shared" si="38"/>
        <v>218464.2</v>
      </c>
      <c r="BV62" s="26">
        <f t="shared" si="39"/>
        <v>169720.721</v>
      </c>
      <c r="BW62" s="27">
        <v>0</v>
      </c>
      <c r="BX62" s="26">
        <v>0</v>
      </c>
      <c r="BY62" s="27">
        <v>116097.719</v>
      </c>
      <c r="BZ62" s="26">
        <v>6186.4</v>
      </c>
      <c r="CA62" s="27">
        <v>0</v>
      </c>
      <c r="CB62" s="26"/>
      <c r="CC62" s="27">
        <v>0</v>
      </c>
      <c r="CD62" s="26">
        <v>0</v>
      </c>
      <c r="CE62" s="27">
        <v>0</v>
      </c>
      <c r="CF62" s="26"/>
      <c r="CG62" s="27">
        <v>0</v>
      </c>
      <c r="CH62" s="26">
        <v>0</v>
      </c>
      <c r="CI62" s="23"/>
      <c r="CJ62" s="26">
        <f t="shared" si="20"/>
        <v>116097.719</v>
      </c>
      <c r="CK62" s="26">
        <f t="shared" si="40"/>
        <v>6186.4</v>
      </c>
      <c r="CM62" s="28"/>
      <c r="CN62" s="28"/>
      <c r="CO62" s="28"/>
      <c r="CP62" s="28"/>
      <c r="CQ62" s="28"/>
      <c r="CS62" s="28"/>
    </row>
    <row r="63" spans="1:97" s="32" customFormat="1" ht="20.25" customHeight="1">
      <c r="A63" s="29">
        <v>54</v>
      </c>
      <c r="B63" s="22" t="s">
        <v>108</v>
      </c>
      <c r="C63" s="23">
        <v>57333.3063</v>
      </c>
      <c r="D63" s="31">
        <v>3501.7060000000056</v>
      </c>
      <c r="E63" s="25">
        <f t="shared" si="21"/>
        <v>474893.8792</v>
      </c>
      <c r="F63" s="26">
        <f t="shared" si="22"/>
        <v>369930.877</v>
      </c>
      <c r="G63" s="26">
        <f t="shared" si="23"/>
        <v>77.89758790388721</v>
      </c>
      <c r="H63" s="26">
        <f t="shared" si="24"/>
        <v>140158.319</v>
      </c>
      <c r="I63" s="26">
        <f t="shared" si="25"/>
        <v>108208.3131</v>
      </c>
      <c r="J63" s="26">
        <f t="shared" si="26"/>
        <v>77.20434567997351</v>
      </c>
      <c r="K63" s="26">
        <f t="shared" si="27"/>
        <v>41362</v>
      </c>
      <c r="L63" s="26">
        <f t="shared" si="28"/>
        <v>30274.6832</v>
      </c>
      <c r="M63" s="23">
        <f t="shared" si="29"/>
        <v>73.19443740631498</v>
      </c>
      <c r="N63" s="27">
        <v>6362</v>
      </c>
      <c r="O63" s="26">
        <v>4771.1234</v>
      </c>
      <c r="P63" s="23">
        <f t="shared" si="30"/>
        <v>74.99408047783717</v>
      </c>
      <c r="Q63" s="27">
        <v>16009.6</v>
      </c>
      <c r="R63" s="26">
        <v>10357.2714</v>
      </c>
      <c r="S63" s="23">
        <f t="shared" si="31"/>
        <v>64.6941297721367</v>
      </c>
      <c r="T63" s="27">
        <v>35000</v>
      </c>
      <c r="U63" s="26">
        <v>25503.5598</v>
      </c>
      <c r="V63" s="23">
        <f t="shared" si="32"/>
        <v>72.86731371428571</v>
      </c>
      <c r="W63" s="27">
        <v>7179.599999999999</v>
      </c>
      <c r="X63" s="26">
        <v>5778.624</v>
      </c>
      <c r="Y63" s="23">
        <f t="shared" si="33"/>
        <v>80.48671235166304</v>
      </c>
      <c r="Z63" s="27">
        <v>6100</v>
      </c>
      <c r="AA63" s="26">
        <v>5911.9</v>
      </c>
      <c r="AB63" s="23">
        <f t="shared" si="34"/>
        <v>96.91639344262295</v>
      </c>
      <c r="AC63" s="27">
        <v>0</v>
      </c>
      <c r="AD63" s="26"/>
      <c r="AE63" s="27">
        <v>0</v>
      </c>
      <c r="AF63" s="26"/>
      <c r="AG63" s="27">
        <v>300791.9</v>
      </c>
      <c r="AH63" s="26">
        <v>250659.9</v>
      </c>
      <c r="AI63" s="27">
        <v>0</v>
      </c>
      <c r="AJ63" s="26"/>
      <c r="AK63" s="27">
        <v>10268.5</v>
      </c>
      <c r="AL63" s="26">
        <v>6849.1</v>
      </c>
      <c r="AM63" s="27">
        <v>0</v>
      </c>
      <c r="AN63" s="26"/>
      <c r="AO63" s="27">
        <v>0</v>
      </c>
      <c r="AP63" s="26"/>
      <c r="AQ63" s="26">
        <f t="shared" si="35"/>
        <v>11998.9</v>
      </c>
      <c r="AR63" s="26">
        <f t="shared" si="36"/>
        <v>9397.98</v>
      </c>
      <c r="AS63" s="23">
        <f t="shared" si="37"/>
        <v>78.32367967063647</v>
      </c>
      <c r="AT63" s="27">
        <v>4257.4</v>
      </c>
      <c r="AU63" s="26">
        <v>5370.924</v>
      </c>
      <c r="AV63" s="27">
        <v>0</v>
      </c>
      <c r="AW63" s="26">
        <v>0</v>
      </c>
      <c r="AX63" s="27">
        <v>4241.1</v>
      </c>
      <c r="AY63" s="26">
        <v>1104.156</v>
      </c>
      <c r="AZ63" s="27">
        <v>3500.4</v>
      </c>
      <c r="BA63" s="26">
        <v>2922.9</v>
      </c>
      <c r="BB63" s="27">
        <v>0</v>
      </c>
      <c r="BC63" s="26"/>
      <c r="BD63" s="27">
        <v>5396.75</v>
      </c>
      <c r="BE63" s="26">
        <v>4213.5639</v>
      </c>
      <c r="BF63" s="27">
        <v>318.2</v>
      </c>
      <c r="BG63" s="26">
        <v>169</v>
      </c>
      <c r="BH63" s="27">
        <v>54116</v>
      </c>
      <c r="BI63" s="26">
        <v>46024.8355</v>
      </c>
      <c r="BJ63" s="27">
        <v>26000</v>
      </c>
      <c r="BK63" s="26">
        <v>20984.0511</v>
      </c>
      <c r="BL63" s="27">
        <v>2730</v>
      </c>
      <c r="BM63" s="26">
        <v>0</v>
      </c>
      <c r="BN63" s="27">
        <v>50</v>
      </c>
      <c r="BO63" s="26">
        <v>0</v>
      </c>
      <c r="BP63" s="27">
        <v>0</v>
      </c>
      <c r="BQ63" s="26">
        <v>0</v>
      </c>
      <c r="BR63" s="27">
        <v>294.019</v>
      </c>
      <c r="BS63" s="26">
        <v>294.019</v>
      </c>
      <c r="BT63" s="23"/>
      <c r="BU63" s="26">
        <f t="shared" si="38"/>
        <v>456615.46900000004</v>
      </c>
      <c r="BV63" s="26">
        <f t="shared" si="39"/>
        <v>369930.877</v>
      </c>
      <c r="BW63" s="27">
        <v>0</v>
      </c>
      <c r="BX63" s="26">
        <v>0</v>
      </c>
      <c r="BY63" s="27">
        <v>18278.4102</v>
      </c>
      <c r="BZ63" s="26">
        <v>0</v>
      </c>
      <c r="CA63" s="27">
        <v>0</v>
      </c>
      <c r="CB63" s="26"/>
      <c r="CC63" s="27">
        <v>0</v>
      </c>
      <c r="CD63" s="26">
        <v>0</v>
      </c>
      <c r="CE63" s="27">
        <v>0</v>
      </c>
      <c r="CF63" s="26"/>
      <c r="CG63" s="27">
        <v>0</v>
      </c>
      <c r="CH63" s="26">
        <v>0</v>
      </c>
      <c r="CI63" s="23"/>
      <c r="CJ63" s="26">
        <f t="shared" si="20"/>
        <v>18278.4102</v>
      </c>
      <c r="CK63" s="26">
        <f t="shared" si="40"/>
        <v>0</v>
      </c>
      <c r="CM63" s="28"/>
      <c r="CN63" s="28"/>
      <c r="CO63" s="28"/>
      <c r="CP63" s="28"/>
      <c r="CQ63" s="28"/>
      <c r="CS63" s="28"/>
    </row>
    <row r="64" spans="1:97" s="32" customFormat="1" ht="20.25" customHeight="1">
      <c r="A64" s="21">
        <v>55</v>
      </c>
      <c r="B64" s="22" t="s">
        <v>109</v>
      </c>
      <c r="C64" s="23">
        <v>10978.64</v>
      </c>
      <c r="D64" s="31">
        <v>1114.2390000000305</v>
      </c>
      <c r="E64" s="25">
        <f t="shared" si="21"/>
        <v>242329.51200000002</v>
      </c>
      <c r="F64" s="26">
        <f t="shared" si="22"/>
        <v>183216.8028</v>
      </c>
      <c r="G64" s="26">
        <f t="shared" si="23"/>
        <v>75.60647536813427</v>
      </c>
      <c r="H64" s="26">
        <f t="shared" si="24"/>
        <v>77248.412</v>
      </c>
      <c r="I64" s="26">
        <f t="shared" si="25"/>
        <v>49870.1028</v>
      </c>
      <c r="J64" s="26">
        <f t="shared" si="26"/>
        <v>64.5580944757803</v>
      </c>
      <c r="K64" s="26">
        <f t="shared" si="27"/>
        <v>22127.3</v>
      </c>
      <c r="L64" s="26">
        <f t="shared" si="28"/>
        <v>13782.1162</v>
      </c>
      <c r="M64" s="23">
        <f t="shared" si="29"/>
        <v>62.28557573675957</v>
      </c>
      <c r="N64" s="27">
        <v>478.2</v>
      </c>
      <c r="O64" s="26">
        <v>249.7462</v>
      </c>
      <c r="P64" s="23">
        <f t="shared" si="30"/>
        <v>52.22630698452531</v>
      </c>
      <c r="Q64" s="27">
        <v>32775.512</v>
      </c>
      <c r="R64" s="26">
        <v>19385.9486</v>
      </c>
      <c r="S64" s="23">
        <f t="shared" si="31"/>
        <v>59.147660607102026</v>
      </c>
      <c r="T64" s="27">
        <v>21649.1</v>
      </c>
      <c r="U64" s="26">
        <v>13532.37</v>
      </c>
      <c r="V64" s="23">
        <f t="shared" si="32"/>
        <v>62.507771685658994</v>
      </c>
      <c r="W64" s="27">
        <v>2013</v>
      </c>
      <c r="X64" s="26">
        <v>1491.2</v>
      </c>
      <c r="Y64" s="23">
        <f t="shared" si="33"/>
        <v>74.07848981619473</v>
      </c>
      <c r="Z64" s="27">
        <v>0</v>
      </c>
      <c r="AA64" s="26">
        <v>0</v>
      </c>
      <c r="AB64" s="23" t="e">
        <f t="shared" si="34"/>
        <v>#DIV/0!</v>
      </c>
      <c r="AC64" s="27">
        <v>0</v>
      </c>
      <c r="AD64" s="26"/>
      <c r="AE64" s="27">
        <v>0</v>
      </c>
      <c r="AF64" s="26"/>
      <c r="AG64" s="27">
        <v>158331.1</v>
      </c>
      <c r="AH64" s="26">
        <v>131942.7</v>
      </c>
      <c r="AI64" s="27">
        <v>0</v>
      </c>
      <c r="AJ64" s="26"/>
      <c r="AK64" s="27">
        <v>0</v>
      </c>
      <c r="AL64" s="26">
        <v>1404</v>
      </c>
      <c r="AM64" s="27">
        <v>0</v>
      </c>
      <c r="AN64" s="26"/>
      <c r="AO64" s="27">
        <v>0</v>
      </c>
      <c r="AP64" s="26"/>
      <c r="AQ64" s="26">
        <f t="shared" si="35"/>
        <v>7851.4</v>
      </c>
      <c r="AR64" s="26">
        <f t="shared" si="36"/>
        <v>5570.34</v>
      </c>
      <c r="AS64" s="23">
        <f t="shared" si="37"/>
        <v>70.94709223832693</v>
      </c>
      <c r="AT64" s="27">
        <v>7713.4</v>
      </c>
      <c r="AU64" s="26">
        <v>5545.34</v>
      </c>
      <c r="AV64" s="27">
        <v>68</v>
      </c>
      <c r="AW64" s="26">
        <v>0</v>
      </c>
      <c r="AX64" s="27">
        <v>0</v>
      </c>
      <c r="AY64" s="26">
        <v>0</v>
      </c>
      <c r="AZ64" s="27">
        <v>70</v>
      </c>
      <c r="BA64" s="26">
        <v>25</v>
      </c>
      <c r="BB64" s="27">
        <v>0</v>
      </c>
      <c r="BC64" s="26"/>
      <c r="BD64" s="27">
        <v>1500</v>
      </c>
      <c r="BE64" s="26">
        <v>0</v>
      </c>
      <c r="BF64" s="27">
        <v>900</v>
      </c>
      <c r="BG64" s="26">
        <v>642.5</v>
      </c>
      <c r="BH64" s="27">
        <v>9371.2</v>
      </c>
      <c r="BI64" s="26">
        <v>6154.67</v>
      </c>
      <c r="BJ64" s="27">
        <v>2995.7</v>
      </c>
      <c r="BK64" s="26">
        <v>2114.87</v>
      </c>
      <c r="BL64" s="27">
        <v>1000</v>
      </c>
      <c r="BM64" s="26">
        <v>1203.093</v>
      </c>
      <c r="BN64" s="27">
        <v>0</v>
      </c>
      <c r="BO64" s="26">
        <v>0</v>
      </c>
      <c r="BP64" s="27">
        <v>0</v>
      </c>
      <c r="BQ64" s="26">
        <v>0</v>
      </c>
      <c r="BR64" s="27">
        <v>1210</v>
      </c>
      <c r="BS64" s="26">
        <v>1640.235</v>
      </c>
      <c r="BT64" s="23"/>
      <c r="BU64" s="26">
        <f t="shared" si="38"/>
        <v>237079.51200000002</v>
      </c>
      <c r="BV64" s="26">
        <f t="shared" si="39"/>
        <v>183216.8028</v>
      </c>
      <c r="BW64" s="27">
        <v>0</v>
      </c>
      <c r="BX64" s="26">
        <v>0</v>
      </c>
      <c r="BY64" s="27">
        <v>5250</v>
      </c>
      <c r="BZ64" s="26">
        <v>0</v>
      </c>
      <c r="CA64" s="27">
        <v>0</v>
      </c>
      <c r="CB64" s="26"/>
      <c r="CC64" s="27">
        <v>0</v>
      </c>
      <c r="CD64" s="26">
        <v>0</v>
      </c>
      <c r="CE64" s="27">
        <v>0</v>
      </c>
      <c r="CF64" s="26"/>
      <c r="CG64" s="27">
        <v>13067.06</v>
      </c>
      <c r="CH64" s="26">
        <v>0</v>
      </c>
      <c r="CI64" s="23"/>
      <c r="CJ64" s="26">
        <f t="shared" si="20"/>
        <v>18317.059999999998</v>
      </c>
      <c r="CK64" s="26">
        <f t="shared" si="40"/>
        <v>0</v>
      </c>
      <c r="CM64" s="28"/>
      <c r="CN64" s="28"/>
      <c r="CO64" s="28"/>
      <c r="CP64" s="28"/>
      <c r="CQ64" s="28"/>
      <c r="CS64" s="28"/>
    </row>
    <row r="65" spans="1:97" s="32" customFormat="1" ht="20.25" customHeight="1">
      <c r="A65" s="29">
        <v>56</v>
      </c>
      <c r="B65" s="22" t="s">
        <v>110</v>
      </c>
      <c r="C65" s="23">
        <v>45050.109800000006</v>
      </c>
      <c r="D65" s="31">
        <v>0</v>
      </c>
      <c r="E65" s="25">
        <f t="shared" si="21"/>
        <v>235305.07599999997</v>
      </c>
      <c r="F65" s="26">
        <f t="shared" si="22"/>
        <v>150774.67799999999</v>
      </c>
      <c r="G65" s="26">
        <f t="shared" si="23"/>
        <v>64.07625392662588</v>
      </c>
      <c r="H65" s="26">
        <f t="shared" si="24"/>
        <v>65172.176</v>
      </c>
      <c r="I65" s="26">
        <f t="shared" si="25"/>
        <v>64015.478</v>
      </c>
      <c r="J65" s="26">
        <f t="shared" si="26"/>
        <v>98.2251659051556</v>
      </c>
      <c r="K65" s="26">
        <f t="shared" si="27"/>
        <v>14165</v>
      </c>
      <c r="L65" s="26">
        <f t="shared" si="28"/>
        <v>9178.488</v>
      </c>
      <c r="M65" s="23">
        <f t="shared" si="29"/>
        <v>64.79695022943875</v>
      </c>
      <c r="N65" s="27">
        <v>0</v>
      </c>
      <c r="O65" s="26">
        <v>154.775</v>
      </c>
      <c r="P65" s="23" t="e">
        <f t="shared" si="30"/>
        <v>#DIV/0!</v>
      </c>
      <c r="Q65" s="27">
        <v>32267.2</v>
      </c>
      <c r="R65" s="26">
        <v>20698.853</v>
      </c>
      <c r="S65" s="23">
        <f t="shared" si="31"/>
        <v>64.14827750780978</v>
      </c>
      <c r="T65" s="27">
        <v>14165</v>
      </c>
      <c r="U65" s="26">
        <v>9023.713</v>
      </c>
      <c r="V65" s="23">
        <f t="shared" si="32"/>
        <v>63.70429226967879</v>
      </c>
      <c r="W65" s="27">
        <v>300</v>
      </c>
      <c r="X65" s="26">
        <v>703</v>
      </c>
      <c r="Y65" s="23">
        <f t="shared" si="33"/>
        <v>234.33333333333331</v>
      </c>
      <c r="Z65" s="27">
        <v>0</v>
      </c>
      <c r="AA65" s="26">
        <v>0</v>
      </c>
      <c r="AB65" s="23" t="e">
        <f t="shared" si="34"/>
        <v>#DIV/0!</v>
      </c>
      <c r="AC65" s="27">
        <v>0</v>
      </c>
      <c r="AD65" s="26"/>
      <c r="AE65" s="27">
        <v>0</v>
      </c>
      <c r="AF65" s="26"/>
      <c r="AG65" s="27">
        <v>88510.9</v>
      </c>
      <c r="AH65" s="26">
        <v>73759.2</v>
      </c>
      <c r="AI65" s="27">
        <v>0</v>
      </c>
      <c r="AJ65" s="26"/>
      <c r="AK65" s="27">
        <v>1500</v>
      </c>
      <c r="AL65" s="26">
        <v>1500</v>
      </c>
      <c r="AM65" s="27">
        <v>0</v>
      </c>
      <c r="AN65" s="26"/>
      <c r="AO65" s="27">
        <v>0</v>
      </c>
      <c r="AP65" s="26"/>
      <c r="AQ65" s="26">
        <f t="shared" si="35"/>
        <v>9040</v>
      </c>
      <c r="AR65" s="26">
        <f t="shared" si="36"/>
        <v>10457.602</v>
      </c>
      <c r="AS65" s="23">
        <f t="shared" si="37"/>
        <v>115.68143805309737</v>
      </c>
      <c r="AT65" s="27">
        <v>8200</v>
      </c>
      <c r="AU65" s="26">
        <v>9757.602</v>
      </c>
      <c r="AV65" s="27">
        <v>0</v>
      </c>
      <c r="AW65" s="26">
        <v>0</v>
      </c>
      <c r="AX65" s="27">
        <v>0</v>
      </c>
      <c r="AY65" s="26">
        <v>0</v>
      </c>
      <c r="AZ65" s="27">
        <v>840</v>
      </c>
      <c r="BA65" s="26">
        <v>700</v>
      </c>
      <c r="BB65" s="27">
        <v>0</v>
      </c>
      <c r="BC65" s="26"/>
      <c r="BD65" s="27">
        <v>0</v>
      </c>
      <c r="BE65" s="26">
        <v>0</v>
      </c>
      <c r="BF65" s="27">
        <v>0</v>
      </c>
      <c r="BG65" s="26">
        <v>0</v>
      </c>
      <c r="BH65" s="27">
        <v>2759.976</v>
      </c>
      <c r="BI65" s="26">
        <v>2742.54</v>
      </c>
      <c r="BJ65" s="27">
        <v>2190</v>
      </c>
      <c r="BK65" s="26">
        <v>1649.54</v>
      </c>
      <c r="BL65" s="27">
        <v>0</v>
      </c>
      <c r="BM65" s="26">
        <v>0</v>
      </c>
      <c r="BN65" s="27">
        <v>0</v>
      </c>
      <c r="BO65" s="26">
        <v>0</v>
      </c>
      <c r="BP65" s="27">
        <v>0</v>
      </c>
      <c r="BQ65" s="26">
        <v>0</v>
      </c>
      <c r="BR65" s="27">
        <v>6640</v>
      </c>
      <c r="BS65" s="26">
        <v>20234.995</v>
      </c>
      <c r="BT65" s="23"/>
      <c r="BU65" s="26">
        <f t="shared" si="38"/>
        <v>155183.07599999997</v>
      </c>
      <c r="BV65" s="26">
        <f t="shared" si="39"/>
        <v>139274.67799999999</v>
      </c>
      <c r="BW65" s="27">
        <v>11500</v>
      </c>
      <c r="BX65" s="26">
        <v>11500</v>
      </c>
      <c r="BY65" s="27">
        <v>68622</v>
      </c>
      <c r="BZ65" s="26">
        <v>0</v>
      </c>
      <c r="CA65" s="27">
        <v>0</v>
      </c>
      <c r="CB65" s="26"/>
      <c r="CC65" s="27">
        <v>0</v>
      </c>
      <c r="CD65" s="26">
        <v>0</v>
      </c>
      <c r="CE65" s="27">
        <v>0</v>
      </c>
      <c r="CF65" s="26"/>
      <c r="CG65" s="27">
        <v>28221.8902</v>
      </c>
      <c r="CH65" s="26">
        <v>16831.6966</v>
      </c>
      <c r="CI65" s="23"/>
      <c r="CJ65" s="26">
        <f t="shared" si="20"/>
        <v>108343.8902</v>
      </c>
      <c r="CK65" s="26">
        <f t="shared" si="40"/>
        <v>28331.6966</v>
      </c>
      <c r="CM65" s="28"/>
      <c r="CN65" s="28"/>
      <c r="CO65" s="28"/>
      <c r="CP65" s="28"/>
      <c r="CQ65" s="28"/>
      <c r="CS65" s="28"/>
    </row>
    <row r="66" spans="1:93" s="38" customFormat="1" ht="18.75" customHeight="1">
      <c r="A66" s="33"/>
      <c r="B66" s="34" t="s">
        <v>44</v>
      </c>
      <c r="C66" s="35">
        <f>SUM(C10:C65)</f>
        <v>987817.2448000001</v>
      </c>
      <c r="D66" s="35">
        <f>SUM(D10:D65)</f>
        <v>33413.39880000007</v>
      </c>
      <c r="E66" s="25">
        <f>BU66+CJ66-CG66</f>
        <v>8441901.055200001</v>
      </c>
      <c r="F66" s="35">
        <f>SUM(F10:F65)</f>
        <v>5992791.7005</v>
      </c>
      <c r="G66" s="26">
        <f t="shared" si="23"/>
        <v>70.98865126840819</v>
      </c>
      <c r="H66" s="35">
        <f>SUM(H10:H65)</f>
        <v>2497011.349999999</v>
      </c>
      <c r="I66" s="35">
        <f>SUM(I10:I65)</f>
        <v>1838529.4589</v>
      </c>
      <c r="J66" s="26">
        <f t="shared" si="26"/>
        <v>73.62919911837807</v>
      </c>
      <c r="K66" s="36">
        <f>SUM(K10:K65)</f>
        <v>898958.1630000002</v>
      </c>
      <c r="L66" s="36">
        <f>SUM(L10:L65)</f>
        <v>614188.4186000001</v>
      </c>
      <c r="M66" s="23">
        <f t="shared" si="29"/>
        <v>68.32224722787238</v>
      </c>
      <c r="N66" s="36">
        <f>SUM(N10:N65)</f>
        <v>141283.19999999998</v>
      </c>
      <c r="O66" s="36">
        <f>SUM(O10:O65)</f>
        <v>96028.54350000003</v>
      </c>
      <c r="P66" s="23">
        <f t="shared" si="30"/>
        <v>67.96883387409122</v>
      </c>
      <c r="Q66" s="36">
        <f>SUM(Q10:Q65)</f>
        <v>351743.13699999993</v>
      </c>
      <c r="R66" s="36">
        <f>SUM(R10:R65)</f>
        <v>233403.83850000004</v>
      </c>
      <c r="S66" s="23">
        <f t="shared" si="31"/>
        <v>66.35633050034465</v>
      </c>
      <c r="T66" s="36">
        <f>SUM(T10:T65)</f>
        <v>757674.963</v>
      </c>
      <c r="U66" s="36">
        <f>SUM(U10:U65)</f>
        <v>518159.87509999995</v>
      </c>
      <c r="V66" s="23">
        <f t="shared" si="32"/>
        <v>68.38814800588837</v>
      </c>
      <c r="W66" s="36">
        <f>SUM(W10:W65)</f>
        <v>129594.1</v>
      </c>
      <c r="X66" s="36">
        <f>SUM(X10:X65)</f>
        <v>99318.9995</v>
      </c>
      <c r="Y66" s="23">
        <f t="shared" si="33"/>
        <v>76.63851942333795</v>
      </c>
      <c r="Z66" s="36">
        <f>SUM(Z10:Z65)</f>
        <v>51700</v>
      </c>
      <c r="AA66" s="36">
        <f>SUM(AA10:AA65)</f>
        <v>58980.149999999994</v>
      </c>
      <c r="AB66" s="23">
        <f t="shared" si="34"/>
        <v>114.08152804642164</v>
      </c>
      <c r="AC66" s="36">
        <f>SUM(AC10:AC65)</f>
        <v>100</v>
      </c>
      <c r="AD66" s="37">
        <v>0</v>
      </c>
      <c r="AE66" s="36">
        <f>SUM(AE10:AE65)</f>
        <v>0</v>
      </c>
      <c r="AF66" s="36">
        <f>SUM(AF10:AF65)</f>
        <v>0</v>
      </c>
      <c r="AG66" s="36">
        <f>SUM(AG10:AG65)</f>
        <v>4759218.3</v>
      </c>
      <c r="AH66" s="36">
        <f aca="true" t="shared" si="41" ref="AH66:AP66">SUM(AH10:AH65)</f>
        <v>3966016.099999999</v>
      </c>
      <c r="AI66" s="36">
        <f t="shared" si="41"/>
        <v>0</v>
      </c>
      <c r="AJ66" s="36">
        <f t="shared" si="41"/>
        <v>0</v>
      </c>
      <c r="AK66" s="36">
        <f t="shared" si="41"/>
        <v>82559.5</v>
      </c>
      <c r="AL66" s="36">
        <f t="shared" si="41"/>
        <v>54712.54</v>
      </c>
      <c r="AM66" s="36">
        <f t="shared" si="41"/>
        <v>0</v>
      </c>
      <c r="AN66" s="36">
        <f t="shared" si="41"/>
        <v>0</v>
      </c>
      <c r="AO66" s="36">
        <f t="shared" si="41"/>
        <v>0</v>
      </c>
      <c r="AP66" s="36">
        <f t="shared" si="41"/>
        <v>0</v>
      </c>
      <c r="AQ66" s="36">
        <f>SUM(AQ10:AQ65)</f>
        <v>241047.65499999994</v>
      </c>
      <c r="AR66" s="36">
        <f>SUM(AR10:AR65)</f>
        <v>193873.50079999995</v>
      </c>
      <c r="AS66" s="23">
        <f t="shared" si="37"/>
        <v>80.42953199440998</v>
      </c>
      <c r="AT66" s="36">
        <f>SUM(AT10:AT65)</f>
        <v>209838.25499999998</v>
      </c>
      <c r="AU66" s="36">
        <f aca="true" t="shared" si="42" ref="AU66:BC66">SUM(AU10:AU65)</f>
        <v>166221.96879999997</v>
      </c>
      <c r="AV66" s="36">
        <f t="shared" si="42"/>
        <v>718</v>
      </c>
      <c r="AW66" s="36">
        <f t="shared" si="42"/>
        <v>158.941</v>
      </c>
      <c r="AX66" s="36">
        <f t="shared" si="42"/>
        <v>4241.1</v>
      </c>
      <c r="AY66" s="36">
        <f t="shared" si="42"/>
        <v>1104.156</v>
      </c>
      <c r="AZ66" s="36">
        <f t="shared" si="42"/>
        <v>26250.300000000003</v>
      </c>
      <c r="BA66" s="36">
        <f t="shared" si="42"/>
        <v>26388.435</v>
      </c>
      <c r="BB66" s="36">
        <f t="shared" si="42"/>
        <v>0</v>
      </c>
      <c r="BC66" s="36">
        <f t="shared" si="42"/>
        <v>0</v>
      </c>
      <c r="BD66" s="36">
        <f>SUM(BD10:BD65)</f>
        <v>88462.65</v>
      </c>
      <c r="BE66" s="36">
        <f aca="true" t="shared" si="43" ref="BE66:BT66">SUM(BE10:BE65)</f>
        <v>62326.919</v>
      </c>
      <c r="BF66" s="36">
        <f t="shared" si="43"/>
        <v>6518.2</v>
      </c>
      <c r="BG66" s="36">
        <f t="shared" si="43"/>
        <v>5759.3099999999995</v>
      </c>
      <c r="BH66" s="36">
        <f t="shared" si="43"/>
        <v>647787.076</v>
      </c>
      <c r="BI66" s="36">
        <f t="shared" si="43"/>
        <v>506185.4772</v>
      </c>
      <c r="BJ66" s="36">
        <f t="shared" si="43"/>
        <v>323426.00000000006</v>
      </c>
      <c r="BK66" s="36">
        <f t="shared" si="43"/>
        <v>231449.84389999995</v>
      </c>
      <c r="BL66" s="36">
        <f t="shared" si="43"/>
        <v>8837</v>
      </c>
      <c r="BM66" s="36">
        <f t="shared" si="43"/>
        <v>4563.888</v>
      </c>
      <c r="BN66" s="36">
        <f t="shared" si="43"/>
        <v>2010</v>
      </c>
      <c r="BO66" s="36">
        <f t="shared" si="43"/>
        <v>5120.441</v>
      </c>
      <c r="BP66" s="36">
        <f t="shared" si="43"/>
        <v>10365</v>
      </c>
      <c r="BQ66" s="36">
        <f t="shared" si="43"/>
        <v>1500</v>
      </c>
      <c r="BR66" s="36">
        <f t="shared" si="43"/>
        <v>158716.019</v>
      </c>
      <c r="BS66" s="36">
        <f t="shared" si="43"/>
        <v>117166.3033</v>
      </c>
      <c r="BT66" s="36">
        <f t="shared" si="43"/>
        <v>-30.868</v>
      </c>
      <c r="BU66" s="36">
        <f>SUM(BU10:BU65)</f>
        <v>7437616.800000002</v>
      </c>
      <c r="BV66" s="26">
        <f t="shared" si="39"/>
        <v>5923085.0178999975</v>
      </c>
      <c r="BW66" s="36">
        <f>SUM(BW10:BW65)</f>
        <v>19000</v>
      </c>
      <c r="BX66" s="36">
        <f>SUM(BX10:BX65)</f>
        <v>18392</v>
      </c>
      <c r="BY66" s="36">
        <f>SUM(BY10:BY65)</f>
        <v>972394.2552000001</v>
      </c>
      <c r="BZ66" s="36">
        <f>SUM(BZ10:BZ65)</f>
        <v>38246.6826</v>
      </c>
      <c r="CA66" s="36">
        <f aca="true" t="shared" si="44" ref="CA66:CK66">SUM(CA10:CA65)</f>
        <v>0</v>
      </c>
      <c r="CB66" s="36">
        <f t="shared" si="44"/>
        <v>0</v>
      </c>
      <c r="CC66" s="36">
        <f t="shared" si="44"/>
        <v>12890</v>
      </c>
      <c r="CD66" s="36">
        <f t="shared" si="44"/>
        <v>13068</v>
      </c>
      <c r="CE66" s="36">
        <f t="shared" si="44"/>
        <v>0</v>
      </c>
      <c r="CF66" s="36">
        <f t="shared" si="44"/>
        <v>0</v>
      </c>
      <c r="CG66" s="36">
        <f t="shared" si="44"/>
        <v>468052.4342</v>
      </c>
      <c r="CH66" s="36">
        <f t="shared" si="44"/>
        <v>135596.3768</v>
      </c>
      <c r="CI66" s="36">
        <f t="shared" si="44"/>
        <v>0</v>
      </c>
      <c r="CJ66" s="36">
        <f t="shared" si="44"/>
        <v>1472336.6894</v>
      </c>
      <c r="CK66" s="36">
        <f t="shared" si="44"/>
        <v>205303.0594</v>
      </c>
      <c r="CM66" s="28"/>
      <c r="CN66" s="28"/>
      <c r="CO66" s="28"/>
    </row>
    <row r="67" spans="5:92" ht="17.25">
      <c r="E67" s="13"/>
      <c r="F67" s="11"/>
      <c r="H67" s="11"/>
      <c r="CN67" s="40"/>
    </row>
    <row r="68" spans="2:18" s="11" customFormat="1" ht="17.25">
      <c r="B68" s="1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3:89" ht="17.2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AQ69" s="11"/>
      <c r="AR69" s="11"/>
      <c r="AS69" s="11"/>
      <c r="BU69" s="11"/>
      <c r="BV69" s="11"/>
      <c r="CJ69" s="11"/>
      <c r="CK69" s="11"/>
    </row>
  </sheetData>
  <sheetProtection/>
  <protectedRanges>
    <protectedRange sqref="CF10:CF65 CH10:CH65 R10:R65 U10:U65 X10:X65 AA10:AA65 AD10:AD65 AF10:AF65 AH10:AH65 AJ10:AJ65 AL10:AL65 AN10:AN65 AP10:AP65 BX10:BX65 BZ10:BZ65 CB10:CB65 CD10:CD65" name="Range4_5_1_2_1_1_1_1_1_1_1_1_1"/>
  </protectedRanges>
  <mergeCells count="104">
    <mergeCell ref="BP7:BP8"/>
    <mergeCell ref="CA7:CA8"/>
    <mergeCell ref="BR7:BR8"/>
    <mergeCell ref="BY7:BY8"/>
    <mergeCell ref="BF7:BF8"/>
    <mergeCell ref="BJ7:BJ8"/>
    <mergeCell ref="BN7:BN8"/>
    <mergeCell ref="BL7:BL8"/>
    <mergeCell ref="BT7:BT8"/>
    <mergeCell ref="BU7:BU8"/>
    <mergeCell ref="CG6:CH6"/>
    <mergeCell ref="CA5:CB6"/>
    <mergeCell ref="CC5:CH5"/>
    <mergeCell ref="AV7:AV8"/>
    <mergeCell ref="AT7:AT8"/>
    <mergeCell ref="BW5:BZ5"/>
    <mergeCell ref="BH7:BH8"/>
    <mergeCell ref="AZ7:AZ8"/>
    <mergeCell ref="BB7:BB8"/>
    <mergeCell ref="CC7:CC8"/>
    <mergeCell ref="AI7:AI8"/>
    <mergeCell ref="AC7:AC8"/>
    <mergeCell ref="X7:Y7"/>
    <mergeCell ref="AQ7:AQ8"/>
    <mergeCell ref="CC6:CD6"/>
    <mergeCell ref="BD7:BD8"/>
    <mergeCell ref="AE7:AE8"/>
    <mergeCell ref="AM7:AM8"/>
    <mergeCell ref="AX7:AX8"/>
    <mergeCell ref="AO7:AO8"/>
    <mergeCell ref="W7:W8"/>
    <mergeCell ref="Q6:S6"/>
    <mergeCell ref="N7:N8"/>
    <mergeCell ref="Q7:Q8"/>
    <mergeCell ref="T7:T8"/>
    <mergeCell ref="AG7:AG8"/>
    <mergeCell ref="AX6:AY6"/>
    <mergeCell ref="AT6:AU6"/>
    <mergeCell ref="AZ6:BA6"/>
    <mergeCell ref="K7:K8"/>
    <mergeCell ref="AV6:AW6"/>
    <mergeCell ref="AG6:AH6"/>
    <mergeCell ref="AI6:AJ6"/>
    <mergeCell ref="AE6:AF6"/>
    <mergeCell ref="AQ6:AS6"/>
    <mergeCell ref="AK7:AK8"/>
    <mergeCell ref="T6:V6"/>
    <mergeCell ref="W6:Y6"/>
    <mergeCell ref="Z6:AB6"/>
    <mergeCell ref="AC6:AD6"/>
    <mergeCell ref="AK6:AL6"/>
    <mergeCell ref="BH6:BI6"/>
    <mergeCell ref="BB6:BC6"/>
    <mergeCell ref="BD6:BE6"/>
    <mergeCell ref="BF6:BG6"/>
    <mergeCell ref="AM6:AN6"/>
    <mergeCell ref="BJ6:BK6"/>
    <mergeCell ref="BL6:BM6"/>
    <mergeCell ref="BW6:BX6"/>
    <mergeCell ref="BY6:BZ6"/>
    <mergeCell ref="BT4:BT6"/>
    <mergeCell ref="BU4:BV6"/>
    <mergeCell ref="BW4:CH4"/>
    <mergeCell ref="BR5:BS6"/>
    <mergeCell ref="BP5:BQ6"/>
    <mergeCell ref="CE6:CF6"/>
    <mergeCell ref="CJ4:CK6"/>
    <mergeCell ref="K5:AD5"/>
    <mergeCell ref="AE5:AN5"/>
    <mergeCell ref="AO5:AP6"/>
    <mergeCell ref="AQ5:BA5"/>
    <mergeCell ref="K4:BS4"/>
    <mergeCell ref="BB5:BG5"/>
    <mergeCell ref="BH5:BM5"/>
    <mergeCell ref="BN5:BO6"/>
    <mergeCell ref="CI4:CI6"/>
    <mergeCell ref="F7:G7"/>
    <mergeCell ref="H4:J6"/>
    <mergeCell ref="K6:M6"/>
    <mergeCell ref="N6:P6"/>
    <mergeCell ref="C1:J1"/>
    <mergeCell ref="C2:J2"/>
    <mergeCell ref="N2:O2"/>
    <mergeCell ref="I3:K3"/>
    <mergeCell ref="Z7:Z8"/>
    <mergeCell ref="AR7:AS7"/>
    <mergeCell ref="AA7:AB7"/>
    <mergeCell ref="H7:H8"/>
    <mergeCell ref="A4:A8"/>
    <mergeCell ref="B4:B8"/>
    <mergeCell ref="C4:C8"/>
    <mergeCell ref="D4:D8"/>
    <mergeCell ref="E7:E8"/>
    <mergeCell ref="E4:G6"/>
    <mergeCell ref="CI7:CI8"/>
    <mergeCell ref="CJ7:CJ8"/>
    <mergeCell ref="CE7:CE8"/>
    <mergeCell ref="CG7:CG8"/>
    <mergeCell ref="BW7:BW8"/>
    <mergeCell ref="I7:J7"/>
    <mergeCell ref="L7:M7"/>
    <mergeCell ref="O7:P7"/>
    <mergeCell ref="R7:S7"/>
    <mergeCell ref="U7:V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2019-11-20T11:29:43Z</dcterms:modified>
  <cp:category/>
  <cp:version/>
  <cp:contentType/>
  <cp:contentStatus/>
</cp:coreProperties>
</file>