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<sst xmlns="http://schemas.openxmlformats.org/spreadsheetml/2006/main" count="218" uniqueCount="100">
  <si>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</si>
  <si>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</si>
  <si>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</si>
  <si>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</si>
  <si>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</si>
  <si>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</si>
  <si>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</si>
  <si>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</si>
  <si>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</si>
  <si>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</si>
  <si>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</si>
  <si>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</si>
  <si>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</si>
  <si>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</si>
  <si>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</si>
  <si>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</si>
  <si>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</si>
  <si>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</si>
  <si>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</si>
  <si>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</si>
  <si>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</si>
  <si>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</si>
  <si>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</si>
  <si>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</si>
  <si>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</si>
  <si>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</si>
  <si>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</si>
  <si>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</si>
  <si>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</si>
  <si>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</si>
  <si>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</si>
  <si>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</si>
  <si>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</si>
  <si>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</si>
  <si>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</si>
  <si>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</si>
  <si>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</si>
  <si>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</si>
  <si>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</si>
  <si>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</si>
  <si>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</si>
  <si>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</si>
  <si>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</si>
  <si>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</si>
  <si>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</si>
  <si>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</si>
  <si>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</si>
  <si>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</si>
  <si>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</si>
  <si>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</si>
  <si>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</si>
  <si>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</si>
  <si>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</si>
  <si>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</si>
  <si>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</si>
  <si>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</si>
  <si>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</si>
  <si>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</si>
  <si>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</si>
  <si>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</si>
  <si>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</si>
  <si>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</si>
  <si>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</si>
  <si>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</si>
  <si>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</si>
  <si>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</si>
  <si>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</si>
  <si>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</si>
  <si>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</si>
  <si>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</si>
  <si>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</si>
  <si>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</si>
  <si>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</si>
  <si>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</si>
  <si>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</si>
  <si>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</si>
  <si>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</si>
  <si>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</si>
  <si>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</si>
  <si>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</si>
  <si>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</si>
  <si>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</si>
  <si>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</si>
  <si>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</si>
  <si>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</si>
  <si>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</si>
  <si>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</si>
  <si>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</si>
  <si>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</si>
  <si>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</si>
  <si>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</si>
  <si>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        </t>
    </r>
    <r>
      <rPr>
        <b/>
        <i/>
        <u val="single"/>
        <sz val="12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Ագարակի միջնակարգ դպրոց ՊՈԱԿ</t>
    </r>
  </si>
  <si>
    <r>
      <t xml:space="preserve">2. Փոստային հասցեն                 </t>
    </r>
    <r>
      <rPr>
        <b/>
        <i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Լոռու մարզ գյուղ Ագարակ</t>
    </r>
  </si>
  <si>
    <t>Հայկ    Վարդումյան</t>
  </si>
  <si>
    <t xml:space="preserve">  ստորագրություն                                                                  (Ա.Հ.Ա.)</t>
  </si>
  <si>
    <t>Լուսերա  Չատինյան</t>
  </si>
  <si>
    <t>~</t>
  </si>
  <si>
    <t>առ 01.01.2018 թ.մնացորդ</t>
  </si>
  <si>
    <t>01.01.2018 թ. --30,06.2018 թ. ժամանակահատվածի համար</t>
  </si>
  <si>
    <t>_03_  հուլիսի  2018 թ.</t>
  </si>
</sst>
</file>

<file path=xl/styles.xml><?xml version="1.0" encoding="utf-8"?>
<styleSheet xmlns="http://schemas.openxmlformats.org/spreadsheetml/2006/main">
  <numFmts count="4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_р_._-;\-* #,##0_р_._-;_-* &quot;-&quot;?_р_._-;_-@_-"/>
    <numFmt numFmtId="197" formatCode="_-* #,##0.00_р_._-;\-* #,##0.00_р_._-;_-* &quot;-&quot;?_р_._-;_-@_-"/>
    <numFmt numFmtId="198" formatCode="_-* #,##0.000_р_._-;\-* #,##0.000_р_._-;_-* &quot;-&quot;?_р_._-;_-@_-"/>
  </numFmts>
  <fonts count="80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2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GHEA Grapalat"/>
      <family val="3"/>
    </font>
    <font>
      <sz val="12"/>
      <color indexed="10"/>
      <name val="GHEA Grapalat"/>
      <family val="3"/>
    </font>
    <font>
      <sz val="10"/>
      <color indexed="10"/>
      <name val="Arial"/>
      <family val="2"/>
    </font>
    <font>
      <sz val="7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10"/>
      <name val="GHEA Grapalat"/>
      <family val="3"/>
    </font>
    <font>
      <sz val="10"/>
      <color indexed="10"/>
      <name val="GHEA Grapalat"/>
      <family val="3"/>
    </font>
    <font>
      <sz val="8"/>
      <color indexed="10"/>
      <name val="GHEA Grapalat"/>
      <family val="3"/>
    </font>
    <font>
      <u val="single"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GHEA Grapalat"/>
      <family val="3"/>
    </font>
    <font>
      <sz val="12"/>
      <color rgb="FFFF0000"/>
      <name val="GHEA Grapalat"/>
      <family val="3"/>
    </font>
    <font>
      <sz val="10"/>
      <color rgb="FFFF0000"/>
      <name val="Arial"/>
      <family val="2"/>
    </font>
    <font>
      <sz val="7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rgb="FFFF0000"/>
      <name val="GHEA Grapalat"/>
      <family val="3"/>
    </font>
    <font>
      <sz val="10"/>
      <color rgb="FFFF0000"/>
      <name val="GHEA Grapalat"/>
      <family val="3"/>
    </font>
    <font>
      <sz val="8"/>
      <color rgb="FFFF0000"/>
      <name val="GHEA Grapalat"/>
      <family val="3"/>
    </font>
    <font>
      <u val="single"/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188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88" fontId="8" fillId="33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vertical="top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justify" wrapText="1"/>
    </xf>
    <xf numFmtId="188" fontId="2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188" fontId="12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8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95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5" fontId="13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195" fontId="14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horizontal="center" vertical="center"/>
    </xf>
    <xf numFmtId="195" fontId="14" fillId="0" borderId="16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49" fontId="6" fillId="0" borderId="23" xfId="0" applyNumberFormat="1" applyFont="1" applyFill="1" applyBorder="1" applyAlignment="1">
      <alignment vertical="top" wrapText="1"/>
    </xf>
    <xf numFmtId="188" fontId="8" fillId="0" borderId="23" xfId="0" applyNumberFormat="1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0" borderId="23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49" fontId="6" fillId="0" borderId="19" xfId="0" applyNumberFormat="1" applyFont="1" applyFill="1" applyBorder="1" applyAlignment="1">
      <alignment vertical="top" wrapText="1"/>
    </xf>
    <xf numFmtId="188" fontId="8" fillId="33" borderId="19" xfId="0" applyNumberFormat="1" applyFont="1" applyFill="1" applyBorder="1" applyAlignment="1">
      <alignment horizontal="center" vertical="center" wrapText="1"/>
    </xf>
    <xf numFmtId="188" fontId="2" fillId="33" borderId="19" xfId="0" applyNumberFormat="1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88" fontId="2" fillId="0" borderId="27" xfId="0" applyNumberFormat="1" applyFont="1" applyFill="1" applyBorder="1" applyAlignment="1">
      <alignment/>
    </xf>
    <xf numFmtId="195" fontId="2" fillId="0" borderId="27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188" fontId="12" fillId="33" borderId="10" xfId="0" applyNumberFormat="1" applyFont="1" applyFill="1" applyBorder="1" applyAlignment="1">
      <alignment horizontal="center" vertical="center"/>
    </xf>
    <xf numFmtId="188" fontId="71" fillId="33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Alignment="1">
      <alignment/>
    </xf>
    <xf numFmtId="49" fontId="74" fillId="0" borderId="13" xfId="0" applyNumberFormat="1" applyFont="1" applyFill="1" applyBorder="1" applyAlignment="1">
      <alignment horizontal="center" vertical="center"/>
    </xf>
    <xf numFmtId="195" fontId="75" fillId="33" borderId="10" xfId="0" applyNumberFormat="1" applyFont="1" applyFill="1" applyBorder="1" applyAlignment="1">
      <alignment vertical="center" wrapText="1"/>
    </xf>
    <xf numFmtId="188" fontId="76" fillId="0" borderId="12" xfId="0" applyNumberFormat="1" applyFont="1" applyFill="1" applyBorder="1" applyAlignment="1">
      <alignment horizontal="center" vertical="center"/>
    </xf>
    <xf numFmtId="188" fontId="76" fillId="33" borderId="13" xfId="0" applyNumberFormat="1" applyFont="1" applyFill="1" applyBorder="1" applyAlignment="1">
      <alignment horizontal="center" vertical="center"/>
    </xf>
    <xf numFmtId="188" fontId="71" fillId="33" borderId="12" xfId="0" applyNumberFormat="1" applyFont="1" applyFill="1" applyBorder="1" applyAlignment="1">
      <alignment horizontal="center" vertical="center" wrapText="1"/>
    </xf>
    <xf numFmtId="188" fontId="77" fillId="33" borderId="10" xfId="0" applyNumberFormat="1" applyFont="1" applyFill="1" applyBorder="1" applyAlignment="1">
      <alignment horizontal="center" vertical="center" wrapText="1"/>
    </xf>
    <xf numFmtId="188" fontId="71" fillId="0" borderId="10" xfId="0" applyNumberFormat="1" applyFont="1" applyFill="1" applyBorder="1" applyAlignment="1">
      <alignment horizontal="center" vertical="center"/>
    </xf>
    <xf numFmtId="188" fontId="71" fillId="0" borderId="23" xfId="0" applyNumberFormat="1" applyFont="1" applyFill="1" applyBorder="1" applyAlignment="1">
      <alignment horizontal="center" vertical="center"/>
    </xf>
    <xf numFmtId="188" fontId="71" fillId="33" borderId="19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top" wrapText="1"/>
    </xf>
    <xf numFmtId="0" fontId="75" fillId="33" borderId="10" xfId="0" applyFont="1" applyFill="1" applyBorder="1" applyAlignment="1">
      <alignment horizontal="center" wrapText="1"/>
    </xf>
    <xf numFmtId="0" fontId="78" fillId="33" borderId="10" xfId="0" applyFont="1" applyFill="1" applyBorder="1" applyAlignment="1">
      <alignment horizontal="center" wrapText="1"/>
    </xf>
    <xf numFmtId="0" fontId="75" fillId="33" borderId="10" xfId="0" applyFont="1" applyFill="1" applyBorder="1" applyAlignment="1">
      <alignment horizontal="center" vertical="top" wrapText="1"/>
    </xf>
    <xf numFmtId="0" fontId="78" fillId="33" borderId="10" xfId="0" applyFont="1" applyFill="1" applyBorder="1" applyAlignment="1">
      <alignment horizontal="center" vertical="center" wrapText="1"/>
    </xf>
    <xf numFmtId="0" fontId="75" fillId="33" borderId="23" xfId="0" applyFont="1" applyFill="1" applyBorder="1" applyAlignment="1">
      <alignment horizontal="center" vertical="center" wrapText="1"/>
    </xf>
    <xf numFmtId="0" fontId="78" fillId="33" borderId="0" xfId="0" applyFont="1" applyFill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vertical="center" wrapText="1"/>
    </xf>
    <xf numFmtId="0" fontId="79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8" fontId="14" fillId="0" borderId="12" xfId="0" applyNumberFormat="1" applyFont="1" applyFill="1" applyBorder="1" applyAlignment="1">
      <alignment horizontal="center" vertical="center"/>
    </xf>
    <xf numFmtId="188" fontId="14" fillId="33" borderId="13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20" zoomScaleNormal="120" zoomScalePageLayoutView="0" workbookViewId="0" topLeftCell="A1">
      <selection activeCell="H16" sqref="H16:H17"/>
    </sheetView>
  </sheetViews>
  <sheetFormatPr defaultColWidth="9.140625" defaultRowHeight="12.75"/>
  <cols>
    <col min="1" max="1" width="8.28125" style="80" customWidth="1"/>
    <col min="2" max="2" width="31.8515625" style="106" customWidth="1"/>
    <col min="3" max="3" width="9.140625" style="106" customWidth="1"/>
    <col min="4" max="4" width="10.57421875" style="106" customWidth="1"/>
    <col min="5" max="5" width="6.28125" style="106" customWidth="1"/>
    <col min="6" max="6" width="6.140625" style="106" customWidth="1"/>
    <col min="7" max="7" width="5.57421875" style="106" customWidth="1"/>
    <col min="8" max="8" width="10.28125" style="106" customWidth="1"/>
    <col min="9" max="9" width="11.28125" style="106" customWidth="1"/>
    <col min="10" max="10" width="10.8515625" style="77" customWidth="1"/>
    <col min="11" max="11" width="11.00390625" style="77" customWidth="1"/>
    <col min="12" max="12" width="9.8515625" style="106" customWidth="1"/>
    <col min="13" max="13" width="5.28125" style="106" customWidth="1"/>
    <col min="14" max="14" width="10.00390625" style="106" customWidth="1"/>
    <col min="15" max="16384" width="9.140625" style="106" customWidth="1"/>
  </cols>
  <sheetData>
    <row r="1" spans="1:13" ht="17.25">
      <c r="A1" s="149" t="s">
        <v>19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.75" customHeight="1">
      <c r="A2" s="78"/>
      <c r="B2" s="5"/>
      <c r="C2" s="5"/>
      <c r="D2" s="5"/>
      <c r="E2" s="5"/>
      <c r="F2" s="5"/>
      <c r="G2" s="5"/>
      <c r="H2" s="5"/>
      <c r="I2" s="5"/>
      <c r="J2" s="71"/>
      <c r="K2" s="71"/>
      <c r="L2" s="69"/>
      <c r="M2" s="69"/>
    </row>
    <row r="3" spans="1:13" ht="16.5" customHeight="1">
      <c r="A3" s="149" t="s">
        <v>20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1" ht="17.25">
      <c r="A4" s="142" t="s">
        <v>98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.75">
      <c r="A5" s="79"/>
      <c r="B5" s="107"/>
      <c r="C5" s="107"/>
      <c r="D5" s="107"/>
      <c r="E5" s="107"/>
      <c r="F5" s="107"/>
      <c r="G5" s="107"/>
      <c r="H5" s="107"/>
      <c r="I5" s="107"/>
      <c r="J5" s="72"/>
      <c r="K5" s="72"/>
    </row>
    <row r="6" spans="1:14" ht="20.25" customHeight="1">
      <c r="A6" s="144" t="s">
        <v>91</v>
      </c>
      <c r="B6" s="144"/>
      <c r="C6" s="144"/>
      <c r="D6" s="144"/>
      <c r="E6" s="144"/>
      <c r="F6" s="144" t="s">
        <v>21</v>
      </c>
      <c r="G6" s="144"/>
      <c r="H6" s="144"/>
      <c r="I6" s="144"/>
      <c r="J6" s="144"/>
      <c r="K6" s="144"/>
      <c r="L6" s="144"/>
      <c r="M6" s="62"/>
      <c r="N6" s="64"/>
    </row>
    <row r="7" spans="6:14" ht="12.75" customHeight="1">
      <c r="F7" s="144" t="s">
        <v>22</v>
      </c>
      <c r="G7" s="144"/>
      <c r="H7" s="144"/>
      <c r="I7" s="144"/>
      <c r="J7" s="144"/>
      <c r="K7" s="144"/>
      <c r="L7" s="151"/>
      <c r="M7" s="61"/>
      <c r="N7" s="64"/>
    </row>
    <row r="8" spans="1:14" ht="12.75" customHeight="1">
      <c r="A8" s="144" t="s">
        <v>92</v>
      </c>
      <c r="B8" s="144"/>
      <c r="C8" s="144"/>
      <c r="D8" s="144"/>
      <c r="E8" s="144"/>
      <c r="F8" s="144" t="s">
        <v>23</v>
      </c>
      <c r="G8" s="144"/>
      <c r="H8" s="144"/>
      <c r="I8" s="144"/>
      <c r="J8" s="144"/>
      <c r="K8" s="144"/>
      <c r="L8" s="151"/>
      <c r="M8" s="61"/>
      <c r="N8" s="64"/>
    </row>
    <row r="9" spans="1:14" ht="12.75">
      <c r="A9" s="144"/>
      <c r="B9" s="144"/>
      <c r="C9" s="144"/>
      <c r="D9" s="144"/>
      <c r="E9" s="144"/>
      <c r="F9" s="144" t="s">
        <v>24</v>
      </c>
      <c r="G9" s="144"/>
      <c r="H9" s="144"/>
      <c r="I9" s="144"/>
      <c r="J9" s="144"/>
      <c r="K9" s="144"/>
      <c r="L9" s="151"/>
      <c r="M9" s="61"/>
      <c r="N9" s="64"/>
    </row>
    <row r="10" spans="1:14" ht="12.75" customHeight="1">
      <c r="A10" s="144"/>
      <c r="B10" s="144"/>
      <c r="C10" s="144"/>
      <c r="D10" s="144"/>
      <c r="E10" s="144"/>
      <c r="F10" s="144" t="s">
        <v>25</v>
      </c>
      <c r="G10" s="144"/>
      <c r="H10" s="144"/>
      <c r="I10" s="144"/>
      <c r="J10" s="144"/>
      <c r="K10" s="144"/>
      <c r="L10" s="144"/>
      <c r="M10" s="62"/>
      <c r="N10" s="64"/>
    </row>
    <row r="11" spans="1:14" ht="12.7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51"/>
      <c r="M11" s="61"/>
      <c r="N11" s="64"/>
    </row>
    <row r="12" spans="1:14" ht="26.25" customHeight="1">
      <c r="A12" s="150" t="s">
        <v>26</v>
      </c>
      <c r="B12" s="150"/>
      <c r="C12" s="150"/>
      <c r="D12" s="150"/>
      <c r="E12" s="150"/>
      <c r="F12" s="150" t="s">
        <v>27</v>
      </c>
      <c r="G12" s="150"/>
      <c r="H12" s="150"/>
      <c r="I12" s="150"/>
      <c r="J12" s="150"/>
      <c r="K12" s="150"/>
      <c r="L12" s="150"/>
      <c r="M12" s="60"/>
      <c r="N12" s="64"/>
    </row>
    <row r="13" spans="1:14" ht="40.5" customHeight="1">
      <c r="A13" s="144" t="s">
        <v>90</v>
      </c>
      <c r="B13" s="144"/>
      <c r="C13" s="144"/>
      <c r="D13" s="144"/>
      <c r="E13" s="144"/>
      <c r="F13" s="144" t="s">
        <v>28</v>
      </c>
      <c r="G13" s="144"/>
      <c r="H13" s="144"/>
      <c r="I13" s="144"/>
      <c r="J13" s="144"/>
      <c r="K13" s="144"/>
      <c r="L13" s="151"/>
      <c r="M13" s="63"/>
      <c r="N13" s="64"/>
    </row>
    <row r="14" spans="1:14" ht="29.25" customHeight="1">
      <c r="A14" s="144" t="s">
        <v>96</v>
      </c>
      <c r="B14" s="144"/>
      <c r="C14" s="144"/>
      <c r="D14" s="144"/>
      <c r="E14" s="144"/>
      <c r="F14" s="144" t="s">
        <v>29</v>
      </c>
      <c r="G14" s="144"/>
      <c r="H14" s="144"/>
      <c r="I14" s="144"/>
      <c r="J14" s="144"/>
      <c r="K14" s="144"/>
      <c r="L14" s="144"/>
      <c r="M14" s="65"/>
      <c r="N14" s="64"/>
    </row>
    <row r="15" spans="1:11" ht="13.5" thickBot="1">
      <c r="A15" s="79"/>
      <c r="B15" s="107"/>
      <c r="C15" s="107"/>
      <c r="D15" s="107"/>
      <c r="E15" s="107"/>
      <c r="F15" s="107"/>
      <c r="G15" s="107"/>
      <c r="H15" s="107"/>
      <c r="I15" s="107"/>
      <c r="J15" s="72"/>
      <c r="K15" s="72"/>
    </row>
    <row r="16" spans="1:14" ht="35.25" customHeight="1">
      <c r="A16" s="145" t="s">
        <v>33</v>
      </c>
      <c r="B16" s="83" t="s">
        <v>34</v>
      </c>
      <c r="C16" s="147" t="s">
        <v>2</v>
      </c>
      <c r="D16" s="156" t="s">
        <v>35</v>
      </c>
      <c r="E16" s="161" t="s">
        <v>36</v>
      </c>
      <c r="F16" s="162"/>
      <c r="G16" s="163"/>
      <c r="H16" s="156" t="s">
        <v>37</v>
      </c>
      <c r="I16" s="156" t="s">
        <v>38</v>
      </c>
      <c r="J16" s="154" t="s">
        <v>39</v>
      </c>
      <c r="K16" s="154" t="s">
        <v>40</v>
      </c>
      <c r="L16" s="166" t="s">
        <v>41</v>
      </c>
      <c r="M16" s="156" t="s">
        <v>47</v>
      </c>
      <c r="N16" s="164" t="s">
        <v>42</v>
      </c>
    </row>
    <row r="17" spans="1:14" ht="45" customHeight="1">
      <c r="A17" s="146"/>
      <c r="B17" s="6" t="s">
        <v>43</v>
      </c>
      <c r="C17" s="148"/>
      <c r="D17" s="157"/>
      <c r="E17" s="7" t="s">
        <v>44</v>
      </c>
      <c r="F17" s="7" t="s">
        <v>45</v>
      </c>
      <c r="G17" s="7" t="s">
        <v>46</v>
      </c>
      <c r="H17" s="157"/>
      <c r="I17" s="157"/>
      <c r="J17" s="155"/>
      <c r="K17" s="155"/>
      <c r="L17" s="167"/>
      <c r="M17" s="157"/>
      <c r="N17" s="165"/>
    </row>
    <row r="18" spans="1:14" ht="12.75">
      <c r="A18" s="84" t="s">
        <v>48</v>
      </c>
      <c r="B18" s="53" t="s">
        <v>49</v>
      </c>
      <c r="C18" s="54" t="s">
        <v>50</v>
      </c>
      <c r="D18" s="55" t="s">
        <v>51</v>
      </c>
      <c r="E18" s="55" t="s">
        <v>52</v>
      </c>
      <c r="F18" s="55" t="s">
        <v>53</v>
      </c>
      <c r="G18" s="55" t="s">
        <v>54</v>
      </c>
      <c r="H18" s="55" t="s">
        <v>55</v>
      </c>
      <c r="I18" s="55" t="s">
        <v>56</v>
      </c>
      <c r="J18" s="73" t="s">
        <v>57</v>
      </c>
      <c r="K18" s="73" t="s">
        <v>58</v>
      </c>
      <c r="L18" s="55" t="s">
        <v>59</v>
      </c>
      <c r="M18" s="55" t="s">
        <v>60</v>
      </c>
      <c r="N18" s="85" t="s">
        <v>61</v>
      </c>
    </row>
    <row r="19" spans="1:14" ht="33">
      <c r="A19" s="12">
        <v>1100000</v>
      </c>
      <c r="B19" s="66" t="s">
        <v>62</v>
      </c>
      <c r="C19" s="67" t="s">
        <v>1</v>
      </c>
      <c r="D19" s="171">
        <f>D20</f>
        <v>37644.6</v>
      </c>
      <c r="E19" s="68"/>
      <c r="F19" s="68"/>
      <c r="G19" s="68"/>
      <c r="H19" s="74">
        <f>H20+H21</f>
        <v>16865.5</v>
      </c>
      <c r="I19" s="74">
        <f>I20+I21</f>
        <v>16865.5</v>
      </c>
      <c r="J19" s="74">
        <f>J22+J25+J26+J29+J30+J34+J27</f>
        <v>15275.757000000001</v>
      </c>
      <c r="K19" s="74">
        <f>K22+K25+K26+K27+K29+K31+K34</f>
        <v>17829.983</v>
      </c>
      <c r="L19" s="70">
        <f>K19-J19</f>
        <v>2554.2259999999987</v>
      </c>
      <c r="M19" s="32"/>
      <c r="N19" s="86">
        <f>I19-J19</f>
        <v>1589.7429999999986</v>
      </c>
    </row>
    <row r="20" spans="1:14" ht="18.75" customHeight="1">
      <c r="A20" s="8"/>
      <c r="B20" s="27" t="s">
        <v>63</v>
      </c>
      <c r="C20" s="9"/>
      <c r="D20" s="168">
        <f>D22+D25+D26+D27+D30+D34</f>
        <v>37644.6</v>
      </c>
      <c r="E20" s="27"/>
      <c r="F20" s="17"/>
      <c r="G20" s="27"/>
      <c r="H20" s="23">
        <v>15294</v>
      </c>
      <c r="I20" s="23">
        <f>1629+1761+3390+228+95+616+858+1364-323+2838+2838</f>
        <v>15294</v>
      </c>
      <c r="J20" s="27"/>
      <c r="K20" s="27"/>
      <c r="L20" s="70"/>
      <c r="M20" s="24"/>
      <c r="N20" s="108"/>
    </row>
    <row r="21" spans="1:14" ht="18.75" customHeight="1">
      <c r="A21" s="8"/>
      <c r="B21" s="10" t="s">
        <v>97</v>
      </c>
      <c r="C21" s="9"/>
      <c r="D21" s="169">
        <v>1571.5</v>
      </c>
      <c r="E21" s="25"/>
      <c r="F21" s="25"/>
      <c r="G21" s="25"/>
      <c r="H21" s="11">
        <v>1571.5</v>
      </c>
      <c r="I21" s="117">
        <f>1571.5+377.2-377.2</f>
        <v>1571.5</v>
      </c>
      <c r="J21" s="27"/>
      <c r="K21" s="27"/>
      <c r="L21" s="70"/>
      <c r="M21" s="24"/>
      <c r="N21" s="109"/>
    </row>
    <row r="22" spans="1:14" ht="18.75" customHeight="1">
      <c r="A22" s="12">
        <v>1111000</v>
      </c>
      <c r="B22" s="13" t="s">
        <v>64</v>
      </c>
      <c r="C22" s="110" t="s">
        <v>3</v>
      </c>
      <c r="D22" s="14">
        <f>35503</f>
        <v>35503</v>
      </c>
      <c r="E22" s="26"/>
      <c r="F22" s="17"/>
      <c r="G22" s="27"/>
      <c r="H22" s="14">
        <v>15893.6</v>
      </c>
      <c r="I22" s="28"/>
      <c r="J22" s="14">
        <f>11412.1+2921.992</f>
        <v>14334.092</v>
      </c>
      <c r="K22" s="14">
        <f>J22+2564.445+43.781-54</f>
        <v>16888.318</v>
      </c>
      <c r="L22" s="70">
        <f>K22-J22</f>
        <v>2554.2259999999987</v>
      </c>
      <c r="M22" s="30"/>
      <c r="N22" s="31"/>
    </row>
    <row r="23" spans="1:14" ht="29.25" customHeight="1">
      <c r="A23" s="12">
        <v>1120000</v>
      </c>
      <c r="B23" s="15" t="s">
        <v>65</v>
      </c>
      <c r="C23" s="16" t="s">
        <v>1</v>
      </c>
      <c r="D23" s="17"/>
      <c r="E23" s="22"/>
      <c r="F23" s="22"/>
      <c r="G23" s="22"/>
      <c r="H23" s="14">
        <f>H25+H26+H27</f>
        <v>441.9</v>
      </c>
      <c r="I23" s="14"/>
      <c r="J23" s="14">
        <f>J25+J26+J27+J29</f>
        <v>435.20199999999994</v>
      </c>
      <c r="K23" s="14">
        <f>K25+K26+K27+K29</f>
        <v>435.20199999999994</v>
      </c>
      <c r="L23" s="29">
        <f>K23-J23</f>
        <v>0</v>
      </c>
      <c r="M23" s="32"/>
      <c r="N23" s="33"/>
    </row>
    <row r="24" spans="1:14" ht="18.75" customHeight="1">
      <c r="A24" s="12">
        <v>1121000</v>
      </c>
      <c r="B24" s="18" t="s">
        <v>66</v>
      </c>
      <c r="C24" s="111"/>
      <c r="D24" s="19"/>
      <c r="E24" s="19"/>
      <c r="F24" s="19"/>
      <c r="G24" s="19"/>
      <c r="H24" s="19"/>
      <c r="I24" s="19"/>
      <c r="J24" s="14"/>
      <c r="K24" s="14"/>
      <c r="L24" s="29"/>
      <c r="M24" s="32"/>
      <c r="N24" s="33"/>
    </row>
    <row r="25" spans="1:14" ht="18.75" customHeight="1">
      <c r="A25" s="20">
        <v>1121200</v>
      </c>
      <c r="B25" s="21" t="s">
        <v>67</v>
      </c>
      <c r="C25" s="112" t="s">
        <v>4</v>
      </c>
      <c r="D25" s="170">
        <f>100</f>
        <v>100</v>
      </c>
      <c r="E25" s="14"/>
      <c r="F25" s="14"/>
      <c r="G25" s="14"/>
      <c r="H25" s="23">
        <v>30.9</v>
      </c>
      <c r="I25" s="34"/>
      <c r="J25" s="14">
        <f>3.6+1.62+2.5+2.43+2.159+1.889</f>
        <v>14.198</v>
      </c>
      <c r="K25" s="14">
        <f>J25</f>
        <v>14.198</v>
      </c>
      <c r="L25" s="29">
        <f>K25-J25</f>
        <v>0</v>
      </c>
      <c r="M25" s="35"/>
      <c r="N25" s="33"/>
    </row>
    <row r="26" spans="1:14" ht="18.75" customHeight="1">
      <c r="A26" s="20">
        <v>1121200</v>
      </c>
      <c r="B26" s="13" t="s">
        <v>68</v>
      </c>
      <c r="C26" s="112" t="s">
        <v>5</v>
      </c>
      <c r="D26" s="170">
        <f>700</f>
        <v>700</v>
      </c>
      <c r="E26" s="14"/>
      <c r="F26" s="14"/>
      <c r="G26" s="14"/>
      <c r="H26" s="23">
        <v>370</v>
      </c>
      <c r="I26" s="34"/>
      <c r="J26" s="14">
        <f>87.84+116.343+94.52+92.296+47.965-30</f>
        <v>408.96399999999994</v>
      </c>
      <c r="K26" s="14">
        <f>J26</f>
        <v>408.96399999999994</v>
      </c>
      <c r="L26" s="29">
        <f>K26-J26</f>
        <v>0</v>
      </c>
      <c r="M26" s="35"/>
      <c r="N26" s="33"/>
    </row>
    <row r="27" spans="1:14" ht="21.75" customHeight="1" thickBot="1">
      <c r="A27" s="93">
        <v>1121200</v>
      </c>
      <c r="B27" s="94" t="s">
        <v>69</v>
      </c>
      <c r="C27" s="113" t="s">
        <v>6</v>
      </c>
      <c r="D27" s="95">
        <f>100</f>
        <v>100</v>
      </c>
      <c r="E27" s="96"/>
      <c r="F27" s="96"/>
      <c r="G27" s="96"/>
      <c r="H27" s="95">
        <v>41</v>
      </c>
      <c r="I27" s="97"/>
      <c r="J27" s="96">
        <v>12.04</v>
      </c>
      <c r="K27" s="96">
        <f>J27</f>
        <v>12.04</v>
      </c>
      <c r="L27" s="98">
        <f>K27-J27</f>
        <v>0</v>
      </c>
      <c r="M27" s="91"/>
      <c r="N27" s="92"/>
    </row>
    <row r="28" spans="1:14" ht="18.75" customHeight="1">
      <c r="A28" s="99">
        <v>1121300</v>
      </c>
      <c r="B28" s="100" t="s">
        <v>70</v>
      </c>
      <c r="C28" s="114" t="s">
        <v>7</v>
      </c>
      <c r="D28" s="101"/>
      <c r="E28" s="101"/>
      <c r="F28" s="101"/>
      <c r="G28" s="101"/>
      <c r="H28" s="101"/>
      <c r="I28" s="102"/>
      <c r="J28" s="101"/>
      <c r="K28" s="101"/>
      <c r="L28" s="103"/>
      <c r="M28" s="104"/>
      <c r="N28" s="105"/>
    </row>
    <row r="29" spans="1:14" ht="18.75" customHeight="1">
      <c r="A29" s="20">
        <v>1121400</v>
      </c>
      <c r="B29" s="13" t="s">
        <v>71</v>
      </c>
      <c r="C29" s="112" t="s">
        <v>8</v>
      </c>
      <c r="D29" s="14"/>
      <c r="E29" s="14"/>
      <c r="F29" s="14"/>
      <c r="G29" s="14"/>
      <c r="H29" s="23"/>
      <c r="I29" s="34"/>
      <c r="J29" s="14"/>
      <c r="K29" s="14"/>
      <c r="L29" s="29"/>
      <c r="M29" s="35"/>
      <c r="N29" s="33"/>
    </row>
    <row r="30" spans="1:14" ht="27.75" customHeight="1">
      <c r="A30" s="12">
        <v>1122000</v>
      </c>
      <c r="B30" s="18" t="s">
        <v>72</v>
      </c>
      <c r="C30" s="16" t="s">
        <v>1</v>
      </c>
      <c r="D30" s="14">
        <v>120</v>
      </c>
      <c r="E30" s="14"/>
      <c r="F30" s="14"/>
      <c r="G30" s="14"/>
      <c r="H30" s="14">
        <v>80</v>
      </c>
      <c r="I30" s="36"/>
      <c r="J30" s="14">
        <f>J31</f>
        <v>56</v>
      </c>
      <c r="K30" s="14">
        <f>J30</f>
        <v>56</v>
      </c>
      <c r="L30" s="30"/>
      <c r="M30" s="30"/>
      <c r="N30" s="33"/>
    </row>
    <row r="31" spans="1:14" ht="18.75" customHeight="1">
      <c r="A31" s="12">
        <v>1122100</v>
      </c>
      <c r="B31" s="13" t="s">
        <v>73</v>
      </c>
      <c r="C31" s="112" t="s">
        <v>9</v>
      </c>
      <c r="D31" s="14">
        <v>120</v>
      </c>
      <c r="E31" s="14"/>
      <c r="F31" s="14"/>
      <c r="G31" s="14"/>
      <c r="H31" s="14">
        <v>80</v>
      </c>
      <c r="I31" s="34"/>
      <c r="J31" s="14">
        <f>20+4+4+12+8+4+4</f>
        <v>56</v>
      </c>
      <c r="K31" s="14">
        <f>J31</f>
        <v>56</v>
      </c>
      <c r="L31" s="30"/>
      <c r="M31" s="32"/>
      <c r="N31" s="33"/>
    </row>
    <row r="32" spans="1:14" ht="18.75" customHeight="1">
      <c r="A32" s="12">
        <v>1122300</v>
      </c>
      <c r="B32" s="13" t="s">
        <v>74</v>
      </c>
      <c r="C32" s="112" t="s">
        <v>10</v>
      </c>
      <c r="D32" s="14"/>
      <c r="E32" s="14"/>
      <c r="F32" s="14"/>
      <c r="G32" s="14"/>
      <c r="H32" s="14"/>
      <c r="I32" s="34"/>
      <c r="J32" s="14"/>
      <c r="K32" s="14"/>
      <c r="L32" s="30"/>
      <c r="M32" s="32"/>
      <c r="N32" s="33"/>
    </row>
    <row r="33" spans="1:14" ht="27" customHeight="1">
      <c r="A33" s="12">
        <v>1123000</v>
      </c>
      <c r="B33" s="18" t="s">
        <v>75</v>
      </c>
      <c r="C33" s="16" t="s">
        <v>1</v>
      </c>
      <c r="D33" s="14"/>
      <c r="E33" s="14"/>
      <c r="F33" s="14"/>
      <c r="G33" s="14"/>
      <c r="H33" s="14"/>
      <c r="I33" s="36"/>
      <c r="J33" s="14"/>
      <c r="K33" s="14"/>
      <c r="L33" s="30"/>
      <c r="M33" s="32"/>
      <c r="N33" s="33"/>
    </row>
    <row r="34" spans="1:14" ht="18.75" customHeight="1">
      <c r="A34" s="12">
        <v>1123800</v>
      </c>
      <c r="B34" s="13" t="s">
        <v>76</v>
      </c>
      <c r="C34" s="112" t="s">
        <v>11</v>
      </c>
      <c r="D34" s="170">
        <f>1121.6</f>
        <v>1121.6</v>
      </c>
      <c r="E34" s="14"/>
      <c r="F34" s="14"/>
      <c r="G34" s="14"/>
      <c r="H34" s="14">
        <v>450</v>
      </c>
      <c r="I34" s="23"/>
      <c r="J34" s="14">
        <f>3.1+5.395+5+35.03+3+38+2+38+5.395+40+26.185+3+442.358-196</f>
        <v>450.46299999999997</v>
      </c>
      <c r="K34" s="14">
        <f>J34</f>
        <v>450.46299999999997</v>
      </c>
      <c r="L34" s="30">
        <f>K34-J34</f>
        <v>0</v>
      </c>
      <c r="M34" s="35"/>
      <c r="N34" s="33"/>
    </row>
    <row r="35" spans="1:14" ht="32.25" customHeight="1">
      <c r="A35" s="12">
        <v>1125000</v>
      </c>
      <c r="B35" s="18" t="s">
        <v>77</v>
      </c>
      <c r="C35" s="37" t="s">
        <v>1</v>
      </c>
      <c r="D35" s="14"/>
      <c r="E35" s="14"/>
      <c r="F35" s="14"/>
      <c r="G35" s="14"/>
      <c r="H35" s="14"/>
      <c r="I35" s="34"/>
      <c r="J35" s="14"/>
      <c r="K35" s="14"/>
      <c r="L35" s="38"/>
      <c r="M35" s="39"/>
      <c r="N35" s="31"/>
    </row>
    <row r="36" spans="1:14" ht="18.75" customHeight="1">
      <c r="A36" s="12">
        <v>1125100</v>
      </c>
      <c r="B36" s="13" t="s">
        <v>78</v>
      </c>
      <c r="C36" s="112" t="s">
        <v>12</v>
      </c>
      <c r="D36" s="40"/>
      <c r="E36" s="40"/>
      <c r="F36" s="40"/>
      <c r="G36" s="40"/>
      <c r="H36" s="14"/>
      <c r="I36" s="40"/>
      <c r="J36" s="44"/>
      <c r="K36" s="44"/>
      <c r="L36" s="32"/>
      <c r="M36" s="32"/>
      <c r="N36" s="33"/>
    </row>
    <row r="37" spans="1:14" ht="18.75" customHeight="1">
      <c r="A37" s="12">
        <v>1126000</v>
      </c>
      <c r="B37" s="18" t="s">
        <v>79</v>
      </c>
      <c r="C37" s="16" t="s">
        <v>1</v>
      </c>
      <c r="D37" s="41"/>
      <c r="E37" s="41"/>
      <c r="F37" s="41"/>
      <c r="G37" s="41"/>
      <c r="H37" s="14"/>
      <c r="I37" s="41"/>
      <c r="J37" s="41"/>
      <c r="K37" s="41"/>
      <c r="L37" s="32"/>
      <c r="M37" s="32"/>
      <c r="N37" s="33"/>
    </row>
    <row r="38" spans="1:14" ht="18.75" customHeight="1">
      <c r="A38" s="12">
        <v>1126100</v>
      </c>
      <c r="B38" s="13" t="s">
        <v>80</v>
      </c>
      <c r="C38" s="112" t="s">
        <v>13</v>
      </c>
      <c r="D38" s="42"/>
      <c r="E38" s="42"/>
      <c r="F38" s="42"/>
      <c r="G38" s="42"/>
      <c r="H38" s="14"/>
      <c r="I38" s="42"/>
      <c r="J38" s="41"/>
      <c r="K38" s="41"/>
      <c r="L38" s="32"/>
      <c r="M38" s="32"/>
      <c r="N38" s="33"/>
    </row>
    <row r="39" spans="1:14" ht="18.75" customHeight="1">
      <c r="A39" s="20">
        <v>1126700</v>
      </c>
      <c r="B39" s="13" t="s">
        <v>81</v>
      </c>
      <c r="C39" s="112" t="s">
        <v>14</v>
      </c>
      <c r="D39" s="40"/>
      <c r="E39" s="40"/>
      <c r="F39" s="40"/>
      <c r="G39" s="40"/>
      <c r="H39" s="40"/>
      <c r="I39" s="40"/>
      <c r="J39" s="44"/>
      <c r="K39" s="44"/>
      <c r="L39" s="32"/>
      <c r="M39" s="32"/>
      <c r="N39" s="33"/>
    </row>
    <row r="40" spans="1:14" ht="18.75" customHeight="1">
      <c r="A40" s="20">
        <v>1126800</v>
      </c>
      <c r="B40" s="13" t="s">
        <v>82</v>
      </c>
      <c r="C40" s="112" t="s">
        <v>15</v>
      </c>
      <c r="D40" s="40"/>
      <c r="E40" s="40"/>
      <c r="F40" s="40"/>
      <c r="G40" s="40"/>
      <c r="H40" s="40"/>
      <c r="I40" s="40"/>
      <c r="J40" s="44"/>
      <c r="K40" s="44"/>
      <c r="L40" s="32"/>
      <c r="M40" s="32"/>
      <c r="N40" s="33"/>
    </row>
    <row r="41" spans="1:14" ht="18.75" customHeight="1">
      <c r="A41" s="12">
        <v>1140000</v>
      </c>
      <c r="B41" s="18" t="s">
        <v>83</v>
      </c>
      <c r="C41" s="16" t="s">
        <v>1</v>
      </c>
      <c r="D41" s="41"/>
      <c r="E41" s="41"/>
      <c r="F41" s="41"/>
      <c r="G41" s="41"/>
      <c r="H41" s="41"/>
      <c r="I41" s="41"/>
      <c r="J41" s="41"/>
      <c r="K41" s="41"/>
      <c r="L41" s="39"/>
      <c r="M41" s="39"/>
      <c r="N41" s="31"/>
    </row>
    <row r="42" spans="1:14" ht="28.5" customHeight="1">
      <c r="A42" s="12">
        <v>1141000</v>
      </c>
      <c r="B42" s="13" t="s">
        <v>84</v>
      </c>
      <c r="C42" s="112" t="s">
        <v>16</v>
      </c>
      <c r="D42" s="40"/>
      <c r="E42" s="40"/>
      <c r="F42" s="40"/>
      <c r="G42" s="40"/>
      <c r="H42" s="40"/>
      <c r="I42" s="40"/>
      <c r="J42" s="44"/>
      <c r="K42" s="44"/>
      <c r="L42" s="39"/>
      <c r="M42" s="39"/>
      <c r="N42" s="31"/>
    </row>
    <row r="43" spans="1:14" ht="18.75" customHeight="1">
      <c r="A43" s="43">
        <v>1176000</v>
      </c>
      <c r="B43" s="18" t="s">
        <v>85</v>
      </c>
      <c r="C43" s="16" t="s">
        <v>1</v>
      </c>
      <c r="D43" s="44"/>
      <c r="E43" s="44"/>
      <c r="F43" s="44"/>
      <c r="G43" s="44"/>
      <c r="H43" s="44"/>
      <c r="I43" s="44"/>
      <c r="J43" s="44"/>
      <c r="K43" s="44"/>
      <c r="L43" s="32"/>
      <c r="M43" s="32"/>
      <c r="N43" s="33"/>
    </row>
    <row r="44" spans="1:14" ht="18.75" customHeight="1">
      <c r="A44" s="43">
        <v>1176100</v>
      </c>
      <c r="B44" s="115" t="s">
        <v>86</v>
      </c>
      <c r="C44" s="112" t="s">
        <v>17</v>
      </c>
      <c r="D44" s="3"/>
      <c r="E44" s="3"/>
      <c r="F44" s="3"/>
      <c r="G44" s="3"/>
      <c r="H44" s="3"/>
      <c r="I44" s="3"/>
      <c r="J44" s="25"/>
      <c r="K44" s="25"/>
      <c r="L44" s="32"/>
      <c r="M44" s="32"/>
      <c r="N44" s="33"/>
    </row>
    <row r="45" spans="1:14" ht="27" customHeight="1">
      <c r="A45" s="116" t="s">
        <v>18</v>
      </c>
      <c r="B45" s="15" t="s">
        <v>87</v>
      </c>
      <c r="C45" s="16" t="s">
        <v>1</v>
      </c>
      <c r="D45" s="44"/>
      <c r="E45" s="44"/>
      <c r="F45" s="44"/>
      <c r="G45" s="44"/>
      <c r="H45" s="44"/>
      <c r="I45" s="44"/>
      <c r="J45" s="44"/>
      <c r="K45" s="44"/>
      <c r="L45" s="45"/>
      <c r="M45" s="45"/>
      <c r="N45" s="46"/>
    </row>
    <row r="46" spans="1:14" ht="27" customHeight="1" thickBot="1">
      <c r="A46" s="87">
        <v>1000000</v>
      </c>
      <c r="B46" s="88" t="s">
        <v>88</v>
      </c>
      <c r="C46" s="89"/>
      <c r="D46" s="90"/>
      <c r="E46" s="90"/>
      <c r="F46" s="90"/>
      <c r="G46" s="90"/>
      <c r="H46" s="90"/>
      <c r="I46" s="90"/>
      <c r="J46" s="90"/>
      <c r="K46" s="90"/>
      <c r="L46" s="91"/>
      <c r="M46" s="91"/>
      <c r="N46" s="92"/>
    </row>
    <row r="47" spans="1:14" s="1" customFormat="1" ht="14.25">
      <c r="A47" s="81"/>
      <c r="B47" s="47"/>
      <c r="C47" s="48"/>
      <c r="D47" s="48"/>
      <c r="E47" s="48"/>
      <c r="F47" s="48"/>
      <c r="G47" s="48"/>
      <c r="H47" s="48"/>
      <c r="I47" s="49"/>
      <c r="J47" s="75"/>
      <c r="K47" s="75"/>
      <c r="L47" s="50"/>
      <c r="M47" s="50"/>
      <c r="N47" s="51"/>
    </row>
    <row r="48" spans="1:14" s="1" customFormat="1" ht="14.25">
      <c r="A48" s="153" t="s">
        <v>99</v>
      </c>
      <c r="B48" s="153"/>
      <c r="C48" s="48"/>
      <c r="D48" s="48"/>
      <c r="E48" s="48"/>
      <c r="F48" s="48"/>
      <c r="G48" s="48"/>
      <c r="H48" s="48"/>
      <c r="I48" s="49"/>
      <c r="J48" s="75"/>
      <c r="K48" s="75"/>
      <c r="L48" s="50"/>
      <c r="M48" s="50"/>
      <c r="N48" s="51"/>
    </row>
    <row r="49" spans="1:11" s="1" customFormat="1" ht="14.25">
      <c r="A49" s="82"/>
      <c r="J49" s="2"/>
      <c r="K49" s="2"/>
    </row>
    <row r="50" spans="1:14" s="1" customFormat="1" ht="12.75" customHeight="1">
      <c r="A50" s="82"/>
      <c r="B50" s="152" t="s">
        <v>30</v>
      </c>
      <c r="C50" s="152"/>
      <c r="D50" s="56"/>
      <c r="E50" s="56"/>
      <c r="F50" s="57"/>
      <c r="G50" s="57"/>
      <c r="H50" s="57"/>
      <c r="I50" s="56"/>
      <c r="J50" s="56"/>
      <c r="K50" s="143" t="s">
        <v>93</v>
      </c>
      <c r="L50" s="143"/>
      <c r="M50" s="143"/>
      <c r="N50" s="56"/>
    </row>
    <row r="51" spans="1:14" s="1" customFormat="1" ht="12.75" customHeight="1">
      <c r="A51" s="82"/>
      <c r="B51" s="152" t="s">
        <v>31</v>
      </c>
      <c r="C51" s="152"/>
      <c r="D51" s="160" t="s">
        <v>94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</row>
    <row r="52" spans="1:12" s="1" customFormat="1" ht="14.25">
      <c r="A52" s="58" t="s">
        <v>0</v>
      </c>
      <c r="B52" s="58"/>
      <c r="C52" s="59"/>
      <c r="D52" s="52"/>
      <c r="E52" s="4"/>
      <c r="F52" s="4"/>
      <c r="G52" s="4"/>
      <c r="H52" s="4"/>
      <c r="I52" s="4"/>
      <c r="J52" s="76"/>
      <c r="K52" s="76"/>
      <c r="L52" s="4"/>
    </row>
    <row r="53" spans="1:14" s="1" customFormat="1" ht="27" customHeight="1">
      <c r="A53" s="82"/>
      <c r="B53" s="152" t="s">
        <v>32</v>
      </c>
      <c r="C53" s="152"/>
      <c r="D53" s="56"/>
      <c r="E53" s="56"/>
      <c r="F53" s="57"/>
      <c r="G53" s="57"/>
      <c r="H53" s="57"/>
      <c r="I53" s="56"/>
      <c r="J53" s="56"/>
      <c r="K53" s="143" t="s">
        <v>95</v>
      </c>
      <c r="L53" s="143"/>
      <c r="M53" s="143"/>
      <c r="N53" s="56"/>
    </row>
    <row r="54" spans="1:14" s="1" customFormat="1" ht="12.75" customHeight="1">
      <c r="A54" s="82"/>
      <c r="B54" s="152" t="s">
        <v>89</v>
      </c>
      <c r="C54" s="152"/>
      <c r="D54" s="160" t="s">
        <v>94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1:12" s="1" customFormat="1" ht="14.25">
      <c r="A55" s="82"/>
      <c r="B55" s="4"/>
      <c r="C55" s="4"/>
      <c r="D55" s="4"/>
      <c r="E55" s="4"/>
      <c r="F55" s="4"/>
      <c r="G55" s="4"/>
      <c r="H55" s="4"/>
      <c r="I55" s="4"/>
      <c r="J55" s="76"/>
      <c r="K55" s="76"/>
      <c r="L55" s="4"/>
    </row>
    <row r="56" spans="1:11" s="1" customFormat="1" ht="14.25">
      <c r="A56" s="82"/>
      <c r="J56" s="2"/>
      <c r="K56" s="2"/>
    </row>
    <row r="57" spans="1:11" s="1" customFormat="1" ht="14.25">
      <c r="A57" s="82"/>
      <c r="J57" s="2"/>
      <c r="K57" s="2"/>
    </row>
    <row r="58" spans="1:11" s="1" customFormat="1" ht="14.25">
      <c r="A58" s="82"/>
      <c r="J58" s="2"/>
      <c r="K58" s="2"/>
    </row>
  </sheetData>
  <sheetProtection/>
  <mergeCells count="40">
    <mergeCell ref="D16:D17"/>
    <mergeCell ref="B53:C53"/>
    <mergeCell ref="B54:C54"/>
    <mergeCell ref="D51:N51"/>
    <mergeCell ref="D54:N54"/>
    <mergeCell ref="E16:G16"/>
    <mergeCell ref="M16:M17"/>
    <mergeCell ref="N16:N17"/>
    <mergeCell ref="L16:L17"/>
    <mergeCell ref="K16:K17"/>
    <mergeCell ref="F8:L8"/>
    <mergeCell ref="F9:L9"/>
    <mergeCell ref="F10:L10"/>
    <mergeCell ref="F11:L11"/>
    <mergeCell ref="B50:C50"/>
    <mergeCell ref="B51:C51"/>
    <mergeCell ref="A48:B48"/>
    <mergeCell ref="J16:J17"/>
    <mergeCell ref="I16:I17"/>
    <mergeCell ref="H16:H17"/>
    <mergeCell ref="A14:E14"/>
    <mergeCell ref="A16:A17"/>
    <mergeCell ref="C16:C17"/>
    <mergeCell ref="A1:M1"/>
    <mergeCell ref="A3:M3"/>
    <mergeCell ref="F12:L12"/>
    <mergeCell ref="F13:L13"/>
    <mergeCell ref="A12:E12"/>
    <mergeCell ref="F6:L6"/>
    <mergeCell ref="F7:L7"/>
    <mergeCell ref="A4:K4"/>
    <mergeCell ref="K50:M50"/>
    <mergeCell ref="K53:M53"/>
    <mergeCell ref="A13:E13"/>
    <mergeCell ref="A9:E9"/>
    <mergeCell ref="A10:E10"/>
    <mergeCell ref="A6:E6"/>
    <mergeCell ref="A8:E8"/>
    <mergeCell ref="A11:E11"/>
    <mergeCell ref="F14:L14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="120" zoomScaleNormal="120" zoomScalePageLayoutView="0" workbookViewId="0" topLeftCell="A1">
      <selection activeCell="L37" sqref="L37"/>
    </sheetView>
  </sheetViews>
  <sheetFormatPr defaultColWidth="9.140625" defaultRowHeight="12.75"/>
  <cols>
    <col min="1" max="1" width="8.28125" style="80" customWidth="1"/>
    <col min="2" max="2" width="31.8515625" style="106" customWidth="1"/>
    <col min="3" max="3" width="9.140625" style="106" customWidth="1"/>
    <col min="4" max="4" width="10.57421875" style="121" customWidth="1"/>
    <col min="5" max="5" width="6.28125" style="106" customWidth="1"/>
    <col min="6" max="6" width="6.140625" style="106" customWidth="1"/>
    <col min="7" max="7" width="5.57421875" style="106" customWidth="1"/>
    <col min="8" max="8" width="10.28125" style="106" customWidth="1"/>
    <col min="9" max="9" width="11.28125" style="106" customWidth="1"/>
    <col min="10" max="10" width="10.8515625" style="77" customWidth="1"/>
    <col min="11" max="11" width="11.00390625" style="77" customWidth="1"/>
    <col min="12" max="12" width="9.8515625" style="106" customWidth="1"/>
    <col min="13" max="13" width="5.28125" style="106" customWidth="1"/>
    <col min="14" max="14" width="10.00390625" style="106" customWidth="1"/>
    <col min="15" max="16384" width="9.140625" style="106" customWidth="1"/>
  </cols>
  <sheetData>
    <row r="1" spans="1:13" ht="17.25">
      <c r="A1" s="149" t="s">
        <v>19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18.75" customHeight="1">
      <c r="A2" s="78"/>
      <c r="B2" s="5"/>
      <c r="C2" s="5"/>
      <c r="D2" s="119"/>
      <c r="E2" s="5"/>
      <c r="F2" s="5"/>
      <c r="G2" s="5"/>
      <c r="H2" s="5"/>
      <c r="I2" s="5"/>
      <c r="J2" s="71"/>
      <c r="K2" s="71"/>
      <c r="L2" s="69"/>
      <c r="M2" s="69"/>
    </row>
    <row r="3" spans="1:13" ht="16.5" customHeight="1">
      <c r="A3" s="149" t="s">
        <v>20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1" ht="17.25">
      <c r="A4" s="142" t="s">
        <v>98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.75">
      <c r="A5" s="79"/>
      <c r="B5" s="107"/>
      <c r="C5" s="107"/>
      <c r="D5" s="120"/>
      <c r="E5" s="107"/>
      <c r="F5" s="107"/>
      <c r="G5" s="107"/>
      <c r="H5" s="107"/>
      <c r="I5" s="107"/>
      <c r="J5" s="72"/>
      <c r="K5" s="72"/>
    </row>
    <row r="6" spans="1:14" ht="20.25" customHeight="1">
      <c r="A6" s="144" t="s">
        <v>91</v>
      </c>
      <c r="B6" s="144"/>
      <c r="C6" s="144"/>
      <c r="D6" s="144"/>
      <c r="E6" s="144"/>
      <c r="F6" s="144" t="s">
        <v>21</v>
      </c>
      <c r="G6" s="144"/>
      <c r="H6" s="144"/>
      <c r="I6" s="144"/>
      <c r="J6" s="144"/>
      <c r="K6" s="144"/>
      <c r="L6" s="144"/>
      <c r="M6" s="62"/>
      <c r="N6" s="64"/>
    </row>
    <row r="7" spans="6:14" ht="12.75" customHeight="1">
      <c r="F7" s="144" t="s">
        <v>22</v>
      </c>
      <c r="G7" s="144"/>
      <c r="H7" s="144"/>
      <c r="I7" s="144"/>
      <c r="J7" s="144"/>
      <c r="K7" s="144"/>
      <c r="L7" s="151"/>
      <c r="M7" s="61"/>
      <c r="N7" s="64"/>
    </row>
    <row r="8" spans="1:14" ht="12.75" customHeight="1">
      <c r="A8" s="144" t="s">
        <v>92</v>
      </c>
      <c r="B8" s="144"/>
      <c r="C8" s="144"/>
      <c r="D8" s="144"/>
      <c r="E8" s="144"/>
      <c r="F8" s="144" t="s">
        <v>23</v>
      </c>
      <c r="G8" s="144"/>
      <c r="H8" s="144"/>
      <c r="I8" s="144"/>
      <c r="J8" s="144"/>
      <c r="K8" s="144"/>
      <c r="L8" s="151"/>
      <c r="M8" s="61"/>
      <c r="N8" s="64"/>
    </row>
    <row r="9" spans="1:14" ht="12.75">
      <c r="A9" s="144"/>
      <c r="B9" s="144"/>
      <c r="C9" s="144"/>
      <c r="D9" s="144"/>
      <c r="E9" s="144"/>
      <c r="F9" s="144" t="s">
        <v>24</v>
      </c>
      <c r="G9" s="144"/>
      <c r="H9" s="144"/>
      <c r="I9" s="144"/>
      <c r="J9" s="144"/>
      <c r="K9" s="144"/>
      <c r="L9" s="151"/>
      <c r="M9" s="61"/>
      <c r="N9" s="64"/>
    </row>
    <row r="10" spans="1:14" ht="12.75" customHeight="1">
      <c r="A10" s="144"/>
      <c r="B10" s="144"/>
      <c r="C10" s="144"/>
      <c r="D10" s="144"/>
      <c r="E10" s="144"/>
      <c r="F10" s="144" t="s">
        <v>25</v>
      </c>
      <c r="G10" s="144"/>
      <c r="H10" s="144"/>
      <c r="I10" s="144"/>
      <c r="J10" s="144"/>
      <c r="K10" s="144"/>
      <c r="L10" s="144"/>
      <c r="M10" s="62"/>
      <c r="N10" s="64"/>
    </row>
    <row r="11" spans="1:14" ht="12.75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51"/>
      <c r="M11" s="61"/>
      <c r="N11" s="64"/>
    </row>
    <row r="12" spans="1:14" ht="26.25" customHeight="1">
      <c r="A12" s="150" t="s">
        <v>26</v>
      </c>
      <c r="B12" s="150"/>
      <c r="C12" s="150"/>
      <c r="D12" s="150"/>
      <c r="E12" s="150"/>
      <c r="F12" s="150" t="s">
        <v>27</v>
      </c>
      <c r="G12" s="150"/>
      <c r="H12" s="150"/>
      <c r="I12" s="150"/>
      <c r="J12" s="150"/>
      <c r="K12" s="150"/>
      <c r="L12" s="150"/>
      <c r="M12" s="60"/>
      <c r="N12" s="64"/>
    </row>
    <row r="13" spans="1:14" ht="40.5" customHeight="1">
      <c r="A13" s="144" t="s">
        <v>90</v>
      </c>
      <c r="B13" s="144"/>
      <c r="C13" s="144"/>
      <c r="D13" s="144"/>
      <c r="E13" s="144"/>
      <c r="F13" s="144" t="s">
        <v>28</v>
      </c>
      <c r="G13" s="144"/>
      <c r="H13" s="144"/>
      <c r="I13" s="144"/>
      <c r="J13" s="144"/>
      <c r="K13" s="144"/>
      <c r="L13" s="151"/>
      <c r="M13" s="63"/>
      <c r="N13" s="64"/>
    </row>
    <row r="14" spans="1:14" ht="29.25" customHeight="1">
      <c r="A14" s="144" t="s">
        <v>96</v>
      </c>
      <c r="B14" s="144"/>
      <c r="C14" s="144"/>
      <c r="D14" s="144"/>
      <c r="E14" s="144"/>
      <c r="F14" s="144" t="s">
        <v>29</v>
      </c>
      <c r="G14" s="144"/>
      <c r="H14" s="144"/>
      <c r="I14" s="144"/>
      <c r="J14" s="144"/>
      <c r="K14" s="144"/>
      <c r="L14" s="144"/>
      <c r="M14" s="65"/>
      <c r="N14" s="64"/>
    </row>
    <row r="15" spans="1:11" ht="13.5" thickBot="1">
      <c r="A15" s="79"/>
      <c r="B15" s="107"/>
      <c r="C15" s="107"/>
      <c r="D15" s="120"/>
      <c r="E15" s="107"/>
      <c r="F15" s="107"/>
      <c r="G15" s="107"/>
      <c r="H15" s="107"/>
      <c r="I15" s="107"/>
      <c r="J15" s="72"/>
      <c r="K15" s="72"/>
    </row>
    <row r="16" spans="1:14" ht="35.25" customHeight="1">
      <c r="A16" s="145" t="s">
        <v>33</v>
      </c>
      <c r="B16" s="83" t="s">
        <v>34</v>
      </c>
      <c r="C16" s="147" t="s">
        <v>2</v>
      </c>
      <c r="D16" s="158" t="s">
        <v>35</v>
      </c>
      <c r="E16" s="161" t="s">
        <v>36</v>
      </c>
      <c r="F16" s="162"/>
      <c r="G16" s="163"/>
      <c r="H16" s="156" t="s">
        <v>37</v>
      </c>
      <c r="I16" s="156" t="s">
        <v>38</v>
      </c>
      <c r="J16" s="154" t="s">
        <v>39</v>
      </c>
      <c r="K16" s="154" t="s">
        <v>40</v>
      </c>
      <c r="L16" s="166" t="s">
        <v>41</v>
      </c>
      <c r="M16" s="156" t="s">
        <v>47</v>
      </c>
      <c r="N16" s="164" t="s">
        <v>42</v>
      </c>
    </row>
    <row r="17" spans="1:14" ht="45" customHeight="1">
      <c r="A17" s="146"/>
      <c r="B17" s="6" t="s">
        <v>43</v>
      </c>
      <c r="C17" s="148"/>
      <c r="D17" s="159"/>
      <c r="E17" s="7" t="s">
        <v>44</v>
      </c>
      <c r="F17" s="7" t="s">
        <v>45</v>
      </c>
      <c r="G17" s="7" t="s">
        <v>46</v>
      </c>
      <c r="H17" s="157"/>
      <c r="I17" s="157"/>
      <c r="J17" s="155"/>
      <c r="K17" s="155"/>
      <c r="L17" s="167"/>
      <c r="M17" s="157"/>
      <c r="N17" s="165"/>
    </row>
    <row r="18" spans="1:14" ht="12.75">
      <c r="A18" s="84" t="s">
        <v>48</v>
      </c>
      <c r="B18" s="53" t="s">
        <v>49</v>
      </c>
      <c r="C18" s="54" t="s">
        <v>50</v>
      </c>
      <c r="D18" s="122" t="s">
        <v>51</v>
      </c>
      <c r="E18" s="55" t="s">
        <v>52</v>
      </c>
      <c r="F18" s="55" t="s">
        <v>53</v>
      </c>
      <c r="G18" s="55" t="s">
        <v>54</v>
      </c>
      <c r="H18" s="55" t="s">
        <v>55</v>
      </c>
      <c r="I18" s="55" t="s">
        <v>56</v>
      </c>
      <c r="J18" s="73" t="s">
        <v>57</v>
      </c>
      <c r="K18" s="73" t="s">
        <v>58</v>
      </c>
      <c r="L18" s="55" t="s">
        <v>59</v>
      </c>
      <c r="M18" s="55" t="s">
        <v>60</v>
      </c>
      <c r="N18" s="85" t="s">
        <v>61</v>
      </c>
    </row>
    <row r="19" spans="1:14" ht="33">
      <c r="A19" s="12">
        <v>1100000</v>
      </c>
      <c r="B19" s="66" t="s">
        <v>62</v>
      </c>
      <c r="C19" s="67" t="s">
        <v>1</v>
      </c>
      <c r="D19" s="123">
        <f>D20+D21</f>
        <v>39226.6</v>
      </c>
      <c r="E19" s="68"/>
      <c r="F19" s="68"/>
      <c r="G19" s="68"/>
      <c r="H19" s="74">
        <f>H20+H21</f>
        <v>17755.7</v>
      </c>
      <c r="I19" s="74">
        <f>I20+I21</f>
        <v>17755.7</v>
      </c>
      <c r="J19" s="74">
        <f>J22+J25+J26+J29+J30+J34+J27</f>
        <v>16069.757000000001</v>
      </c>
      <c r="K19" s="74">
        <f>K22+K25+K26+K27+K29+K31+K34</f>
        <v>18677.983</v>
      </c>
      <c r="L19" s="70">
        <f>K19-J19</f>
        <v>2608.2259999999987</v>
      </c>
      <c r="M19" s="32"/>
      <c r="N19" s="86">
        <f>I19-J19</f>
        <v>1685.9429999999993</v>
      </c>
    </row>
    <row r="20" spans="1:14" ht="18.75" customHeight="1">
      <c r="A20" s="8"/>
      <c r="B20" s="27" t="s">
        <v>63</v>
      </c>
      <c r="C20" s="9"/>
      <c r="D20" s="124">
        <f>36073.1+1204.8</f>
        <v>37277.9</v>
      </c>
      <c r="E20" s="27"/>
      <c r="F20" s="17"/>
      <c r="G20" s="27"/>
      <c r="H20" s="23">
        <f>15294+513</f>
        <v>15807</v>
      </c>
      <c r="I20" s="23">
        <f>15294+513</f>
        <v>15807</v>
      </c>
      <c r="J20" s="27"/>
      <c r="K20" s="27"/>
      <c r="L20" s="70"/>
      <c r="M20" s="24"/>
      <c r="N20" s="108"/>
    </row>
    <row r="21" spans="1:14" ht="18.75" customHeight="1">
      <c r="A21" s="8"/>
      <c r="B21" s="10" t="s">
        <v>97</v>
      </c>
      <c r="C21" s="9"/>
      <c r="D21" s="125">
        <f>1571.5+377.2</f>
        <v>1948.7</v>
      </c>
      <c r="E21" s="25"/>
      <c r="F21" s="25"/>
      <c r="G21" s="25"/>
      <c r="H21" s="11">
        <f>1571.5+377.2</f>
        <v>1948.7</v>
      </c>
      <c r="I21" s="117">
        <f>1571.5+377.2</f>
        <v>1948.7</v>
      </c>
      <c r="J21" s="27"/>
      <c r="K21" s="27"/>
      <c r="L21" s="70"/>
      <c r="M21" s="24"/>
      <c r="N21" s="109"/>
    </row>
    <row r="22" spans="1:14" ht="18.75" customHeight="1">
      <c r="A22" s="12">
        <v>1111000</v>
      </c>
      <c r="B22" s="13" t="s">
        <v>64</v>
      </c>
      <c r="C22" s="110" t="s">
        <v>3</v>
      </c>
      <c r="D22" s="118">
        <f>35503+650</f>
        <v>36153</v>
      </c>
      <c r="E22" s="26"/>
      <c r="F22" s="17"/>
      <c r="G22" s="27"/>
      <c r="H22" s="14">
        <f>15893.6+330</f>
        <v>16223.6</v>
      </c>
      <c r="I22" s="28"/>
      <c r="J22" s="14">
        <f>11412.1+2921.992+270</f>
        <v>14604.092</v>
      </c>
      <c r="K22" s="14">
        <f>J22+2564.445+43.781</f>
        <v>17212.318</v>
      </c>
      <c r="L22" s="70">
        <f>K22-J22</f>
        <v>2608.2259999999987</v>
      </c>
      <c r="M22" s="30"/>
      <c r="N22" s="31"/>
    </row>
    <row r="23" spans="1:14" ht="29.25" customHeight="1">
      <c r="A23" s="12">
        <v>1120000</v>
      </c>
      <c r="B23" s="15" t="s">
        <v>65</v>
      </c>
      <c r="C23" s="16" t="s">
        <v>1</v>
      </c>
      <c r="D23" s="126"/>
      <c r="E23" s="22"/>
      <c r="F23" s="22"/>
      <c r="G23" s="22"/>
      <c r="H23" s="14">
        <f>H25+H26+H27</f>
        <v>506.9</v>
      </c>
      <c r="I23" s="14"/>
      <c r="J23" s="14">
        <f>J25+J26+J27+J29</f>
        <v>465.20199999999994</v>
      </c>
      <c r="K23" s="14">
        <f>K25+K26+K27+K29</f>
        <v>465.20199999999994</v>
      </c>
      <c r="L23" s="29">
        <f>K23-J23</f>
        <v>0</v>
      </c>
      <c r="M23" s="32"/>
      <c r="N23" s="33"/>
    </row>
    <row r="24" spans="1:14" ht="18.75" customHeight="1">
      <c r="A24" s="12">
        <v>1121000</v>
      </c>
      <c r="B24" s="18" t="s">
        <v>66</v>
      </c>
      <c r="C24" s="111"/>
      <c r="D24" s="127"/>
      <c r="E24" s="19"/>
      <c r="F24" s="19"/>
      <c r="G24" s="19"/>
      <c r="H24" s="19"/>
      <c r="I24" s="19"/>
      <c r="J24" s="14"/>
      <c r="K24" s="14"/>
      <c r="L24" s="29"/>
      <c r="M24" s="32"/>
      <c r="N24" s="33"/>
    </row>
    <row r="25" spans="1:14" ht="18.75" customHeight="1">
      <c r="A25" s="20">
        <v>1121200</v>
      </c>
      <c r="B25" s="21" t="s">
        <v>67</v>
      </c>
      <c r="C25" s="112" t="s">
        <v>4</v>
      </c>
      <c r="D25" s="128">
        <f>100+100</f>
        <v>200</v>
      </c>
      <c r="E25" s="14"/>
      <c r="F25" s="14"/>
      <c r="G25" s="14"/>
      <c r="H25" s="23">
        <f>30.9+20</f>
        <v>50.9</v>
      </c>
      <c r="I25" s="34"/>
      <c r="J25" s="14">
        <f>3.6+1.62+2.5+2.43+2.159+1.889</f>
        <v>14.198</v>
      </c>
      <c r="K25" s="14">
        <f>J25</f>
        <v>14.198</v>
      </c>
      <c r="L25" s="29">
        <f>K25-J25</f>
        <v>0</v>
      </c>
      <c r="M25" s="35"/>
      <c r="N25" s="33"/>
    </row>
    <row r="26" spans="1:14" ht="18.75" customHeight="1">
      <c r="A26" s="20">
        <v>1121200</v>
      </c>
      <c r="B26" s="13" t="s">
        <v>68</v>
      </c>
      <c r="C26" s="112" t="s">
        <v>5</v>
      </c>
      <c r="D26" s="128">
        <f>700+200</f>
        <v>900</v>
      </c>
      <c r="E26" s="14"/>
      <c r="F26" s="14"/>
      <c r="G26" s="14"/>
      <c r="H26" s="23">
        <f>370+30</f>
        <v>400</v>
      </c>
      <c r="I26" s="34"/>
      <c r="J26" s="14">
        <f>87.84+116.343+94.52+92.296+47.965</f>
        <v>438.96399999999994</v>
      </c>
      <c r="K26" s="14">
        <f>J26</f>
        <v>438.96399999999994</v>
      </c>
      <c r="L26" s="29">
        <f>K26-J26</f>
        <v>0</v>
      </c>
      <c r="M26" s="35"/>
      <c r="N26" s="33"/>
    </row>
    <row r="27" spans="1:14" ht="21.75" customHeight="1" thickBot="1">
      <c r="A27" s="93">
        <v>1121200</v>
      </c>
      <c r="B27" s="94" t="s">
        <v>69</v>
      </c>
      <c r="C27" s="113" t="s">
        <v>6</v>
      </c>
      <c r="D27" s="129">
        <f>100+20</f>
        <v>120</v>
      </c>
      <c r="E27" s="96"/>
      <c r="F27" s="96"/>
      <c r="G27" s="96"/>
      <c r="H27" s="95">
        <f>41+15</f>
        <v>56</v>
      </c>
      <c r="I27" s="97"/>
      <c r="J27" s="96">
        <v>12.04</v>
      </c>
      <c r="K27" s="96">
        <f>J27</f>
        <v>12.04</v>
      </c>
      <c r="L27" s="98">
        <f>K27-J27</f>
        <v>0</v>
      </c>
      <c r="M27" s="91"/>
      <c r="N27" s="92"/>
    </row>
    <row r="28" spans="1:14" ht="18.75" customHeight="1">
      <c r="A28" s="99">
        <v>1121300</v>
      </c>
      <c r="B28" s="100" t="s">
        <v>70</v>
      </c>
      <c r="C28" s="114" t="s">
        <v>7</v>
      </c>
      <c r="D28" s="130"/>
      <c r="E28" s="101"/>
      <c r="F28" s="101"/>
      <c r="G28" s="101"/>
      <c r="H28" s="101"/>
      <c r="I28" s="102"/>
      <c r="J28" s="101"/>
      <c r="K28" s="101"/>
      <c r="L28" s="103"/>
      <c r="M28" s="104"/>
      <c r="N28" s="105"/>
    </row>
    <row r="29" spans="1:14" ht="18.75" customHeight="1">
      <c r="A29" s="20">
        <v>1121400</v>
      </c>
      <c r="B29" s="13" t="s">
        <v>71</v>
      </c>
      <c r="C29" s="112" t="s">
        <v>8</v>
      </c>
      <c r="D29" s="118"/>
      <c r="E29" s="14"/>
      <c r="F29" s="14"/>
      <c r="G29" s="14"/>
      <c r="H29" s="23"/>
      <c r="I29" s="34"/>
      <c r="J29" s="14"/>
      <c r="K29" s="14"/>
      <c r="L29" s="29"/>
      <c r="M29" s="35"/>
      <c r="N29" s="33"/>
    </row>
    <row r="30" spans="1:14" ht="27.75" customHeight="1">
      <c r="A30" s="12">
        <v>1122000</v>
      </c>
      <c r="B30" s="18" t="s">
        <v>72</v>
      </c>
      <c r="C30" s="16" t="s">
        <v>1</v>
      </c>
      <c r="D30" s="118">
        <v>120</v>
      </c>
      <c r="E30" s="14"/>
      <c r="F30" s="14"/>
      <c r="G30" s="14"/>
      <c r="H30" s="14">
        <v>80</v>
      </c>
      <c r="I30" s="36"/>
      <c r="J30" s="14">
        <f>J31</f>
        <v>56</v>
      </c>
      <c r="K30" s="14">
        <f>J30</f>
        <v>56</v>
      </c>
      <c r="L30" s="30"/>
      <c r="M30" s="30"/>
      <c r="N30" s="33"/>
    </row>
    <row r="31" spans="1:14" ht="18.75" customHeight="1">
      <c r="A31" s="12">
        <v>1122100</v>
      </c>
      <c r="B31" s="13" t="s">
        <v>73</v>
      </c>
      <c r="C31" s="112" t="s">
        <v>9</v>
      </c>
      <c r="D31" s="118">
        <v>120</v>
      </c>
      <c r="E31" s="14"/>
      <c r="F31" s="14"/>
      <c r="G31" s="14"/>
      <c r="H31" s="14">
        <v>80</v>
      </c>
      <c r="I31" s="34"/>
      <c r="J31" s="118">
        <f>20+4+4+12+8+4+4</f>
        <v>56</v>
      </c>
      <c r="K31" s="14">
        <f>J31</f>
        <v>56</v>
      </c>
      <c r="L31" s="30"/>
      <c r="M31" s="32"/>
      <c r="N31" s="33"/>
    </row>
    <row r="32" spans="1:14" ht="18.75" customHeight="1">
      <c r="A32" s="12">
        <v>1122300</v>
      </c>
      <c r="B32" s="13" t="s">
        <v>74</v>
      </c>
      <c r="C32" s="112" t="s">
        <v>10</v>
      </c>
      <c r="D32" s="118"/>
      <c r="E32" s="14"/>
      <c r="F32" s="14"/>
      <c r="G32" s="14"/>
      <c r="H32" s="14"/>
      <c r="I32" s="34"/>
      <c r="J32" s="14"/>
      <c r="K32" s="14"/>
      <c r="L32" s="30"/>
      <c r="M32" s="32"/>
      <c r="N32" s="33"/>
    </row>
    <row r="33" spans="1:14" ht="27" customHeight="1">
      <c r="A33" s="12">
        <v>1123000</v>
      </c>
      <c r="B33" s="18" t="s">
        <v>75</v>
      </c>
      <c r="C33" s="16" t="s">
        <v>1</v>
      </c>
      <c r="D33" s="118"/>
      <c r="E33" s="14"/>
      <c r="F33" s="14"/>
      <c r="G33" s="14"/>
      <c r="H33" s="14"/>
      <c r="I33" s="36"/>
      <c r="J33" s="14"/>
      <c r="K33" s="14"/>
      <c r="L33" s="30"/>
      <c r="M33" s="32"/>
      <c r="N33" s="33"/>
    </row>
    <row r="34" spans="1:14" ht="18.75" customHeight="1">
      <c r="A34" s="12">
        <v>1123800</v>
      </c>
      <c r="B34" s="13" t="s">
        <v>76</v>
      </c>
      <c r="C34" s="112" t="s">
        <v>11</v>
      </c>
      <c r="D34" s="128">
        <f>1121.6+612</f>
        <v>1733.6</v>
      </c>
      <c r="E34" s="14"/>
      <c r="F34" s="14"/>
      <c r="G34" s="14"/>
      <c r="H34" s="14">
        <f>450+495.2</f>
        <v>945.2</v>
      </c>
      <c r="I34" s="23"/>
      <c r="J34" s="14">
        <f>3.1+5.395+5+35.03+3+38+2+38+5.395+40+26.185+3+442.358-196+494</f>
        <v>944.463</v>
      </c>
      <c r="K34" s="14">
        <f>J34</f>
        <v>944.463</v>
      </c>
      <c r="L34" s="30">
        <f>K34-J34</f>
        <v>0</v>
      </c>
      <c r="M34" s="35"/>
      <c r="N34" s="33"/>
    </row>
    <row r="35" spans="1:14" ht="32.25" customHeight="1">
      <c r="A35" s="12">
        <v>1125000</v>
      </c>
      <c r="B35" s="18" t="s">
        <v>77</v>
      </c>
      <c r="C35" s="37" t="s">
        <v>1</v>
      </c>
      <c r="D35" s="118"/>
      <c r="E35" s="14"/>
      <c r="F35" s="14"/>
      <c r="G35" s="14"/>
      <c r="H35" s="14"/>
      <c r="I35" s="34"/>
      <c r="J35" s="14"/>
      <c r="K35" s="14"/>
      <c r="L35" s="38"/>
      <c r="M35" s="39"/>
      <c r="N35" s="31"/>
    </row>
    <row r="36" spans="1:14" ht="18.75" customHeight="1">
      <c r="A36" s="12">
        <v>1125100</v>
      </c>
      <c r="B36" s="13" t="s">
        <v>78</v>
      </c>
      <c r="C36" s="112" t="s">
        <v>12</v>
      </c>
      <c r="D36" s="131"/>
      <c r="E36" s="40"/>
      <c r="F36" s="40"/>
      <c r="G36" s="40"/>
      <c r="H36" s="14"/>
      <c r="I36" s="40"/>
      <c r="J36" s="44"/>
      <c r="K36" s="44"/>
      <c r="L36" s="32"/>
      <c r="M36" s="32"/>
      <c r="N36" s="33"/>
    </row>
    <row r="37" spans="1:14" ht="18.75" customHeight="1">
      <c r="A37" s="12">
        <v>1126000</v>
      </c>
      <c r="B37" s="18" t="s">
        <v>79</v>
      </c>
      <c r="C37" s="16" t="s">
        <v>1</v>
      </c>
      <c r="D37" s="132"/>
      <c r="E37" s="41"/>
      <c r="F37" s="41"/>
      <c r="G37" s="41"/>
      <c r="H37" s="14"/>
      <c r="I37" s="41"/>
      <c r="J37" s="41"/>
      <c r="K37" s="41"/>
      <c r="L37" s="32"/>
      <c r="M37" s="32"/>
      <c r="N37" s="33"/>
    </row>
    <row r="38" spans="1:14" ht="18.75" customHeight="1">
      <c r="A38" s="12">
        <v>1126100</v>
      </c>
      <c r="B38" s="13" t="s">
        <v>80</v>
      </c>
      <c r="C38" s="112" t="s">
        <v>13</v>
      </c>
      <c r="D38" s="133"/>
      <c r="E38" s="42"/>
      <c r="F38" s="42"/>
      <c r="G38" s="42"/>
      <c r="H38" s="14"/>
      <c r="I38" s="42"/>
      <c r="J38" s="41"/>
      <c r="K38" s="41"/>
      <c r="L38" s="32"/>
      <c r="M38" s="32"/>
      <c r="N38" s="33"/>
    </row>
    <row r="39" spans="1:14" ht="18.75" customHeight="1">
      <c r="A39" s="20">
        <v>1126700</v>
      </c>
      <c r="B39" s="13" t="s">
        <v>81</v>
      </c>
      <c r="C39" s="112" t="s">
        <v>14</v>
      </c>
      <c r="D39" s="131"/>
      <c r="E39" s="40"/>
      <c r="F39" s="40"/>
      <c r="G39" s="40"/>
      <c r="H39" s="40"/>
      <c r="I39" s="40"/>
      <c r="J39" s="44"/>
      <c r="K39" s="44"/>
      <c r="L39" s="32"/>
      <c r="M39" s="32"/>
      <c r="N39" s="33"/>
    </row>
    <row r="40" spans="1:14" ht="18.75" customHeight="1">
      <c r="A40" s="20">
        <v>1126800</v>
      </c>
      <c r="B40" s="13" t="s">
        <v>82</v>
      </c>
      <c r="C40" s="112" t="s">
        <v>15</v>
      </c>
      <c r="D40" s="131"/>
      <c r="E40" s="40"/>
      <c r="F40" s="40"/>
      <c r="G40" s="40"/>
      <c r="H40" s="40"/>
      <c r="I40" s="40"/>
      <c r="J40" s="44"/>
      <c r="K40" s="44"/>
      <c r="L40" s="32"/>
      <c r="M40" s="32"/>
      <c r="N40" s="33"/>
    </row>
    <row r="41" spans="1:14" ht="18.75" customHeight="1">
      <c r="A41" s="12">
        <v>1140000</v>
      </c>
      <c r="B41" s="18" t="s">
        <v>83</v>
      </c>
      <c r="C41" s="16" t="s">
        <v>1</v>
      </c>
      <c r="D41" s="132"/>
      <c r="E41" s="41"/>
      <c r="F41" s="41"/>
      <c r="G41" s="41"/>
      <c r="H41" s="41"/>
      <c r="I41" s="41"/>
      <c r="J41" s="41"/>
      <c r="K41" s="41"/>
      <c r="L41" s="39"/>
      <c r="M41" s="39"/>
      <c r="N41" s="31"/>
    </row>
    <row r="42" spans="1:14" ht="28.5" customHeight="1">
      <c r="A42" s="12">
        <v>1141000</v>
      </c>
      <c r="B42" s="13" t="s">
        <v>84</v>
      </c>
      <c r="C42" s="112" t="s">
        <v>16</v>
      </c>
      <c r="D42" s="131"/>
      <c r="E42" s="40"/>
      <c r="F42" s="40"/>
      <c r="G42" s="40"/>
      <c r="H42" s="40"/>
      <c r="I42" s="40"/>
      <c r="J42" s="44"/>
      <c r="K42" s="44"/>
      <c r="L42" s="39"/>
      <c r="M42" s="39"/>
      <c r="N42" s="31"/>
    </row>
    <row r="43" spans="1:14" ht="18.75" customHeight="1">
      <c r="A43" s="43">
        <v>1176000</v>
      </c>
      <c r="B43" s="18" t="s">
        <v>85</v>
      </c>
      <c r="C43" s="16" t="s">
        <v>1</v>
      </c>
      <c r="D43" s="134"/>
      <c r="E43" s="44"/>
      <c r="F43" s="44"/>
      <c r="G43" s="44"/>
      <c r="H43" s="44"/>
      <c r="I43" s="44"/>
      <c r="J43" s="44"/>
      <c r="K43" s="44"/>
      <c r="L43" s="32"/>
      <c r="M43" s="32"/>
      <c r="N43" s="33"/>
    </row>
    <row r="44" spans="1:14" ht="18.75" customHeight="1">
      <c r="A44" s="43">
        <v>1176100</v>
      </c>
      <c r="B44" s="115" t="s">
        <v>86</v>
      </c>
      <c r="C44" s="112" t="s">
        <v>17</v>
      </c>
      <c r="D44" s="135"/>
      <c r="E44" s="3"/>
      <c r="F44" s="3"/>
      <c r="G44" s="3"/>
      <c r="H44" s="3"/>
      <c r="I44" s="3"/>
      <c r="J44" s="25"/>
      <c r="K44" s="25"/>
      <c r="L44" s="32"/>
      <c r="M44" s="32"/>
      <c r="N44" s="33"/>
    </row>
    <row r="45" spans="1:14" ht="27" customHeight="1">
      <c r="A45" s="116" t="s">
        <v>18</v>
      </c>
      <c r="B45" s="15" t="s">
        <v>87</v>
      </c>
      <c r="C45" s="16" t="s">
        <v>1</v>
      </c>
      <c r="D45" s="134"/>
      <c r="E45" s="44"/>
      <c r="F45" s="44"/>
      <c r="G45" s="44"/>
      <c r="H45" s="44"/>
      <c r="I45" s="44"/>
      <c r="J45" s="44"/>
      <c r="K45" s="44"/>
      <c r="L45" s="45"/>
      <c r="M45" s="45"/>
      <c r="N45" s="46"/>
    </row>
    <row r="46" spans="1:14" ht="27" customHeight="1" thickBot="1">
      <c r="A46" s="87">
        <v>1000000</v>
      </c>
      <c r="B46" s="88" t="s">
        <v>88</v>
      </c>
      <c r="C46" s="89"/>
      <c r="D46" s="136"/>
      <c r="E46" s="90"/>
      <c r="F46" s="90"/>
      <c r="G46" s="90"/>
      <c r="H46" s="90"/>
      <c r="I46" s="90"/>
      <c r="J46" s="90"/>
      <c r="K46" s="90"/>
      <c r="L46" s="91"/>
      <c r="M46" s="91"/>
      <c r="N46" s="92"/>
    </row>
    <row r="47" spans="1:14" s="1" customFormat="1" ht="14.25">
      <c r="A47" s="81"/>
      <c r="B47" s="47"/>
      <c r="C47" s="48"/>
      <c r="D47" s="137"/>
      <c r="E47" s="48"/>
      <c r="F47" s="48"/>
      <c r="G47" s="48"/>
      <c r="H47" s="48"/>
      <c r="I47" s="49"/>
      <c r="J47" s="75"/>
      <c r="K47" s="75"/>
      <c r="L47" s="50"/>
      <c r="M47" s="50"/>
      <c r="N47" s="51"/>
    </row>
    <row r="48" spans="1:14" s="1" customFormat="1" ht="14.25">
      <c r="A48" s="153" t="s">
        <v>99</v>
      </c>
      <c r="B48" s="153"/>
      <c r="C48" s="48"/>
      <c r="D48" s="137"/>
      <c r="E48" s="48"/>
      <c r="F48" s="48"/>
      <c r="G48" s="48"/>
      <c r="H48" s="48"/>
      <c r="I48" s="49"/>
      <c r="J48" s="75"/>
      <c r="K48" s="75"/>
      <c r="L48" s="50"/>
      <c r="M48" s="50"/>
      <c r="N48" s="51"/>
    </row>
    <row r="49" spans="1:11" s="1" customFormat="1" ht="14.25">
      <c r="A49" s="82"/>
      <c r="D49" s="138"/>
      <c r="J49" s="2"/>
      <c r="K49" s="2"/>
    </row>
    <row r="50" spans="1:14" s="1" customFormat="1" ht="12.75" customHeight="1">
      <c r="A50" s="82"/>
      <c r="B50" s="152" t="s">
        <v>30</v>
      </c>
      <c r="C50" s="152"/>
      <c r="D50" s="139"/>
      <c r="E50" s="56"/>
      <c r="F50" s="57"/>
      <c r="G50" s="57"/>
      <c r="H50" s="57"/>
      <c r="I50" s="56"/>
      <c r="J50" s="56"/>
      <c r="K50" s="143" t="s">
        <v>93</v>
      </c>
      <c r="L50" s="143"/>
      <c r="M50" s="143"/>
      <c r="N50" s="56"/>
    </row>
    <row r="51" spans="1:14" s="1" customFormat="1" ht="12.75" customHeight="1">
      <c r="A51" s="82"/>
      <c r="B51" s="152" t="s">
        <v>31</v>
      </c>
      <c r="C51" s="152"/>
      <c r="D51" s="160" t="s">
        <v>94</v>
      </c>
      <c r="E51" s="160"/>
      <c r="F51" s="160"/>
      <c r="G51" s="160"/>
      <c r="H51" s="160"/>
      <c r="I51" s="160"/>
      <c r="J51" s="160"/>
      <c r="K51" s="160"/>
      <c r="L51" s="160"/>
      <c r="M51" s="160"/>
      <c r="N51" s="160"/>
    </row>
    <row r="52" spans="1:12" s="1" customFormat="1" ht="14.25">
      <c r="A52" s="58" t="s">
        <v>0</v>
      </c>
      <c r="B52" s="58"/>
      <c r="C52" s="59"/>
      <c r="D52" s="140"/>
      <c r="E52" s="4"/>
      <c r="F52" s="4"/>
      <c r="G52" s="4"/>
      <c r="H52" s="4"/>
      <c r="I52" s="4"/>
      <c r="J52" s="76"/>
      <c r="K52" s="76"/>
      <c r="L52" s="4"/>
    </row>
    <row r="53" spans="1:14" s="1" customFormat="1" ht="27" customHeight="1">
      <c r="A53" s="82"/>
      <c r="B53" s="152" t="s">
        <v>32</v>
      </c>
      <c r="C53" s="152"/>
      <c r="D53" s="139"/>
      <c r="E53" s="56"/>
      <c r="F53" s="57"/>
      <c r="G53" s="57"/>
      <c r="H53" s="57"/>
      <c r="I53" s="56"/>
      <c r="J53" s="56"/>
      <c r="K53" s="143" t="s">
        <v>95</v>
      </c>
      <c r="L53" s="143"/>
      <c r="M53" s="143"/>
      <c r="N53" s="56"/>
    </row>
    <row r="54" spans="1:14" s="1" customFormat="1" ht="12.75" customHeight="1">
      <c r="A54" s="82"/>
      <c r="B54" s="152" t="s">
        <v>89</v>
      </c>
      <c r="C54" s="152"/>
      <c r="D54" s="160" t="s">
        <v>94</v>
      </c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1:12" s="1" customFormat="1" ht="14.25">
      <c r="A55" s="82"/>
      <c r="B55" s="4"/>
      <c r="C55" s="4"/>
      <c r="D55" s="141"/>
      <c r="E55" s="4"/>
      <c r="F55" s="4"/>
      <c r="G55" s="4"/>
      <c r="H55" s="4"/>
      <c r="I55" s="4"/>
      <c r="J55" s="76"/>
      <c r="K55" s="76"/>
      <c r="L55" s="4"/>
    </row>
    <row r="56" spans="1:11" s="1" customFormat="1" ht="14.25">
      <c r="A56" s="82"/>
      <c r="D56" s="138"/>
      <c r="J56" s="2"/>
      <c r="K56" s="2"/>
    </row>
    <row r="57" spans="1:11" s="1" customFormat="1" ht="14.25">
      <c r="A57" s="82"/>
      <c r="D57" s="138"/>
      <c r="J57" s="2"/>
      <c r="K57" s="2"/>
    </row>
    <row r="58" spans="1:11" s="1" customFormat="1" ht="14.25">
      <c r="A58" s="82"/>
      <c r="D58" s="138"/>
      <c r="J58" s="2"/>
      <c r="K58" s="2"/>
    </row>
  </sheetData>
  <sheetProtection/>
  <mergeCells count="40">
    <mergeCell ref="A1:M1"/>
    <mergeCell ref="A3:M3"/>
    <mergeCell ref="A4:K4"/>
    <mergeCell ref="A6:E6"/>
    <mergeCell ref="F6:L6"/>
    <mergeCell ref="F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M16:M17"/>
    <mergeCell ref="N16:N17"/>
    <mergeCell ref="A48:B48"/>
    <mergeCell ref="B50:C50"/>
    <mergeCell ref="K50:M50"/>
    <mergeCell ref="B51:C51"/>
    <mergeCell ref="D51:N51"/>
    <mergeCell ref="B53:C53"/>
    <mergeCell ref="K53:M53"/>
    <mergeCell ref="B54:C54"/>
    <mergeCell ref="D54:N54"/>
  </mergeCell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2018-07-02T16:12:45Z</cp:lastPrinted>
  <dcterms:created xsi:type="dcterms:W3CDTF">2012-10-12T11:29:17Z</dcterms:created>
  <dcterms:modified xsi:type="dcterms:W3CDTF">2018-07-16T12:51:54Z</dcterms:modified>
  <cp:category/>
  <cp:version/>
  <cp:contentType/>
  <cp:contentStatus/>
</cp:coreProperties>
</file>