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firstSheet="3" activeTab="3"/>
  </bookViews>
  <sheets>
    <sheet name="Лист1" sheetId="1" state="hidden" r:id="rId1"/>
    <sheet name="Лист2" sheetId="2" state="hidden" r:id="rId2"/>
    <sheet name="01,01,2017" sheetId="3" state="hidden" r:id="rId3"/>
    <sheet name="popoxvac naxahashiv 2017" sheetId="4" r:id="rId4"/>
    <sheet name="Отчет о совместимости" sheetId="5" r:id="rId5"/>
  </sheets>
  <definedNames/>
  <calcPr fullCalcOnLoad="1"/>
</workbook>
</file>

<file path=xl/sharedStrings.xml><?xml version="1.0" encoding="utf-8"?>
<sst xmlns="http://schemas.openxmlformats.org/spreadsheetml/2006/main" count="733" uniqueCount="168">
  <si>
    <t>Ð³í»Éí³Í N1</t>
  </si>
  <si>
    <t xml:space="preserve">§´Ûáõç»ï³ÛÇÝ ÑÇÙÝ³ñÏÇ å³Ñå³ÝÙ³Ý Í³Ëë»ñÇ Ý³Ë³Ñ³ßíÇ ÓÁÁ¦ </t>
  </si>
  <si>
    <t>Ð³ëï³ïí»É ¿ ÐÐ ýÇÝ³ÝëÝ»ñÇ ¨ ¿ÏáÝáÙÇÏ³ÛÇ Ý³Ë³ñ³ñÇ 23 ÑáõÉÇëÇ 2007Ãí³Ï³ÝÇ N597-Ý Ññ³Ù³Ýáí</t>
  </si>
  <si>
    <t>§Ð²êî²îàôØ ºØ¦</t>
  </si>
  <si>
    <t>Ý³Ë³Ñ³ßÇíÁ</t>
  </si>
  <si>
    <t>¹ñ³Ù ·áõÙ³ñáí</t>
  </si>
  <si>
    <t>§         ¦</t>
  </si>
  <si>
    <t>§                                                 ¦</t>
  </si>
  <si>
    <t>ÐÐ Éáéáõ Ù³ñ½Ç ³ßË³ï³Ï³½ÙÇ Õ»Ï³í³ñ</t>
  </si>
  <si>
    <t>². Ø³ÝáõÏÛ³Ý</t>
  </si>
  <si>
    <t>üÇÝ³Ýë³Ï³Ý ¨ ëáóÇ³É - ïÝï»ë³Ï³Ý ½³ñ·³óÙ³Ý í³ñãáõÃÛ³Ý å»ï</t>
  </si>
  <si>
    <t>ê. ÐáíÑ³ÝÇëÛ³Ý</t>
  </si>
  <si>
    <t>Ü ² Ê ² Ð ² Þ Æ ì</t>
  </si>
  <si>
    <r>
      <t xml:space="preserve">1. ÐÇÙÝ³ñÏÇ ³Ýí³ÝáõÙÁ               </t>
    </r>
    <r>
      <rPr>
        <b/>
        <sz val="12"/>
        <rFont val="Arial Armenian"/>
        <family val="2"/>
      </rPr>
      <t>ÈáñáõïÇ ØÇçÝ³Ï³ñ· ¹åñáó</t>
    </r>
  </si>
  <si>
    <t xml:space="preserve">8. ´Ûáõç»ï³ÛÇÝ Í³Ëë»ñÇ ·áñÍ³é³Ï³Ý ¹³ë³Ï³ñ·Ù³Ý   </t>
  </si>
  <si>
    <r>
      <t xml:space="preserve">2. öáëï³ÛÇÝ Ñ³ëó»Ý                      </t>
    </r>
    <r>
      <rPr>
        <sz val="12"/>
        <rFont val="Arial Armenian"/>
        <family val="2"/>
      </rPr>
      <t xml:space="preserve"> </t>
    </r>
    <r>
      <rPr>
        <b/>
        <sz val="12"/>
        <rFont val="Arial Armenian"/>
        <family val="2"/>
      </rPr>
      <t>Èáéáõ Ù³ñ½, ·. Èáñáõï</t>
    </r>
  </si>
  <si>
    <t>Í³ÍÏ³·ÇñÁ</t>
  </si>
  <si>
    <t>09</t>
  </si>
  <si>
    <t>1.2.2</t>
  </si>
  <si>
    <t>2.1.2</t>
  </si>
  <si>
    <t xml:space="preserve">3. ÐÇÙÝ³ñÏÇ ï»Õ³µ³ßËÙ³Ý  Ù³ñ½Ç  ¨  Ñ³Ù³ÛÝùÇ Ïá¹Á     </t>
  </si>
  <si>
    <t xml:space="preserve">9. Ìñ³·ñÇ ³Ýí³ÝáõÙÁ    </t>
  </si>
  <si>
    <t>Ñ³Ýñ³ÏñÃ³Ï³Ý áõëáõóáõÙ</t>
  </si>
  <si>
    <t xml:space="preserve">    Áëï µÛáõç»ï³ÛÇÝ  Í³Ëë»ñÇ  ï³ñ³Íù³ÛÇÝ  ¹³ë³Ï³ñ·Ù³Ý </t>
  </si>
  <si>
    <t xml:space="preserve"> î³ññ³Ï³Ý, ÑÇÙÝ³Ï³Ý ÙÇçÝ³Ï³ñ· ÁÝ¹Ñ. ÏñÃáõÃÛáõÝ</t>
  </si>
  <si>
    <t xml:space="preserve">4.ÐÐ å»ï³Ï³Ý Ï³é³í³ñÙ³Ý í»ñ³¹³ë Ù³ñÙÝÇ Ï³Ù ï»Õ³Ï³Ý ÇÝùÝ³Ï³é³í³ñÙ³Ý </t>
  </si>
  <si>
    <t xml:space="preserve">10. Ìñ³·ñÇ Ïá¹Á </t>
  </si>
  <si>
    <t>010101</t>
  </si>
  <si>
    <r>
      <t xml:space="preserve">    Ù³ñÙÝÇ ³Ýí³ÝáõÙÁ                  </t>
    </r>
    <r>
      <rPr>
        <b/>
        <sz val="12"/>
        <rFont val="Arial Armenian"/>
        <family val="2"/>
      </rPr>
      <t xml:space="preserve">  ÐÐ Èàèàô Ø²ð¼äºî²ð²Ü</t>
    </r>
  </si>
  <si>
    <r>
      <t xml:space="preserve">5. ÐÇÙÝ³ñÏÁ ëå³ë³ñÏáÕ ·³ÝÓ³å»ï³Ï³Ý ëïáñ³µ³Å³ÝÙ³Ý ³Ýí³ÝáõÙÁ        </t>
    </r>
    <r>
      <rPr>
        <b/>
        <sz val="8"/>
        <rFont val="Arial Armenian"/>
        <family val="2"/>
      </rPr>
      <t xml:space="preserve"> </t>
    </r>
  </si>
  <si>
    <t>11.ÐÐ å»ï³Ï³Ý  Ï³é³í³ñÙ³Ý (îÆ) Ù³ñÙÝÇ Ïá¹Á  Áëï µÛáõç»ï³ÛÇÝ</t>
  </si>
  <si>
    <t xml:space="preserve">6. ÐÇÙÝ³ñÏÇª ·³ÝÓ³å»ï³Ï³Ý ëïáñ³µ³Å³ÝáõÙáõÙ  Ñ³ßí³éÙ³Ý   Ñ³Ù³ñÁ </t>
  </si>
  <si>
    <t xml:space="preserve"> Í³Ëë»ñÇ ·»ñ³ï»ëã³Ï³Ý ¹³ë³Ï³ñ·Ù³Ý  </t>
  </si>
  <si>
    <t xml:space="preserve">7. Ì³Ëë»ñÇ  ýÇÝ³Ýë³íáñÙ³Ý  ³ÕµÛáõñÇ  Ïá¹Á`  </t>
  </si>
  <si>
    <r>
      <t xml:space="preserve">12. â³÷Ç ÙÇ³íáñÁª </t>
    </r>
    <r>
      <rPr>
        <i/>
        <sz val="8"/>
        <rFont val="Arial Armenian"/>
        <family val="2"/>
      </rPr>
      <t>Ñ³½³ñ ¹ñ³Ù</t>
    </r>
  </si>
  <si>
    <t xml:space="preserve">     (ÐÐ å»ï³Ï³Ý  µÛáõç»ª 1, Ñ³Ù³ÛÝùÇ  µÛáõç»ª 2)</t>
  </si>
  <si>
    <t>îáÕÇ       NN</t>
  </si>
  <si>
    <t xml:space="preserve">´Ûáõç»ï³ÛÇÝ Í³Ëë»ñÇ ïÝï»ë³·Çï³Ï³Ý ¹³ë³Ï³ñ·Ù³Ý ï³ññ»ñÇ </t>
  </si>
  <si>
    <t>ÜáõÛÝ Å³Ù³Ý³Ï³Ñ³ïí³ÍÇ Ñ³Ù³ñ Ý³ËÏÇÝáõÙ Ñ³ëï³ïí³Í ·áñÍáÕ</t>
  </si>
  <si>
    <t>êáõÛÝ Ý³Ë³Ñ³ßíáí Ñ³ëï³ïíáÕ óáõó³ÝÇßÝ»ñÁ</t>
  </si>
  <si>
    <t>³Û¹ ÃíáõÙ ªÁëï »é³ÙëÛ³ÏÝ»ñÇ (»é³ÙëÛ³ÏÇ ³ÙÇëÝ»ñÇ) ³×áÕ³Ï³Ý</t>
  </si>
  <si>
    <t>³Ýí³ÝáõÙÝ»ñÁ</t>
  </si>
  <si>
    <t>NN</t>
  </si>
  <si>
    <t>Ý³Ë³Ñ³ßíÇ óáõó³ÝÇßÝ»ñÁ</t>
  </si>
  <si>
    <t>Ý³Ë³Ñ³ßíáõÙ Ï³ï³ñí³Í ÷á÷áËáõÃÛáõÝÝ»ñÁ (³í»É³óáõÙÁª/+/ å³Ï³ë»óáõÙ /-/)</t>
  </si>
  <si>
    <t>I</t>
  </si>
  <si>
    <t>ÏÇë³Ù.</t>
  </si>
  <si>
    <t>9 ³ÙÇë</t>
  </si>
  <si>
    <t>ï³ñÇ</t>
  </si>
  <si>
    <t>²</t>
  </si>
  <si>
    <t>´</t>
  </si>
  <si>
    <t>¶</t>
  </si>
  <si>
    <t>1</t>
  </si>
  <si>
    <t>2</t>
  </si>
  <si>
    <t>3</t>
  </si>
  <si>
    <t>4</t>
  </si>
  <si>
    <t>5</t>
  </si>
  <si>
    <t>6</t>
  </si>
  <si>
    <t>7</t>
  </si>
  <si>
    <r>
      <t xml:space="preserve">².   ÀÜÂ²òÆÎ  Ì²Êêºðª         </t>
    </r>
    <r>
      <rPr>
        <b/>
        <sz val="9"/>
        <rFont val="Arial Armenian"/>
        <family val="2"/>
      </rPr>
      <t xml:space="preserve">                                                                                                                           </t>
    </r>
    <r>
      <rPr>
        <b/>
        <sz val="10"/>
        <rFont val="Arial Armenian"/>
        <family val="2"/>
      </rPr>
      <t xml:space="preserve">ÀÜ¸²ØºÜÀ,                                                                                             </t>
    </r>
  </si>
  <si>
    <t>x</t>
  </si>
  <si>
    <t xml:space="preserve">   ÀÜÂ²òÆÎ  Ì²Êêºðª                                                                                                                                                                                                                                </t>
  </si>
  <si>
    <t>³é 01.01.200   Ã.ÙÝ³óáñ¹</t>
  </si>
  <si>
    <t>î³ñ³Ï³Ý ÁÝ¹Ñ³Ýáõñ ÏñÃáõÃÛ³Ý Í³Ëë»ñ</t>
  </si>
  <si>
    <t>ÐÇÙÝ³Ï³Ý ÁÝ¹Ñ³Ýáõñ ÏñÃáõÃÛ³Ý Í³Ëë»ñ</t>
  </si>
  <si>
    <t>ØÇçÝ³Ï³Ý ÁÝ¹Ñ³Ýáõñ ÏñÃáõÃÛ³Ý Í³Ëë»ñ</t>
  </si>
  <si>
    <t>1.äºî²Î²Ü,îºÔ²Î²Ü ÆÜøÜ²Î²è²ì²ðØ²Ü Ø²ðØÆÜÜºðÆ,¸ð²Üò ºÜÂ²Î² ´Úàôæºî²ÚÆÜ ÐÆØÜ²ðÎÜºðÆ ²ÞÊ²îàÔÜºðÆ ²ÞÊ²î²ì²ðÒÀ ÀÜ¸²ØºÜÀª ³Û¹ ÃíáõÙ</t>
  </si>
  <si>
    <t>X</t>
  </si>
  <si>
    <t xml:space="preserve"> -²ßË³ïáÕÝ»ñÇ ³ßË³ï³í³ñÓ»ñ ¨ Ñ³í»É³í×³ñÝ»ñ</t>
  </si>
  <si>
    <t>411100</t>
  </si>
  <si>
    <t xml:space="preserve"> -ì×³ñÝ»ñ êáóÇ³É³Ï³Ý ³å³ÑáíáõÃÛ³Ý å»ï³Ï³Ý ÑÇÙÝ³¹ñ³ÙÇÝ</t>
  </si>
  <si>
    <t>413100</t>
  </si>
  <si>
    <t>2 Ì³é³ÛáõÃÛáõÝÝ»ñÇ ¨ ³åñ³ÝùÝ»ñÇ Ó»éù µ»ñáõÙ</t>
  </si>
  <si>
    <t>2.1 Þ³ñáõÝ³Ï³Ï³Ý Í³Ëë»ñ</t>
  </si>
  <si>
    <r>
      <t xml:space="preserve"> -</t>
    </r>
    <r>
      <rPr>
        <b/>
        <sz val="9"/>
        <rFont val="Arial Armenian"/>
        <family val="2"/>
      </rPr>
      <t>¿Ý»ñ·»ïÇÏ  Í³é³ÛáõÃÛáõÝÝ»ñ</t>
    </r>
  </si>
  <si>
    <t>421200</t>
  </si>
  <si>
    <t xml:space="preserve"> -ÎáÙáõÝ³É Í³é³ÛáõÃÛáõÝÝ»ñ ³Û¹ ÃíáõÙ</t>
  </si>
  <si>
    <t>421300</t>
  </si>
  <si>
    <t>-ì³é»ÉÇùÇ ¨ ç»éáõóÙ³Ý Í³Ëë»ñ</t>
  </si>
  <si>
    <t>421322</t>
  </si>
  <si>
    <t>-æñÙáõÕ-ÏáÛáõÕáõó û·ïí»Éáõ Í³Ëë»ñ</t>
  </si>
  <si>
    <t>421311</t>
  </si>
  <si>
    <t>²ÛÉ ÏáÙáõÝ³É Í³Ëë»ñ</t>
  </si>
  <si>
    <t xml:space="preserve"> -Î³åÇ Í³é³ÛáõÃÛáõÝÝ»ñ</t>
  </si>
  <si>
    <t xml:space="preserve">2.2 ¶áñÍáõÕáõÙÝ»ñÇ ¨ ßñç³·³ÛáõÃÛáõÝÝ»ñ Í³Ëë»ñ </t>
  </si>
  <si>
    <t xml:space="preserve"> -Ü»ñùÇÝ ·áñÍáõÕáõÙÝ»ñ</t>
  </si>
  <si>
    <t xml:space="preserve"> -²ÛÉ ïñ³Ýëåáñï³ÛÇÝ Í³Ëë»ñ</t>
  </si>
  <si>
    <t>2.3 ä³ÛÙ³Ý³·ñ³ÛÇÝ Í³é³ÛáõÃÛáõÝÝ»ñÇ Ó»éù µ»ñáõÙ</t>
  </si>
  <si>
    <t xml:space="preserve"> -ÀÝ¹Ñ³Ýáõñ µÝáõÛÃÇ ³ÛÉ Í³é³ÛáõÃÛáõÝÝ»ñ</t>
  </si>
  <si>
    <t>2.6 ÜÛáõÃ»ñ</t>
  </si>
  <si>
    <t xml:space="preserve"> -¶ñ³ë»ÝÛ³Ï³ÛÇÝ ÝÛáõÃ»ñ ¨ Ñ³·áõëï</t>
  </si>
  <si>
    <t xml:space="preserve"> -Î»Ýó³Õ³ÛÇÝ ¨ Ñ³Ýñ³ÛÇÝ ëÝÝ¹Ç ÝÛáõÃ»ñ</t>
  </si>
  <si>
    <t xml:space="preserve"> -Ð³ïáõÏ Ýå³ï³Ï³ÛÇÝ ³ÛÉ ÝÛáõÃ»ñ</t>
  </si>
  <si>
    <t>´, àâ-üÆÜ²Üê²Î²Ü ²ÎîÆìÜºðÆ ¶Ìàì Ì²Êêºð</t>
  </si>
  <si>
    <t>1. ÐÆØÜ²Î²Ü ØÆæàòÜºð</t>
  </si>
  <si>
    <t>- Þ»Ýù»ñÇ ¨ ßÇÝáõÃÛáõÝÝ÷ñÇ Ó»éù µ»ñáõÙ</t>
  </si>
  <si>
    <t>ÀÜ¸²ØºÜÀ Ì²Êêºðª</t>
  </si>
  <si>
    <t>ÐÆØÜ²ðÎÆ ÔºÎ²ì²ð</t>
  </si>
  <si>
    <t>_____________________</t>
  </si>
  <si>
    <t>¸ .ê³ñ·ëÛ³Ý</t>
  </si>
  <si>
    <t>(ëïáñ³·ñáõÃÛáõÝ)</t>
  </si>
  <si>
    <t>(².Ð.².)</t>
  </si>
  <si>
    <t>Î.î.</t>
  </si>
  <si>
    <t>¶ÈÊ²ìàð Ð²Þì²ä²Ð</t>
  </si>
  <si>
    <t>úñÇÝ³Ï»ÉÇ Ó¨ N0</t>
  </si>
  <si>
    <t>³ßË³ï. ³ÙÇë</t>
  </si>
  <si>
    <t>³ßË³ï.. ï³ñÇ</t>
  </si>
  <si>
    <t>ëáó. ³ÙÇë</t>
  </si>
  <si>
    <t>ëáó. ï³ñÇ</t>
  </si>
  <si>
    <t xml:space="preserve">       Î Ð³ñáõÃÛáõÝÛ³Ý</t>
  </si>
  <si>
    <t>Ակբա-Կրեդիտ Ագրիկոլ Բանկ</t>
  </si>
  <si>
    <t>220325140196000</t>
  </si>
  <si>
    <t>2013 Ã</t>
  </si>
  <si>
    <t>աշխատավարձ ամիս</t>
  </si>
  <si>
    <t>աշխատավարձ տարի</t>
  </si>
  <si>
    <t>ընդամենը</t>
  </si>
  <si>
    <t>տարրական</t>
  </si>
  <si>
    <t>հիմնական</t>
  </si>
  <si>
    <t>միջնակարգ</t>
  </si>
  <si>
    <t>աշխատավարձ</t>
  </si>
  <si>
    <t>գործուղում</t>
  </si>
  <si>
    <t>կապ</t>
  </si>
  <si>
    <t>վառելիք</t>
  </si>
  <si>
    <t>էներգիա</t>
  </si>
  <si>
    <t>այլ ծախսեր</t>
  </si>
  <si>
    <t>1 եռ</t>
  </si>
  <si>
    <t>2 եռ</t>
  </si>
  <si>
    <t>3 եռ</t>
  </si>
  <si>
    <t>4 եռ</t>
  </si>
  <si>
    <t>(37033.4) երեսունյոթ միլիոն երեսուներեք  հազար չորս հարյուր դրամ</t>
  </si>
  <si>
    <t>§_____¦    §___________¦     2013Ã.</t>
  </si>
  <si>
    <r>
      <rPr>
        <sz val="9"/>
        <rFont val="Arial Armenian"/>
        <family val="2"/>
      </rPr>
      <t xml:space="preserve">´Úàôæºî²ÚÆÜ ÐÆØÜ²ðÎÆ ä²Ðä²ÜØ²Ü Ì²ÊêºðÆ  </t>
    </r>
    <r>
      <rPr>
        <sz val="8"/>
        <rFont val="Arial Armenian"/>
        <family val="2"/>
      </rPr>
      <t xml:space="preserve">                                                           </t>
    </r>
    <r>
      <rPr>
        <b/>
        <sz val="9"/>
        <rFont val="Arial Armenian"/>
        <family val="2"/>
      </rPr>
      <t xml:space="preserve"> §01¦ §01¦ 2013Ã---- §31¦ §12¦ 2013</t>
    </r>
    <r>
      <rPr>
        <sz val="8"/>
        <rFont val="Arial Armenian"/>
        <family val="2"/>
      </rPr>
      <t xml:space="preserve"> Å³Ù³Ý³Ï³Ñ³ïí³ÍÇ Ñ³Ù³ñ</t>
    </r>
  </si>
  <si>
    <t>19,027958545</t>
  </si>
  <si>
    <t>§_____¦    §___________¦     2014Ã.</t>
  </si>
  <si>
    <t>²Ïµ³-Îñ»¹Çï ²·ñÇÏáÉ ´³ÝÏ</t>
  </si>
  <si>
    <t>ok</t>
  </si>
  <si>
    <t>Ð. ä³åáÛ³Ý</t>
  </si>
  <si>
    <t>üÆÜ²Üê²Î²Ü Ì²è²ÚàôÂÚ²Ü äºîª (¶ÈÊ²ìàð Ð²Þì²ä²Ð)</t>
  </si>
  <si>
    <t>(35057,9) »ñ»ëáõÝհինգ ÙÇÉÇáÝ հիսունյոթ Ñ³½³ñ ÇÝÁ Ñ³ñÛáõñ ¹ñ³Ù</t>
  </si>
  <si>
    <t>2016Ã</t>
  </si>
  <si>
    <r>
      <rPr>
        <sz val="9"/>
        <rFont val="Arial Armenian"/>
        <family val="2"/>
      </rPr>
      <t xml:space="preserve">´Úàôæºî²ÚÆÜ ÐÆØÜ²ðÎÆ ä²Ðä²ÜØ²Ü Ì²ÊêºðÆ  </t>
    </r>
    <r>
      <rPr>
        <sz val="8"/>
        <rFont val="Arial Armenian"/>
        <family val="2"/>
      </rPr>
      <t xml:space="preserve">                                                           </t>
    </r>
    <r>
      <rPr>
        <b/>
        <sz val="9"/>
        <rFont val="Arial Armenian"/>
        <family val="2"/>
      </rPr>
      <t xml:space="preserve"> §01¦ §01¦ 2016Ã---- §31¦ §12¦ 2016</t>
    </r>
    <r>
      <rPr>
        <sz val="8"/>
        <rFont val="Arial Armenian"/>
        <family val="2"/>
      </rPr>
      <t xml:space="preserve"> Å³Ù³Ý³Ï³Ñ³ïí³ÍÇ Ñ³Ù³ñ</t>
    </r>
  </si>
  <si>
    <t>Հ. Պապոյան</t>
  </si>
  <si>
    <r>
      <t xml:space="preserve">1. ÐÇÙÝ³ñÏÇ ³Ýí³ÝáõÙÁ               </t>
    </r>
    <r>
      <rPr>
        <b/>
        <sz val="12"/>
        <rFont val="Arial Armenian"/>
        <family val="2"/>
      </rPr>
      <t>ÈáñáõïÇ մÇçÝ³Ï³ñ· ¹åñáó</t>
    </r>
  </si>
  <si>
    <t>³é 01.01.20    Ã.ÙÝ³óáñ¹</t>
  </si>
  <si>
    <t>Ü. ê³ñ·ëÛ³Ý</t>
  </si>
  <si>
    <t>§_____¦    §___________¦     201 Ã.</t>
  </si>
  <si>
    <t xml:space="preserve">                                                                                                                                                       </t>
  </si>
  <si>
    <t>2017Ã</t>
  </si>
  <si>
    <r>
      <rPr>
        <sz val="9"/>
        <rFont val="Arial Armenian"/>
        <family val="2"/>
      </rPr>
      <t xml:space="preserve">´Úàôæºî²ÚÆÜ ÐÆØÜ²ðÎÆ ä²Ðä²ÜØ²Ü Ì²ÊêºðÆ  </t>
    </r>
    <r>
      <rPr>
        <sz val="8"/>
        <rFont val="Arial Armenian"/>
        <family val="2"/>
      </rPr>
      <t xml:space="preserve">                                                           </t>
    </r>
    <r>
      <rPr>
        <b/>
        <sz val="9"/>
        <rFont val="Arial Armenian"/>
        <family val="2"/>
      </rPr>
      <t xml:space="preserve"> §01¦ §01¦ 2017Ã---- §31¦ §12¦ 2017 </t>
    </r>
    <r>
      <rPr>
        <sz val="8"/>
        <rFont val="Arial Armenian"/>
        <family val="2"/>
      </rPr>
      <t>Å³Ù³Ý³Ï³Ñ³ïí³ÍÇ Ñ³Ù³ñ</t>
    </r>
  </si>
  <si>
    <t>(33742,6) »ñ»ëáõÝ»ñ»ù ÙÇÉÇáÝ ÛáÃ Ñ³ñÛáõñ ù³é³ëáõÝ»ñÏáõ Ñ³½³ñ í»ó Ñ³ñÛáõñ ¹ñ³Ù</t>
  </si>
  <si>
    <t>§_____¦    §___________¦     2017Ã.</t>
  </si>
  <si>
    <r>
      <t xml:space="preserve">1. ÐÇÙÝ³ñÏÇ ³Ýí³ÝáõÙÁ               </t>
    </r>
    <r>
      <rPr>
        <b/>
        <sz val="12"/>
        <rFont val="Arial Armenian"/>
        <family val="2"/>
      </rPr>
      <t>ÈáñáõïÇ ÙÇçÝ³Ï³ñ· ¹åñáó</t>
    </r>
  </si>
  <si>
    <t>Արդվիի հիմն դպրոց</t>
  </si>
  <si>
    <t>Լոռու Մարզ գ. Արդվի</t>
  </si>
  <si>
    <t>Ա.  Այդինյան</t>
  </si>
  <si>
    <t xml:space="preserve">      Ն.   Սահակյան</t>
  </si>
  <si>
    <t>2018Ã</t>
  </si>
  <si>
    <r>
      <rPr>
        <sz val="9"/>
        <rFont val="Arial Armenian"/>
        <family val="2"/>
      </rPr>
      <t xml:space="preserve">´Úàôæºî²ÚÆÜ ÐÆØÜ²ðÎÆ ä²Ðä²ÜØ²Ü Ì²ÊêºðÆ  </t>
    </r>
    <r>
      <rPr>
        <sz val="8"/>
        <rFont val="Arial Armenian"/>
        <family val="2"/>
      </rPr>
      <t xml:space="preserve">                                                           </t>
    </r>
    <r>
      <rPr>
        <b/>
        <sz val="9"/>
        <rFont val="Arial Armenian"/>
        <family val="2"/>
      </rPr>
      <t xml:space="preserve"> §01¦ §01¦ 2018Ã---- §31¦ §12¦ 2018 </t>
    </r>
    <r>
      <rPr>
        <sz val="8"/>
        <rFont val="Arial Armenian"/>
        <family val="2"/>
      </rPr>
      <t>Å³Ù³Ý³Ï³Ñ³ïí³ÍÇ Ñ³Ù³ñ</t>
    </r>
  </si>
  <si>
    <t>22290,5 քսաներկու միլիոն երկու հարյուր իննսուն հազար հինգ հարյուր</t>
  </si>
  <si>
    <t>³é 01.01.2018  Ã.ÙÝ³óáñ¹</t>
  </si>
  <si>
    <t>Отчет о совместимости для Naxahasiv01.01.17 - popoxvac — копия.xls</t>
  </si>
  <si>
    <t>Дата отчета: 13.02.2018 13:38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</si>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</sst>
</file>

<file path=xl/styles.xml><?xml version="1.0" encoding="utf-8"?>
<styleSheet xmlns="http://schemas.openxmlformats.org/spreadsheetml/2006/main">
  <numFmts count="5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֏_-;\-* #,##0\ _֏_-;_-* &quot;-&quot;\ _֏_-;_-@_-"/>
    <numFmt numFmtId="173" formatCode="_-* #,##0.00\ _֏_-;\-* #,##0.00\ _֏_-;_-* &quot;-&quot;??\ _֏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0.0"/>
    <numFmt numFmtId="199" formatCode="#,##0.0"/>
    <numFmt numFmtId="200" formatCode="#,##0.000"/>
    <numFmt numFmtId="201" formatCode="0.000"/>
    <numFmt numFmtId="202" formatCode="#,##0.000000000"/>
    <numFmt numFmtId="203" formatCode="#,##0.0000000000"/>
    <numFmt numFmtId="204" formatCode="#,##0.00000000"/>
    <numFmt numFmtId="205" formatCode="#,##0.0000"/>
  </numFmts>
  <fonts count="89">
    <font>
      <sz val="10"/>
      <name val="Arial"/>
      <family val="0"/>
    </font>
    <font>
      <sz val="10"/>
      <name val="Arial Armenian"/>
      <family val="2"/>
    </font>
    <font>
      <u val="single"/>
      <sz val="10"/>
      <name val="Arial Armenian"/>
      <family val="2"/>
    </font>
    <font>
      <sz val="14"/>
      <name val="Arial Armenian"/>
      <family val="2"/>
    </font>
    <font>
      <b/>
      <sz val="10"/>
      <name val="Arial Armenian"/>
      <family val="2"/>
    </font>
    <font>
      <b/>
      <sz val="11"/>
      <name val="Arial Armenian"/>
      <family val="2"/>
    </font>
    <font>
      <sz val="9"/>
      <name val="Arial Armenian"/>
      <family val="2"/>
    </font>
    <font>
      <b/>
      <sz val="9"/>
      <name val="Arial Armenian"/>
      <family val="2"/>
    </font>
    <font>
      <b/>
      <sz val="12"/>
      <name val="Arial Armenian"/>
      <family val="2"/>
    </font>
    <font>
      <sz val="11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b/>
      <sz val="8"/>
      <name val="Arial Armenian"/>
      <family val="2"/>
    </font>
    <font>
      <i/>
      <sz val="8"/>
      <name val="Arial Armenian"/>
      <family val="2"/>
    </font>
    <font>
      <sz val="12"/>
      <color indexed="10"/>
      <name val="Arial Armenian"/>
      <family val="2"/>
    </font>
    <font>
      <b/>
      <sz val="9"/>
      <color indexed="8"/>
      <name val="Arial Armenian"/>
      <family val="2"/>
    </font>
    <font>
      <b/>
      <i/>
      <sz val="9"/>
      <name val="Arial Armenian"/>
      <family val="2"/>
    </font>
    <font>
      <b/>
      <i/>
      <sz val="9"/>
      <color indexed="8"/>
      <name val="Arial Armenian"/>
      <family val="2"/>
    </font>
    <font>
      <b/>
      <i/>
      <sz val="10"/>
      <name val="Arial Armenian"/>
      <family val="2"/>
    </font>
    <font>
      <sz val="8"/>
      <color indexed="8"/>
      <name val="Arial Armenian"/>
      <family val="2"/>
    </font>
    <font>
      <b/>
      <sz val="10"/>
      <color indexed="8"/>
      <name val="Arial Armenian"/>
      <family val="2"/>
    </font>
    <font>
      <sz val="10"/>
      <name val="Arial LatArm"/>
      <family val="2"/>
    </font>
    <font>
      <sz val="9"/>
      <name val="Arial LatArm"/>
      <family val="2"/>
    </font>
    <font>
      <sz val="8"/>
      <name val="Arial LatArm"/>
      <family val="2"/>
    </font>
    <font>
      <b/>
      <sz val="8"/>
      <name val="Arial LatArm"/>
      <family val="2"/>
    </font>
    <font>
      <b/>
      <sz val="10"/>
      <name val="Arial LatArm"/>
      <family val="2"/>
    </font>
    <font>
      <u val="single"/>
      <sz val="12"/>
      <name val="Arial LatArm"/>
      <family val="2"/>
    </font>
    <font>
      <b/>
      <i/>
      <sz val="11"/>
      <name val="Arial Armenian"/>
      <family val="2"/>
    </font>
    <font>
      <b/>
      <sz val="9"/>
      <name val="Arial LatArm"/>
      <family val="2"/>
    </font>
    <font>
      <b/>
      <sz val="10"/>
      <name val="Arial"/>
      <family val="0"/>
    </font>
    <font>
      <sz val="10"/>
      <color indexed="8"/>
      <name val="Arial Armenian"/>
      <family val="2"/>
    </font>
    <font>
      <sz val="10"/>
      <color indexed="9"/>
      <name val="Arial Armenian"/>
      <family val="2"/>
    </font>
    <font>
      <sz val="10"/>
      <color indexed="62"/>
      <name val="Arial Armenian"/>
      <family val="2"/>
    </font>
    <font>
      <b/>
      <sz val="10"/>
      <color indexed="63"/>
      <name val="Arial Armenian"/>
      <family val="2"/>
    </font>
    <font>
      <b/>
      <sz val="10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0"/>
      <color indexed="9"/>
      <name val="Arial Armenian"/>
      <family val="2"/>
    </font>
    <font>
      <b/>
      <sz val="18"/>
      <color indexed="56"/>
      <name val="Cambria"/>
      <family val="2"/>
    </font>
    <font>
      <sz val="10"/>
      <color indexed="60"/>
      <name val="Arial Armenian"/>
      <family val="2"/>
    </font>
    <font>
      <sz val="10"/>
      <color indexed="20"/>
      <name val="Arial Armenian"/>
      <family val="2"/>
    </font>
    <font>
      <i/>
      <sz val="10"/>
      <color indexed="23"/>
      <name val="Arial Armenian"/>
      <family val="2"/>
    </font>
    <font>
      <sz val="10"/>
      <color indexed="52"/>
      <name val="Arial Armenian"/>
      <family val="2"/>
    </font>
    <font>
      <sz val="10"/>
      <color indexed="10"/>
      <name val="Arial Armenian"/>
      <family val="2"/>
    </font>
    <font>
      <sz val="10"/>
      <color indexed="17"/>
      <name val="Arial Armenian"/>
      <family val="2"/>
    </font>
    <font>
      <sz val="8"/>
      <color indexed="17"/>
      <name val="Arial Armenian"/>
      <family val="2"/>
    </font>
    <font>
      <b/>
      <sz val="11"/>
      <color indexed="11"/>
      <name val="Arial Armenian"/>
      <family val="2"/>
    </font>
    <font>
      <sz val="11"/>
      <color indexed="11"/>
      <name val="Arial Armenian"/>
      <family val="2"/>
    </font>
    <font>
      <sz val="10"/>
      <color indexed="11"/>
      <name val="Arial Armenian"/>
      <family val="2"/>
    </font>
    <font>
      <sz val="11"/>
      <color indexed="53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51"/>
      <name val="Arial Armenian"/>
      <family val="2"/>
    </font>
    <font>
      <b/>
      <sz val="11"/>
      <color indexed="36"/>
      <name val="Arial Armenian"/>
      <family val="2"/>
    </font>
    <font>
      <b/>
      <sz val="11"/>
      <color indexed="10"/>
      <name val="Arial Armenian"/>
      <family val="2"/>
    </font>
    <font>
      <b/>
      <sz val="11"/>
      <color indexed="18"/>
      <name val="Arial Armenian"/>
      <family val="2"/>
    </font>
    <font>
      <b/>
      <i/>
      <sz val="11"/>
      <color indexed="10"/>
      <name val="Arial Armenian"/>
      <family val="2"/>
    </font>
    <font>
      <b/>
      <i/>
      <u val="single"/>
      <sz val="10"/>
      <color indexed="10"/>
      <name val="Arial Armenian"/>
      <family val="2"/>
    </font>
    <font>
      <sz val="10"/>
      <color theme="1"/>
      <name val="Arial Armenian"/>
      <family val="2"/>
    </font>
    <font>
      <sz val="10"/>
      <color theme="0"/>
      <name val="Arial Armenian"/>
      <family val="2"/>
    </font>
    <font>
      <sz val="10"/>
      <color rgb="FF9C0006"/>
      <name val="Arial Armenian"/>
      <family val="2"/>
    </font>
    <font>
      <b/>
      <sz val="10"/>
      <color rgb="FFFA7D00"/>
      <name val="Arial Armenian"/>
      <family val="2"/>
    </font>
    <font>
      <b/>
      <sz val="10"/>
      <color theme="0"/>
      <name val="Arial Armenian"/>
      <family val="2"/>
    </font>
    <font>
      <i/>
      <sz val="10"/>
      <color rgb="FF7F7F7F"/>
      <name val="Arial Armenian"/>
      <family val="2"/>
    </font>
    <font>
      <sz val="10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0"/>
      <color rgb="FF3F3F76"/>
      <name val="Arial Armenian"/>
      <family val="2"/>
    </font>
    <font>
      <sz val="10"/>
      <color rgb="FFFA7D00"/>
      <name val="Arial Armenian"/>
      <family val="2"/>
    </font>
    <font>
      <sz val="10"/>
      <color rgb="FF9C6500"/>
      <name val="Arial Armenian"/>
      <family val="2"/>
    </font>
    <font>
      <b/>
      <sz val="10"/>
      <color rgb="FF3F3F3F"/>
      <name val="Arial Armenian"/>
      <family val="2"/>
    </font>
    <font>
      <b/>
      <sz val="18"/>
      <color theme="3"/>
      <name val="Cambria"/>
      <family val="2"/>
    </font>
    <font>
      <b/>
      <sz val="10"/>
      <color theme="1"/>
      <name val="Arial Armenian"/>
      <family val="2"/>
    </font>
    <font>
      <sz val="10"/>
      <color rgb="FFFF0000"/>
      <name val="Arial Armenian"/>
      <family val="2"/>
    </font>
    <font>
      <sz val="8"/>
      <color rgb="FF00B050"/>
      <name val="Arial Armenian"/>
      <family val="2"/>
    </font>
    <font>
      <b/>
      <sz val="11"/>
      <color theme="6" tint="0.5999900102615356"/>
      <name val="Arial Armenian"/>
      <family val="2"/>
    </font>
    <font>
      <sz val="11"/>
      <color theme="6" tint="0.5999900102615356"/>
      <name val="Arial Armenian"/>
      <family val="2"/>
    </font>
    <font>
      <sz val="10"/>
      <color theme="6" tint="0.5999900102615356"/>
      <name val="Arial Armenian"/>
      <family val="2"/>
    </font>
    <font>
      <sz val="11"/>
      <color theme="9" tint="-0.24997000396251678"/>
      <name val="Arial Armenian"/>
      <family val="2"/>
    </font>
    <font>
      <b/>
      <sz val="11"/>
      <color theme="1"/>
      <name val="Arial Armenian"/>
      <family val="2"/>
    </font>
    <font>
      <b/>
      <sz val="11"/>
      <color rgb="FFFFC000"/>
      <name val="Arial Armenian"/>
      <family val="2"/>
    </font>
    <font>
      <b/>
      <sz val="11"/>
      <color rgb="FF7030A0"/>
      <name val="Arial Armenian"/>
      <family val="2"/>
    </font>
    <font>
      <b/>
      <sz val="11"/>
      <color rgb="FFFF0000"/>
      <name val="Arial Armenian"/>
      <family val="2"/>
    </font>
    <font>
      <b/>
      <sz val="11"/>
      <color rgb="FF002060"/>
      <name val="Arial Armenian"/>
      <family val="2"/>
    </font>
    <font>
      <b/>
      <sz val="11"/>
      <color theme="3" tint="-0.24997000396251678"/>
      <name val="Arial Armenian"/>
      <family val="2"/>
    </font>
    <font>
      <b/>
      <i/>
      <sz val="11"/>
      <color rgb="FFFF0000"/>
      <name val="Arial Armenian"/>
      <family val="2"/>
    </font>
    <font>
      <b/>
      <i/>
      <u val="single"/>
      <sz val="10"/>
      <color rgb="FFFF0000"/>
      <name val="Arial Armenian"/>
      <family val="2"/>
    </font>
    <font>
      <b/>
      <sz val="9"/>
      <color theme="1"/>
      <name val="Arial Armeni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 shrinkToFi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9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top"/>
    </xf>
    <xf numFmtId="0" fontId="10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198" fontId="5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vertical="center" wrapText="1"/>
    </xf>
    <xf numFmtId="198" fontId="5" fillId="0" borderId="11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198" fontId="5" fillId="0" borderId="17" xfId="0" applyNumberFormat="1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/>
    </xf>
    <xf numFmtId="49" fontId="7" fillId="0" borderId="15" xfId="0" applyNumberFormat="1" applyFont="1" applyFill="1" applyBorder="1" applyAlignment="1">
      <alignment vertical="top" wrapText="1"/>
    </xf>
    <xf numFmtId="49" fontId="15" fillId="0" borderId="15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/>
    </xf>
    <xf numFmtId="198" fontId="5" fillId="0" borderId="11" xfId="0" applyNumberFormat="1" applyFont="1" applyFill="1" applyBorder="1" applyAlignment="1">
      <alignment vertical="center"/>
    </xf>
    <xf numFmtId="0" fontId="10" fillId="33" borderId="17" xfId="0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top" wrapText="1"/>
    </xf>
    <xf numFmtId="49" fontId="18" fillId="0" borderId="17" xfId="0" applyNumberFormat="1" applyFont="1" applyFill="1" applyBorder="1" applyAlignment="1">
      <alignment vertical="top" wrapText="1"/>
    </xf>
    <xf numFmtId="49" fontId="16" fillId="0" borderId="15" xfId="0" applyNumberFormat="1" applyFont="1" applyFill="1" applyBorder="1" applyAlignment="1">
      <alignment vertical="top" wrapText="1"/>
    </xf>
    <xf numFmtId="49" fontId="6" fillId="0" borderId="17" xfId="0" applyNumberFormat="1" applyFont="1" applyFill="1" applyBorder="1" applyAlignment="1">
      <alignment vertical="top" wrapText="1"/>
    </xf>
    <xf numFmtId="0" fontId="10" fillId="33" borderId="18" xfId="0" applyFont="1" applyFill="1" applyBorder="1" applyAlignment="1">
      <alignment/>
    </xf>
    <xf numFmtId="49" fontId="7" fillId="0" borderId="14" xfId="0" applyNumberFormat="1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49" fontId="4" fillId="0" borderId="15" xfId="0" applyNumberFormat="1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5" fillId="33" borderId="0" xfId="0" applyFont="1" applyFill="1" applyAlignment="1">
      <alignment vertical="top" wrapText="1"/>
    </xf>
    <xf numFmtId="49" fontId="23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vertical="top"/>
    </xf>
    <xf numFmtId="0" fontId="23" fillId="33" borderId="0" xfId="0" applyFont="1" applyFill="1" applyAlignment="1">
      <alignment vertical="top" wrapText="1"/>
    </xf>
    <xf numFmtId="0" fontId="22" fillId="0" borderId="0" xfId="0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/>
    </xf>
    <xf numFmtId="0" fontId="10" fillId="12" borderId="17" xfId="0" applyFont="1" applyFill="1" applyBorder="1" applyAlignment="1">
      <alignment horizontal="center" vertical="center"/>
    </xf>
    <xf numFmtId="49" fontId="6" fillId="12" borderId="17" xfId="0" applyNumberFormat="1" applyFont="1" applyFill="1" applyBorder="1" applyAlignment="1">
      <alignment horizontal="center" vertical="center" wrapText="1"/>
    </xf>
    <xf numFmtId="49" fontId="7" fillId="12" borderId="17" xfId="0" applyNumberFormat="1" applyFont="1" applyFill="1" applyBorder="1" applyAlignment="1">
      <alignment horizontal="center" vertical="center" wrapText="1"/>
    </xf>
    <xf numFmtId="198" fontId="5" fillId="12" borderId="17" xfId="0" applyNumberFormat="1" applyFont="1" applyFill="1" applyBorder="1" applyAlignment="1">
      <alignment horizontal="center" vertical="center"/>
    </xf>
    <xf numFmtId="0" fontId="10" fillId="12" borderId="19" xfId="0" applyFont="1" applyFill="1" applyBorder="1" applyAlignment="1">
      <alignment/>
    </xf>
    <xf numFmtId="49" fontId="6" fillId="12" borderId="20" xfId="0" applyNumberFormat="1" applyFont="1" applyFill="1" applyBorder="1" applyAlignment="1">
      <alignment horizontal="center" vertical="center" wrapText="1"/>
    </xf>
    <xf numFmtId="49" fontId="15" fillId="12" borderId="20" xfId="0" applyNumberFormat="1" applyFont="1" applyFill="1" applyBorder="1" applyAlignment="1">
      <alignment horizontal="center" vertical="center" wrapText="1"/>
    </xf>
    <xf numFmtId="198" fontId="5" fillId="12" borderId="20" xfId="0" applyNumberFormat="1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/>
    </xf>
    <xf numFmtId="49" fontId="6" fillId="12" borderId="11" xfId="0" applyNumberFormat="1" applyFont="1" applyFill="1" applyBorder="1" applyAlignment="1">
      <alignment horizontal="center" vertical="center" wrapText="1"/>
    </xf>
    <xf numFmtId="49" fontId="15" fillId="12" borderId="11" xfId="0" applyNumberFormat="1" applyFont="1" applyFill="1" applyBorder="1" applyAlignment="1">
      <alignment horizontal="center" vertical="center" wrapText="1"/>
    </xf>
    <xf numFmtId="198" fontId="5" fillId="12" borderId="11" xfId="0" applyNumberFormat="1" applyFont="1" applyFill="1" applyBorder="1" applyAlignment="1">
      <alignment horizontal="center" vertical="center"/>
    </xf>
    <xf numFmtId="49" fontId="15" fillId="12" borderId="17" xfId="0" applyNumberFormat="1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/>
    </xf>
    <xf numFmtId="0" fontId="7" fillId="12" borderId="17" xfId="0" applyFont="1" applyFill="1" applyBorder="1" applyAlignment="1">
      <alignment horizontal="center" vertical="center" wrapText="1"/>
    </xf>
    <xf numFmtId="0" fontId="1" fillId="12" borderId="11" xfId="0" applyFont="1" applyFill="1" applyBorder="1" applyAlignment="1">
      <alignment/>
    </xf>
    <xf numFmtId="0" fontId="7" fillId="12" borderId="11" xfId="0" applyFont="1" applyFill="1" applyBorder="1" applyAlignment="1">
      <alignment horizontal="center" vertical="center" wrapText="1"/>
    </xf>
    <xf numFmtId="198" fontId="5" fillId="0" borderId="15" xfId="0" applyNumberFormat="1" applyFont="1" applyFill="1" applyBorder="1" applyAlignment="1">
      <alignment horizontal="center" vertical="center" wrapText="1"/>
    </xf>
    <xf numFmtId="198" fontId="5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 vertical="center"/>
    </xf>
    <xf numFmtId="0" fontId="75" fillId="0" borderId="0" xfId="0" applyNumberFormat="1" applyFon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/>
    </xf>
    <xf numFmtId="198" fontId="5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98" fontId="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19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98" fontId="5" fillId="0" borderId="17" xfId="0" applyNumberFormat="1" applyFont="1" applyFill="1" applyBorder="1" applyAlignment="1">
      <alignment horizontal="center" vertical="center" wrapText="1"/>
    </xf>
    <xf numFmtId="198" fontId="5" fillId="0" borderId="22" xfId="0" applyNumberFormat="1" applyFont="1" applyFill="1" applyBorder="1" applyAlignment="1">
      <alignment horizontal="center" vertical="center" wrapText="1"/>
    </xf>
    <xf numFmtId="198" fontId="1" fillId="0" borderId="0" xfId="0" applyNumberFormat="1" applyFont="1" applyFill="1" applyBorder="1" applyAlignment="1">
      <alignment horizontal="right" vertical="center"/>
    </xf>
    <xf numFmtId="198" fontId="9" fillId="0" borderId="0" xfId="0" applyNumberFormat="1" applyFont="1" applyFill="1" applyBorder="1" applyAlignment="1">
      <alignment horizontal="center" vertical="center"/>
    </xf>
    <xf numFmtId="198" fontId="5" fillId="0" borderId="2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center" vertical="top"/>
    </xf>
    <xf numFmtId="0" fontId="26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199" fontId="4" fillId="0" borderId="0" xfId="0" applyNumberFormat="1" applyFont="1" applyFill="1" applyBorder="1" applyAlignment="1">
      <alignment/>
    </xf>
    <xf numFmtId="199" fontId="1" fillId="0" borderId="0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198" fontId="1" fillId="0" borderId="0" xfId="0" applyNumberFormat="1" applyFont="1" applyFill="1" applyBorder="1" applyAlignment="1">
      <alignment vertical="center"/>
    </xf>
    <xf numFmtId="198" fontId="9" fillId="0" borderId="0" xfId="0" applyNumberFormat="1" applyFont="1" applyFill="1" applyBorder="1" applyAlignment="1">
      <alignment/>
    </xf>
    <xf numFmtId="199" fontId="5" fillId="0" borderId="0" xfId="0" applyNumberFormat="1" applyFont="1" applyFill="1" applyBorder="1" applyAlignment="1">
      <alignment horizontal="center" vertical="center"/>
    </xf>
    <xf numFmtId="199" fontId="9" fillId="0" borderId="0" xfId="0" applyNumberFormat="1" applyFont="1" applyFill="1" applyBorder="1" applyAlignment="1">
      <alignment/>
    </xf>
    <xf numFmtId="199" fontId="11" fillId="0" borderId="0" xfId="0" applyNumberFormat="1" applyFont="1" applyFill="1" applyBorder="1" applyAlignment="1">
      <alignment horizontal="center"/>
    </xf>
    <xf numFmtId="199" fontId="11" fillId="0" borderId="0" xfId="0" applyNumberFormat="1" applyFont="1" applyFill="1" applyBorder="1" applyAlignment="1">
      <alignment/>
    </xf>
    <xf numFmtId="198" fontId="76" fillId="0" borderId="17" xfId="0" applyNumberFormat="1" applyFont="1" applyFill="1" applyBorder="1" applyAlignment="1">
      <alignment horizontal="center" vertical="center"/>
    </xf>
    <xf numFmtId="198" fontId="76" fillId="0" borderId="0" xfId="0" applyNumberFormat="1" applyFont="1" applyFill="1" applyBorder="1" applyAlignment="1">
      <alignment horizontal="center" vertical="center"/>
    </xf>
    <xf numFmtId="198" fontId="7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98" fontId="78" fillId="0" borderId="0" xfId="0" applyNumberFormat="1" applyFont="1" applyFill="1" applyBorder="1" applyAlignment="1">
      <alignment vertical="center"/>
    </xf>
    <xf numFmtId="198" fontId="79" fillId="0" borderId="0" xfId="0" applyNumberFormat="1" applyFont="1" applyFill="1" applyBorder="1" applyAlignment="1">
      <alignment vertical="center"/>
    </xf>
    <xf numFmtId="198" fontId="80" fillId="0" borderId="11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198" fontId="5" fillId="0" borderId="23" xfId="0" applyNumberFormat="1" applyFont="1" applyFill="1" applyBorder="1" applyAlignment="1">
      <alignment horizontal="center" vertical="center" wrapText="1"/>
    </xf>
    <xf numFmtId="199" fontId="5" fillId="0" borderId="16" xfId="0" applyNumberFormat="1" applyFont="1" applyFill="1" applyBorder="1" applyAlignment="1">
      <alignment horizontal="center" vertical="center" wrapText="1"/>
    </xf>
    <xf numFmtId="198" fontId="76" fillId="34" borderId="17" xfId="0" applyNumberFormat="1" applyFont="1" applyFill="1" applyBorder="1" applyAlignment="1">
      <alignment horizontal="center" vertical="center"/>
    </xf>
    <xf numFmtId="198" fontId="81" fillId="0" borderId="22" xfId="0" applyNumberFormat="1" applyFont="1" applyFill="1" applyBorder="1" applyAlignment="1">
      <alignment horizontal="center" vertical="center" wrapText="1"/>
    </xf>
    <xf numFmtId="198" fontId="81" fillId="0" borderId="22" xfId="0" applyNumberFormat="1" applyFont="1" applyFill="1" applyBorder="1" applyAlignment="1">
      <alignment horizontal="center" vertical="center"/>
    </xf>
    <xf numFmtId="198" fontId="81" fillId="0" borderId="11" xfId="0" applyNumberFormat="1" applyFont="1" applyFill="1" applyBorder="1" applyAlignment="1">
      <alignment horizontal="center" vertical="center" wrapText="1"/>
    </xf>
    <xf numFmtId="198" fontId="81" fillId="0" borderId="11" xfId="0" applyNumberFormat="1" applyFont="1" applyFill="1" applyBorder="1" applyAlignment="1">
      <alignment horizontal="center" vertical="center"/>
    </xf>
    <xf numFmtId="198" fontId="5" fillId="33" borderId="22" xfId="0" applyNumberFormat="1" applyFont="1" applyFill="1" applyBorder="1" applyAlignment="1">
      <alignment horizontal="center" vertical="center" wrapText="1"/>
    </xf>
    <xf numFmtId="198" fontId="82" fillId="6" borderId="23" xfId="0" applyNumberFormat="1" applyFont="1" applyFill="1" applyBorder="1" applyAlignment="1">
      <alignment horizontal="center" vertical="center" wrapText="1"/>
    </xf>
    <xf numFmtId="198" fontId="82" fillId="6" borderId="15" xfId="0" applyNumberFormat="1" applyFont="1" applyFill="1" applyBorder="1" applyAlignment="1">
      <alignment horizontal="center" vertical="center"/>
    </xf>
    <xf numFmtId="198" fontId="82" fillId="6" borderId="11" xfId="0" applyNumberFormat="1" applyFont="1" applyFill="1" applyBorder="1" applyAlignment="1">
      <alignment horizontal="center" vertical="center"/>
    </xf>
    <xf numFmtId="198" fontId="82" fillId="6" borderId="11" xfId="0" applyNumberFormat="1" applyFont="1" applyFill="1" applyBorder="1" applyAlignment="1">
      <alignment horizontal="center" vertical="center" wrapText="1"/>
    </xf>
    <xf numFmtId="199" fontId="4" fillId="0" borderId="0" xfId="0" applyNumberFormat="1" applyFont="1" applyFill="1" applyBorder="1" applyAlignment="1">
      <alignment vertical="center"/>
    </xf>
    <xf numFmtId="198" fontId="82" fillId="6" borderId="13" xfId="0" applyNumberFormat="1" applyFont="1" applyFill="1" applyBorder="1" applyAlignment="1">
      <alignment horizontal="center" vertical="center"/>
    </xf>
    <xf numFmtId="198" fontId="83" fillId="0" borderId="15" xfId="0" applyNumberFormat="1" applyFont="1" applyFill="1" applyBorder="1" applyAlignment="1">
      <alignment horizontal="center" vertical="center"/>
    </xf>
    <xf numFmtId="198" fontId="81" fillId="0" borderId="16" xfId="0" applyNumberFormat="1" applyFont="1" applyFill="1" applyBorder="1" applyAlignment="1">
      <alignment horizontal="center" vertical="center"/>
    </xf>
    <xf numFmtId="198" fontId="81" fillId="0" borderId="17" xfId="0" applyNumberFormat="1" applyFont="1" applyFill="1" applyBorder="1" applyAlignment="1">
      <alignment horizontal="center" vertical="center"/>
    </xf>
    <xf numFmtId="202" fontId="9" fillId="0" borderId="0" xfId="0" applyNumberFormat="1" applyFont="1" applyFill="1" applyBorder="1" applyAlignment="1">
      <alignment horizontal="center" vertical="center"/>
    </xf>
    <xf numFmtId="204" fontId="1" fillId="0" borderId="0" xfId="0" applyNumberFormat="1" applyFont="1" applyFill="1" applyBorder="1" applyAlignment="1">
      <alignment horizontal="right" vertical="center"/>
    </xf>
    <xf numFmtId="198" fontId="83" fillId="0" borderId="17" xfId="0" applyNumberFormat="1" applyFont="1" applyFill="1" applyBorder="1" applyAlignment="1">
      <alignment horizontal="center" vertical="center"/>
    </xf>
    <xf numFmtId="198" fontId="83" fillId="0" borderId="22" xfId="0" applyNumberFormat="1" applyFont="1" applyFill="1" applyBorder="1" applyAlignment="1">
      <alignment horizontal="center" vertical="center"/>
    </xf>
    <xf numFmtId="198" fontId="84" fillId="0" borderId="15" xfId="0" applyNumberFormat="1" applyFont="1" applyFill="1" applyBorder="1" applyAlignment="1">
      <alignment horizontal="center" vertical="center"/>
    </xf>
    <xf numFmtId="198" fontId="5" fillId="2" borderId="15" xfId="0" applyNumberFormat="1" applyFont="1" applyFill="1" applyBorder="1" applyAlignment="1">
      <alignment horizontal="center" vertical="center"/>
    </xf>
    <xf numFmtId="198" fontId="5" fillId="2" borderId="22" xfId="0" applyNumberFormat="1" applyFont="1" applyFill="1" applyBorder="1" applyAlignment="1">
      <alignment horizontal="center" vertical="center" wrapText="1"/>
    </xf>
    <xf numFmtId="198" fontId="5" fillId="2" borderId="22" xfId="0" applyNumberFormat="1" applyFont="1" applyFill="1" applyBorder="1" applyAlignment="1">
      <alignment horizontal="center" vertical="center"/>
    </xf>
    <xf numFmtId="198" fontId="5" fillId="2" borderId="17" xfId="0" applyNumberFormat="1" applyFont="1" applyFill="1" applyBorder="1" applyAlignment="1">
      <alignment horizontal="center" vertical="center"/>
    </xf>
    <xf numFmtId="198" fontId="83" fillId="2" borderId="17" xfId="0" applyNumberFormat="1" applyFont="1" applyFill="1" applyBorder="1" applyAlignment="1">
      <alignment horizontal="center" vertical="center"/>
    </xf>
    <xf numFmtId="199" fontId="1" fillId="0" borderId="0" xfId="0" applyNumberFormat="1" applyFont="1" applyFill="1" applyAlignment="1">
      <alignment horizontal="right" vertical="center"/>
    </xf>
    <xf numFmtId="199" fontId="85" fillId="0" borderId="16" xfId="0" applyNumberFormat="1" applyFont="1" applyFill="1" applyBorder="1" applyAlignment="1">
      <alignment horizontal="center" vertical="center" wrapText="1"/>
    </xf>
    <xf numFmtId="198" fontId="82" fillId="0" borderId="11" xfId="0" applyNumberFormat="1" applyFont="1" applyFill="1" applyBorder="1" applyAlignment="1">
      <alignment horizontal="center" vertical="center"/>
    </xf>
    <xf numFmtId="198" fontId="82" fillId="0" borderId="11" xfId="0" applyNumberFormat="1" applyFont="1" applyFill="1" applyBorder="1" applyAlignment="1">
      <alignment horizontal="center" vertical="center" wrapText="1"/>
    </xf>
    <xf numFmtId="198" fontId="5" fillId="0" borderId="20" xfId="0" applyNumberFormat="1" applyFont="1" applyFill="1" applyBorder="1" applyAlignment="1">
      <alignment horizontal="center" vertical="center"/>
    </xf>
    <xf numFmtId="198" fontId="5" fillId="0" borderId="22" xfId="0" applyNumberFormat="1" applyFont="1" applyFill="1" applyBorder="1" applyAlignment="1">
      <alignment horizontal="center" vertical="center"/>
    </xf>
    <xf numFmtId="198" fontId="86" fillId="0" borderId="17" xfId="0" applyNumberFormat="1" applyFont="1" applyFill="1" applyBorder="1" applyAlignment="1">
      <alignment horizontal="center" vertical="center"/>
    </xf>
    <xf numFmtId="198" fontId="86" fillId="0" borderId="22" xfId="0" applyNumberFormat="1" applyFont="1" applyFill="1" applyBorder="1" applyAlignment="1">
      <alignment horizontal="center" vertical="center"/>
    </xf>
    <xf numFmtId="198" fontId="83" fillId="0" borderId="11" xfId="0" applyNumberFormat="1" applyFont="1" applyFill="1" applyBorder="1" applyAlignment="1">
      <alignment horizontal="center" vertical="center"/>
    </xf>
    <xf numFmtId="198" fontId="5" fillId="0" borderId="25" xfId="0" applyNumberFormat="1" applyFont="1" applyFill="1" applyBorder="1" applyAlignment="1">
      <alignment horizontal="center" vertical="center"/>
    </xf>
    <xf numFmtId="204" fontId="87" fillId="0" borderId="0" xfId="0" applyNumberFormat="1" applyFont="1" applyFill="1" applyBorder="1" applyAlignment="1">
      <alignment horizontal="right" vertical="center"/>
    </xf>
    <xf numFmtId="0" fontId="87" fillId="0" borderId="0" xfId="0" applyFont="1" applyFill="1" applyBorder="1" applyAlignment="1">
      <alignment horizontal="right" vertical="center"/>
    </xf>
    <xf numFmtId="49" fontId="7" fillId="0" borderId="26" xfId="0" applyNumberFormat="1" applyFont="1" applyFill="1" applyBorder="1" applyAlignment="1">
      <alignment vertical="top" wrapText="1"/>
    </xf>
    <xf numFmtId="198" fontId="82" fillId="0" borderId="16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 wrapText="1"/>
    </xf>
    <xf numFmtId="198" fontId="5" fillId="0" borderId="25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198" fontId="5" fillId="0" borderId="16" xfId="0" applyNumberFormat="1" applyFont="1" applyFill="1" applyBorder="1" applyAlignment="1">
      <alignment horizontal="center" vertical="center" wrapText="1"/>
    </xf>
    <xf numFmtId="198" fontId="5" fillId="0" borderId="16" xfId="0" applyNumberFormat="1" applyFont="1" applyFill="1" applyBorder="1" applyAlignment="1">
      <alignment horizontal="center" vertical="center"/>
    </xf>
    <xf numFmtId="198" fontId="5" fillId="0" borderId="13" xfId="0" applyNumberFormat="1" applyFont="1" applyFill="1" applyBorder="1" applyAlignment="1">
      <alignment horizontal="center" vertical="center"/>
    </xf>
    <xf numFmtId="198" fontId="5" fillId="0" borderId="27" xfId="0" applyNumberFormat="1" applyFont="1" applyFill="1" applyBorder="1" applyAlignment="1">
      <alignment horizontal="center" vertical="center" wrapText="1"/>
    </xf>
    <xf numFmtId="198" fontId="27" fillId="0" borderId="17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right"/>
    </xf>
    <xf numFmtId="198" fontId="83" fillId="0" borderId="11" xfId="0" applyNumberFormat="1" applyFont="1" applyFill="1" applyBorder="1" applyAlignment="1">
      <alignment horizontal="center" vertical="center"/>
    </xf>
    <xf numFmtId="198" fontId="5" fillId="15" borderId="13" xfId="0" applyNumberFormat="1" applyFont="1" applyFill="1" applyBorder="1" applyAlignment="1">
      <alignment horizontal="center" vertical="center"/>
    </xf>
    <xf numFmtId="198" fontId="5" fillId="15" borderId="23" xfId="0" applyNumberFormat="1" applyFont="1" applyFill="1" applyBorder="1" applyAlignment="1">
      <alignment horizontal="center" vertical="center" wrapText="1"/>
    </xf>
    <xf numFmtId="198" fontId="5" fillId="15" borderId="27" xfId="0" applyNumberFormat="1" applyFont="1" applyFill="1" applyBorder="1" applyAlignment="1">
      <alignment horizontal="center" vertical="center" wrapText="1"/>
    </xf>
    <xf numFmtId="198" fontId="5" fillId="15" borderId="11" xfId="0" applyNumberFormat="1" applyFont="1" applyFill="1" applyBorder="1" applyAlignment="1">
      <alignment horizontal="center" vertical="center"/>
    </xf>
    <xf numFmtId="198" fontId="5" fillId="15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198" fontId="80" fillId="0" borderId="11" xfId="0" applyNumberFormat="1" applyFont="1" applyFill="1" applyBorder="1" applyAlignment="1">
      <alignment horizontal="center" vertical="center" wrapText="1"/>
    </xf>
    <xf numFmtId="0" fontId="88" fillId="33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2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198" fontId="5" fillId="35" borderId="16" xfId="0" applyNumberFormat="1" applyFont="1" applyFill="1" applyBorder="1" applyAlignment="1">
      <alignment horizontal="center" vertical="center" wrapText="1"/>
    </xf>
    <xf numFmtId="198" fontId="5" fillId="35" borderId="25" xfId="0" applyNumberFormat="1" applyFont="1" applyFill="1" applyBorder="1" applyAlignment="1">
      <alignment horizontal="center" vertical="center" wrapText="1"/>
    </xf>
    <xf numFmtId="198" fontId="5" fillId="35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 shrinkToFit="1"/>
    </xf>
    <xf numFmtId="49" fontId="8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 shrinkToFit="1"/>
    </xf>
    <xf numFmtId="0" fontId="10" fillId="0" borderId="0" xfId="0" applyFont="1" applyFill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left" vertical="justify"/>
    </xf>
    <xf numFmtId="0" fontId="10" fillId="0" borderId="34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198" fontId="5" fillId="0" borderId="15" xfId="0" applyNumberFormat="1" applyFont="1" applyFill="1" applyBorder="1" applyAlignment="1">
      <alignment horizontal="center" vertical="center"/>
    </xf>
    <xf numFmtId="198" fontId="5" fillId="0" borderId="26" xfId="0" applyNumberFormat="1" applyFont="1" applyFill="1" applyBorder="1" applyAlignment="1">
      <alignment horizontal="center" vertical="center"/>
    </xf>
    <xf numFmtId="198" fontId="5" fillId="0" borderId="11" xfId="0" applyNumberFormat="1" applyFont="1" applyFill="1" applyBorder="1" applyAlignment="1">
      <alignment horizontal="center" vertical="center"/>
    </xf>
    <xf numFmtId="198" fontId="5" fillId="0" borderId="18" xfId="0" applyNumberFormat="1" applyFont="1" applyFill="1" applyBorder="1" applyAlignment="1">
      <alignment horizontal="center" vertical="center"/>
    </xf>
    <xf numFmtId="198" fontId="5" fillId="0" borderId="33" xfId="0" applyNumberFormat="1" applyFont="1" applyFill="1" applyBorder="1" applyAlignment="1">
      <alignment horizontal="center" vertical="center"/>
    </xf>
    <xf numFmtId="198" fontId="5" fillId="0" borderId="17" xfId="0" applyNumberFormat="1" applyFont="1" applyFill="1" applyBorder="1" applyAlignment="1">
      <alignment horizontal="center" vertical="center"/>
    </xf>
    <xf numFmtId="198" fontId="5" fillId="0" borderId="16" xfId="0" applyNumberFormat="1" applyFont="1" applyFill="1" applyBorder="1" applyAlignment="1">
      <alignment horizontal="center" vertical="center"/>
    </xf>
    <xf numFmtId="198" fontId="5" fillId="0" borderId="39" xfId="0" applyNumberFormat="1" applyFont="1" applyFill="1" applyBorder="1" applyAlignment="1">
      <alignment horizontal="center" vertical="center"/>
    </xf>
    <xf numFmtId="198" fontId="5" fillId="0" borderId="40" xfId="0" applyNumberFormat="1" applyFont="1" applyFill="1" applyBorder="1" applyAlignment="1">
      <alignment horizontal="center" vertical="center"/>
    </xf>
    <xf numFmtId="198" fontId="5" fillId="0" borderId="14" xfId="0" applyNumberFormat="1" applyFont="1" applyFill="1" applyBorder="1" applyAlignment="1">
      <alignment horizontal="center" vertical="center"/>
    </xf>
    <xf numFmtId="198" fontId="5" fillId="0" borderId="25" xfId="0" applyNumberFormat="1" applyFont="1" applyFill="1" applyBorder="1" applyAlignment="1">
      <alignment horizontal="center" vertical="center"/>
    </xf>
    <xf numFmtId="198" fontId="83" fillId="0" borderId="17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199" fontId="5" fillId="0" borderId="18" xfId="0" applyNumberFormat="1" applyFont="1" applyFill="1" applyBorder="1" applyAlignment="1">
      <alignment horizontal="center" vertical="center"/>
    </xf>
    <xf numFmtId="199" fontId="5" fillId="0" borderId="3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98" fontId="83" fillId="0" borderId="18" xfId="0" applyNumberFormat="1" applyFont="1" applyFill="1" applyBorder="1" applyAlignment="1">
      <alignment horizontal="center" vertical="center"/>
    </xf>
    <xf numFmtId="198" fontId="83" fillId="0" borderId="33" xfId="0" applyNumberFormat="1" applyFont="1" applyFill="1" applyBorder="1" applyAlignment="1">
      <alignment horizontal="center" vertical="center"/>
    </xf>
    <xf numFmtId="198" fontId="5" fillId="0" borderId="41" xfId="0" applyNumberFormat="1" applyFont="1" applyFill="1" applyBorder="1" applyAlignment="1">
      <alignment horizontal="center" vertical="center"/>
    </xf>
    <xf numFmtId="198" fontId="5" fillId="0" borderId="42" xfId="0" applyNumberFormat="1" applyFont="1" applyFill="1" applyBorder="1" applyAlignment="1">
      <alignment horizontal="center" vertical="center"/>
    </xf>
    <xf numFmtId="198" fontId="5" fillId="0" borderId="23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198" fontId="83" fillId="0" borderId="41" xfId="0" applyNumberFormat="1" applyFont="1" applyFill="1" applyBorder="1" applyAlignment="1">
      <alignment horizontal="center" vertical="center"/>
    </xf>
    <xf numFmtId="198" fontId="83" fillId="0" borderId="42" xfId="0" applyNumberFormat="1" applyFont="1" applyFill="1" applyBorder="1" applyAlignment="1">
      <alignment horizontal="center" vertical="center"/>
    </xf>
    <xf numFmtId="198" fontId="80" fillId="0" borderId="18" xfId="0" applyNumberFormat="1" applyFont="1" applyFill="1" applyBorder="1" applyAlignment="1">
      <alignment horizontal="center" vertical="center"/>
    </xf>
    <xf numFmtId="198" fontId="80" fillId="0" borderId="33" xfId="0" applyNumberFormat="1" applyFont="1" applyFill="1" applyBorder="1" applyAlignment="1">
      <alignment horizontal="center" vertical="center"/>
    </xf>
    <xf numFmtId="198" fontId="5" fillId="0" borderId="43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vertical="center" wrapText="1"/>
    </xf>
    <xf numFmtId="0" fontId="10" fillId="0" borderId="45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7"/>
  <sheetViews>
    <sheetView zoomScalePageLayoutView="0" workbookViewId="0" topLeftCell="E50">
      <selection activeCell="I42" sqref="I42:I44"/>
    </sheetView>
  </sheetViews>
  <sheetFormatPr defaultColWidth="9.140625" defaultRowHeight="12.75"/>
  <cols>
    <col min="1" max="1" width="2.421875" style="1" customWidth="1"/>
    <col min="2" max="2" width="8.57421875" style="1" customWidth="1"/>
    <col min="3" max="3" width="43.28125" style="2" customWidth="1"/>
    <col min="4" max="4" width="11.28125" style="3" customWidth="1"/>
    <col min="5" max="5" width="7.00390625" style="1" customWidth="1"/>
    <col min="6" max="6" width="4.7109375" style="4" customWidth="1"/>
    <col min="7" max="7" width="7.8515625" style="4" customWidth="1"/>
    <col min="8" max="8" width="3.57421875" style="1" customWidth="1"/>
    <col min="9" max="9" width="11.00390625" style="1" customWidth="1"/>
    <col min="10" max="10" width="11.140625" style="1" customWidth="1"/>
    <col min="11" max="11" width="11.421875" style="1" customWidth="1"/>
    <col min="12" max="15" width="10.8515625" style="1" customWidth="1"/>
    <col min="16" max="16" width="13.8515625" style="1" customWidth="1"/>
    <col min="17" max="17" width="11.421875" style="1" customWidth="1"/>
    <col min="18" max="18" width="11.140625" style="1" customWidth="1"/>
    <col min="19" max="19" width="15.8515625" style="1" customWidth="1"/>
    <col min="20" max="23" width="9.7109375" style="1" customWidth="1"/>
    <col min="24" max="26" width="9.140625" style="1" customWidth="1"/>
    <col min="27" max="27" width="15.00390625" style="1" customWidth="1"/>
    <col min="28" max="28" width="11.8515625" style="1" customWidth="1"/>
    <col min="29" max="16384" width="9.140625" style="1" customWidth="1"/>
  </cols>
  <sheetData>
    <row r="1" spans="10:16" ht="12.75">
      <c r="J1" s="272" t="s">
        <v>0</v>
      </c>
      <c r="K1" s="272"/>
      <c r="L1" s="272"/>
      <c r="M1" s="272"/>
      <c r="N1" s="6"/>
      <c r="O1" s="6"/>
      <c r="P1" s="7"/>
    </row>
    <row r="2" spans="2:16" s="8" customFormat="1" ht="29.25" customHeight="1">
      <c r="B2" s="9"/>
      <c r="C2" s="9"/>
      <c r="D2" s="9"/>
      <c r="E2" s="9"/>
      <c r="F2" s="9"/>
      <c r="G2" s="9"/>
      <c r="H2" s="9"/>
      <c r="I2" s="9"/>
      <c r="J2" s="273" t="s">
        <v>1</v>
      </c>
      <c r="K2" s="273"/>
      <c r="L2" s="273"/>
      <c r="M2" s="273"/>
      <c r="N2" s="10"/>
      <c r="O2" s="10"/>
      <c r="P2" s="122"/>
    </row>
    <row r="3" spans="2:16" s="11" customFormat="1" ht="14.25" customHeight="1">
      <c r="B3" s="12"/>
      <c r="C3" s="12"/>
      <c r="D3" s="12"/>
      <c r="E3" s="12"/>
      <c r="F3" s="12"/>
      <c r="G3" s="12"/>
      <c r="H3" s="12"/>
      <c r="I3" s="12"/>
      <c r="J3" s="274" t="s">
        <v>104</v>
      </c>
      <c r="K3" s="274"/>
      <c r="L3" s="274"/>
      <c r="M3" s="274"/>
      <c r="N3" s="13"/>
      <c r="O3" s="13"/>
      <c r="P3" s="124"/>
    </row>
    <row r="4" spans="2:16" s="11" customFormat="1" ht="22.5" customHeight="1">
      <c r="B4" s="12"/>
      <c r="C4" s="17" t="s">
        <v>3</v>
      </c>
      <c r="D4" s="12"/>
      <c r="E4" s="12"/>
      <c r="F4" s="12"/>
      <c r="G4" s="12"/>
      <c r="H4" s="12"/>
      <c r="I4" s="12"/>
      <c r="J4" s="275" t="s">
        <v>2</v>
      </c>
      <c r="K4" s="275"/>
      <c r="L4" s="275"/>
      <c r="M4" s="275"/>
      <c r="N4" s="14"/>
      <c r="O4" s="14"/>
      <c r="P4" s="123"/>
    </row>
    <row r="5" spans="2:16" s="15" customFormat="1" ht="6.75" customHeight="1"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2" s="8" customFormat="1" ht="18.75" customHeight="1">
      <c r="A6" s="272" t="s">
        <v>4</v>
      </c>
      <c r="B6" s="272"/>
      <c r="C6" s="276" t="s">
        <v>129</v>
      </c>
      <c r="D6" s="276"/>
      <c r="E6" s="276"/>
      <c r="F6" s="276"/>
      <c r="G6" s="276"/>
      <c r="H6" s="276"/>
      <c r="I6" s="276"/>
      <c r="J6" s="276"/>
      <c r="K6" s="18"/>
      <c r="L6" s="18"/>
    </row>
    <row r="7" spans="1:12" s="8" customFormat="1" ht="24.75" customHeight="1">
      <c r="A7" s="19"/>
      <c r="B7" s="277"/>
      <c r="C7" s="277"/>
      <c r="D7" s="277"/>
      <c r="E7" s="277"/>
      <c r="F7" s="277"/>
      <c r="G7" s="278" t="s">
        <v>5</v>
      </c>
      <c r="H7" s="278"/>
      <c r="I7" s="278"/>
      <c r="J7" s="20"/>
      <c r="K7" s="20"/>
      <c r="L7" s="20"/>
    </row>
    <row r="8" spans="1:12" s="8" customFormat="1" ht="11.25" customHeight="1">
      <c r="A8" s="19"/>
      <c r="B8" s="279"/>
      <c r="C8" s="279"/>
      <c r="D8" s="279"/>
      <c r="E8" s="279"/>
      <c r="F8" s="279"/>
      <c r="G8" s="21"/>
      <c r="H8" s="21"/>
      <c r="I8" s="21"/>
      <c r="J8" s="20"/>
      <c r="K8" s="20"/>
      <c r="L8" s="20"/>
    </row>
    <row r="9" spans="1:12" s="8" customFormat="1" ht="15.75" customHeight="1">
      <c r="A9" s="19"/>
      <c r="B9" s="22" t="s">
        <v>6</v>
      </c>
      <c r="C9" s="22" t="s">
        <v>7</v>
      </c>
      <c r="D9" s="23" t="s">
        <v>112</v>
      </c>
      <c r="E9" s="23"/>
      <c r="F9" s="23"/>
      <c r="G9" s="21"/>
      <c r="H9" s="21"/>
      <c r="I9" s="21"/>
      <c r="J9" s="20"/>
      <c r="K9" s="20"/>
      <c r="L9" s="20"/>
    </row>
    <row r="10" spans="1:12" s="8" customFormat="1" ht="28.5" customHeight="1">
      <c r="A10" s="19"/>
      <c r="B10" s="280" t="s">
        <v>8</v>
      </c>
      <c r="C10" s="280"/>
      <c r="D10" s="23"/>
      <c r="E10" s="23"/>
      <c r="F10" s="281" t="s">
        <v>9</v>
      </c>
      <c r="G10" s="281"/>
      <c r="H10" s="281"/>
      <c r="I10" s="21"/>
      <c r="J10" s="20"/>
      <c r="K10" s="20"/>
      <c r="L10" s="20"/>
    </row>
    <row r="11" spans="1:12" s="8" customFormat="1" ht="18.75" customHeight="1">
      <c r="A11" s="281" t="s">
        <v>10</v>
      </c>
      <c r="B11" s="281"/>
      <c r="C11" s="281"/>
      <c r="D11" s="281"/>
      <c r="E11" s="23"/>
      <c r="F11" s="282" t="s">
        <v>11</v>
      </c>
      <c r="G11" s="282"/>
      <c r="H11" s="282"/>
      <c r="I11" s="21"/>
      <c r="J11" s="20"/>
      <c r="K11" s="20"/>
      <c r="L11" s="20"/>
    </row>
    <row r="12" spans="1:12" s="8" customFormat="1" ht="29.25" customHeight="1">
      <c r="A12" s="23"/>
      <c r="B12" s="23"/>
      <c r="C12" s="25" t="s">
        <v>12</v>
      </c>
      <c r="D12" s="23"/>
      <c r="E12" s="23"/>
      <c r="F12" s="23"/>
      <c r="G12" s="24"/>
      <c r="H12" s="24"/>
      <c r="I12" s="21"/>
      <c r="J12" s="20"/>
      <c r="K12" s="20"/>
      <c r="L12" s="20"/>
    </row>
    <row r="13" spans="1:12" s="8" customFormat="1" ht="27" customHeight="1">
      <c r="A13" s="23"/>
      <c r="B13" s="283" t="s">
        <v>131</v>
      </c>
      <c r="C13" s="283"/>
      <c r="D13" s="283"/>
      <c r="E13" s="23"/>
      <c r="F13" s="23"/>
      <c r="G13" s="24"/>
      <c r="H13" s="24"/>
      <c r="I13" s="21"/>
      <c r="J13" s="20"/>
      <c r="K13" s="20"/>
      <c r="L13" s="20"/>
    </row>
    <row r="14" spans="1:17" s="8" customFormat="1" ht="14.25" customHeight="1">
      <c r="A14" s="23"/>
      <c r="B14" s="23"/>
      <c r="C14" s="23"/>
      <c r="D14" s="23"/>
      <c r="E14" s="23"/>
      <c r="F14" s="23"/>
      <c r="G14" s="24"/>
      <c r="H14" s="24"/>
      <c r="I14" s="21"/>
      <c r="J14" s="20"/>
      <c r="K14" s="20"/>
      <c r="L14" s="20"/>
      <c r="P14" s="26"/>
      <c r="Q14" s="26"/>
    </row>
    <row r="15" spans="1:17" s="29" customFormat="1" ht="18" customHeight="1">
      <c r="A15" s="27" t="s">
        <v>13</v>
      </c>
      <c r="B15" s="28"/>
      <c r="C15" s="28"/>
      <c r="D15" s="28"/>
      <c r="I15" s="30" t="s">
        <v>14</v>
      </c>
      <c r="K15" s="28"/>
      <c r="P15" s="31"/>
      <c r="Q15" s="31"/>
    </row>
    <row r="16" spans="1:17" s="27" customFormat="1" ht="19.5" customHeight="1">
      <c r="A16" s="27" t="s">
        <v>15</v>
      </c>
      <c r="I16" s="27" t="s">
        <v>16</v>
      </c>
      <c r="J16" s="32" t="s">
        <v>17</v>
      </c>
      <c r="K16" s="32" t="s">
        <v>18</v>
      </c>
      <c r="L16" s="32" t="s">
        <v>19</v>
      </c>
      <c r="M16" s="33"/>
      <c r="N16" s="33"/>
      <c r="O16" s="33"/>
      <c r="P16" s="34"/>
      <c r="Q16" s="35"/>
    </row>
    <row r="17" spans="1:17" s="27" customFormat="1" ht="15" customHeight="1">
      <c r="A17" s="27" t="s">
        <v>20</v>
      </c>
      <c r="G17" s="35"/>
      <c r="I17" s="284" t="s">
        <v>21</v>
      </c>
      <c r="J17" s="284"/>
      <c r="K17" s="285" t="s">
        <v>22</v>
      </c>
      <c r="L17" s="285"/>
      <c r="P17" s="36"/>
      <c r="Q17" s="35"/>
    </row>
    <row r="18" spans="1:17" s="27" customFormat="1" ht="15" customHeight="1" thickBot="1">
      <c r="A18" s="27" t="s">
        <v>23</v>
      </c>
      <c r="E18" s="37"/>
      <c r="F18" s="286">
        <v>106006</v>
      </c>
      <c r="G18" s="287"/>
      <c r="I18" s="284" t="s">
        <v>24</v>
      </c>
      <c r="J18" s="284"/>
      <c r="K18" s="284"/>
      <c r="L18" s="284"/>
      <c r="M18" s="284"/>
      <c r="N18" s="28"/>
      <c r="O18" s="28"/>
      <c r="P18" s="36"/>
      <c r="Q18" s="35"/>
    </row>
    <row r="19" spans="1:17" s="27" customFormat="1" ht="15" customHeight="1" thickBot="1">
      <c r="A19" s="27" t="s">
        <v>25</v>
      </c>
      <c r="G19" s="35"/>
      <c r="I19" s="284" t="s">
        <v>26</v>
      </c>
      <c r="J19" s="284"/>
      <c r="K19" s="38" t="s">
        <v>27</v>
      </c>
      <c r="P19" s="148"/>
      <c r="Q19" s="35"/>
    </row>
    <row r="20" spans="1:17" s="27" customFormat="1" ht="24.75" customHeight="1">
      <c r="A20" s="27" t="s">
        <v>28</v>
      </c>
      <c r="B20" s="39"/>
      <c r="C20" s="40"/>
      <c r="E20" s="39"/>
      <c r="F20" s="30"/>
      <c r="G20" s="35"/>
      <c r="P20" s="35"/>
      <c r="Q20" s="35"/>
    </row>
    <row r="21" spans="1:16" s="27" customFormat="1" ht="15" customHeight="1" thickBot="1">
      <c r="A21" s="30" t="s">
        <v>29</v>
      </c>
      <c r="B21" s="30"/>
      <c r="C21" s="41"/>
      <c r="D21" s="30"/>
      <c r="E21" s="27" t="s">
        <v>110</v>
      </c>
      <c r="F21" s="144"/>
      <c r="G21" s="144"/>
      <c r="I21" s="288" t="s">
        <v>30</v>
      </c>
      <c r="J21" s="288"/>
      <c r="K21" s="288"/>
      <c r="L21" s="288"/>
      <c r="M21" s="288"/>
      <c r="P21" s="28"/>
    </row>
    <row r="22" spans="1:15" s="27" customFormat="1" ht="15" customHeight="1" thickBot="1">
      <c r="A22" s="35" t="s">
        <v>31</v>
      </c>
      <c r="B22" s="35"/>
      <c r="C22" s="39"/>
      <c r="D22" s="39"/>
      <c r="E22" s="35"/>
      <c r="F22" s="289" t="s">
        <v>111</v>
      </c>
      <c r="G22" s="290"/>
      <c r="I22" s="291" t="s">
        <v>32</v>
      </c>
      <c r="J22" s="291"/>
      <c r="K22" s="291"/>
      <c r="L22" s="42"/>
      <c r="M22" s="42"/>
      <c r="N22" s="43"/>
      <c r="O22" s="43"/>
    </row>
    <row r="23" spans="1:19" s="39" customFormat="1" ht="15" customHeight="1">
      <c r="A23" s="27" t="s">
        <v>33</v>
      </c>
      <c r="B23" s="27"/>
      <c r="C23" s="27"/>
      <c r="D23" s="30"/>
      <c r="E23" s="30"/>
      <c r="F23" s="30"/>
      <c r="G23" s="35"/>
      <c r="I23" s="39" t="s">
        <v>34</v>
      </c>
      <c r="K23" s="27"/>
      <c r="L23" s="27"/>
      <c r="M23" s="27"/>
      <c r="N23" s="27"/>
      <c r="O23" s="149"/>
      <c r="P23" s="151" t="s">
        <v>105</v>
      </c>
      <c r="Q23" s="151" t="s">
        <v>106</v>
      </c>
      <c r="R23" s="58" t="s">
        <v>107</v>
      </c>
      <c r="S23" s="58" t="s">
        <v>108</v>
      </c>
    </row>
    <row r="24" spans="1:19" s="30" customFormat="1" ht="17.25" customHeight="1" thickBot="1">
      <c r="A24" s="292" t="s">
        <v>35</v>
      </c>
      <c r="B24" s="292"/>
      <c r="C24" s="292"/>
      <c r="D24" s="44"/>
      <c r="E24" s="45"/>
      <c r="F24" s="44"/>
      <c r="G24" s="35"/>
      <c r="H24" s="39"/>
      <c r="I24" s="39"/>
      <c r="J24" s="39"/>
      <c r="O24" s="152"/>
      <c r="P24" s="153"/>
      <c r="Q24" s="154"/>
      <c r="R24" s="153"/>
      <c r="S24" s="154"/>
    </row>
    <row r="25" spans="2:24" s="5" customFormat="1" ht="29.25" customHeight="1" thickBot="1">
      <c r="B25" s="293" t="s">
        <v>36</v>
      </c>
      <c r="C25" s="295" t="s">
        <v>37</v>
      </c>
      <c r="D25" s="296"/>
      <c r="E25" s="297" t="s">
        <v>38</v>
      </c>
      <c r="F25" s="298"/>
      <c r="G25" s="298"/>
      <c r="H25" s="299"/>
      <c r="I25" s="300" t="s">
        <v>39</v>
      </c>
      <c r="J25" s="302" t="s">
        <v>40</v>
      </c>
      <c r="K25" s="298"/>
      <c r="L25" s="298"/>
      <c r="M25" s="298"/>
      <c r="N25" s="149"/>
      <c r="O25" s="149"/>
      <c r="P25" s="150"/>
      <c r="R25" s="47"/>
      <c r="S25" s="47"/>
      <c r="T25" s="47"/>
      <c r="U25" s="47"/>
      <c r="V25" s="47"/>
      <c r="W25" s="47"/>
      <c r="X25" s="47"/>
    </row>
    <row r="26" spans="2:24" s="48" customFormat="1" ht="81.75" customHeight="1" thickBot="1">
      <c r="B26" s="294"/>
      <c r="C26" s="49" t="s">
        <v>41</v>
      </c>
      <c r="D26" s="50" t="s">
        <v>42</v>
      </c>
      <c r="E26" s="303" t="s">
        <v>43</v>
      </c>
      <c r="F26" s="304"/>
      <c r="G26" s="305" t="s">
        <v>44</v>
      </c>
      <c r="H26" s="306"/>
      <c r="I26" s="301"/>
      <c r="J26" s="49" t="s">
        <v>45</v>
      </c>
      <c r="K26" s="181" t="s">
        <v>46</v>
      </c>
      <c r="L26" s="49" t="s">
        <v>47</v>
      </c>
      <c r="M26" s="147" t="s">
        <v>48</v>
      </c>
      <c r="N26" s="149">
        <f>I28*N28%</f>
        <v>7254.97173</v>
      </c>
      <c r="T26" s="47"/>
      <c r="U26" s="177">
        <v>2014</v>
      </c>
      <c r="V26" s="47"/>
      <c r="W26" s="47"/>
      <c r="X26" s="47"/>
    </row>
    <row r="27" spans="2:24" ht="14.25" customHeight="1" thickBot="1">
      <c r="B27" s="46" t="s">
        <v>49</v>
      </c>
      <c r="C27" s="51" t="s">
        <v>50</v>
      </c>
      <c r="D27" s="52" t="s">
        <v>51</v>
      </c>
      <c r="E27" s="307" t="s">
        <v>52</v>
      </c>
      <c r="F27" s="307"/>
      <c r="G27" s="307" t="s">
        <v>53</v>
      </c>
      <c r="H27" s="307"/>
      <c r="I27" s="199" t="s">
        <v>54</v>
      </c>
      <c r="J27" s="180" t="s">
        <v>55</v>
      </c>
      <c r="K27" s="182" t="s">
        <v>56</v>
      </c>
      <c r="L27" s="180" t="s">
        <v>57</v>
      </c>
      <c r="M27" s="182" t="s">
        <v>58</v>
      </c>
      <c r="N27" s="179"/>
      <c r="O27" s="6" t="s">
        <v>125</v>
      </c>
      <c r="P27" s="6" t="s">
        <v>126</v>
      </c>
      <c r="Q27" s="6" t="s">
        <v>127</v>
      </c>
      <c r="R27" s="6" t="s">
        <v>128</v>
      </c>
      <c r="T27" s="47"/>
      <c r="U27" s="178" t="s">
        <v>113</v>
      </c>
      <c r="V27" s="178" t="s">
        <v>114</v>
      </c>
      <c r="W27" s="47"/>
      <c r="X27" s="47"/>
    </row>
    <row r="28" spans="1:24" s="47" customFormat="1" ht="27" customHeight="1" thickBot="1">
      <c r="A28" s="53"/>
      <c r="B28" s="54">
        <v>1100000</v>
      </c>
      <c r="C28" s="55" t="s">
        <v>59</v>
      </c>
      <c r="D28" s="56" t="s">
        <v>60</v>
      </c>
      <c r="E28" s="308"/>
      <c r="F28" s="308"/>
      <c r="G28" s="308"/>
      <c r="H28" s="309"/>
      <c r="I28" s="213">
        <v>38043.9</v>
      </c>
      <c r="J28" s="208">
        <f>J31+J32+J33</f>
        <v>7232</v>
      </c>
      <c r="K28" s="208">
        <f>K31+K32+K33</f>
        <v>16055</v>
      </c>
      <c r="L28" s="208">
        <f>L31+L32+L33</f>
        <v>25148</v>
      </c>
      <c r="M28" s="208">
        <f>M31+M32+M33</f>
        <v>38043.9</v>
      </c>
      <c r="N28" s="160">
        <v>19.07</v>
      </c>
      <c r="O28" s="188">
        <f>J28</f>
        <v>7232</v>
      </c>
      <c r="P28" s="188">
        <f>K28-J28</f>
        <v>8823</v>
      </c>
      <c r="Q28" s="188">
        <f>L28-K28</f>
        <v>9093</v>
      </c>
      <c r="R28" s="188">
        <f>M28-L28</f>
        <v>12895.900000000001</v>
      </c>
      <c r="S28" s="197">
        <f>R28+Q28+P28+O28</f>
        <v>38043.9</v>
      </c>
      <c r="T28" s="58"/>
      <c r="U28" s="156">
        <v>2998.439</v>
      </c>
      <c r="V28" s="156">
        <v>35390.6</v>
      </c>
      <c r="W28" s="58"/>
      <c r="X28" s="58"/>
    </row>
    <row r="29" spans="1:19" s="47" customFormat="1" ht="22.5" customHeight="1" thickBot="1">
      <c r="A29" s="53"/>
      <c r="B29" s="54"/>
      <c r="C29" s="59" t="s">
        <v>61</v>
      </c>
      <c r="D29" s="56"/>
      <c r="E29" s="308"/>
      <c r="F29" s="308"/>
      <c r="G29" s="308"/>
      <c r="H29" s="308"/>
      <c r="I29" s="209">
        <f>I28</f>
        <v>38043.9</v>
      </c>
      <c r="J29" s="209">
        <f>J28</f>
        <v>7232</v>
      </c>
      <c r="K29" s="209">
        <f>K28</f>
        <v>16055</v>
      </c>
      <c r="L29" s="209">
        <f>L28</f>
        <v>25148</v>
      </c>
      <c r="M29" s="209">
        <f>M28</f>
        <v>38043.9</v>
      </c>
      <c r="N29" s="160">
        <v>37.002</v>
      </c>
      <c r="O29" s="189">
        <f>O28/2</f>
        <v>3616</v>
      </c>
      <c r="P29" s="190">
        <f>P28/3</f>
        <v>2941</v>
      </c>
      <c r="Q29" s="191">
        <f>ROUND(Q28/3,1)</f>
        <v>3031</v>
      </c>
      <c r="R29" s="191">
        <f>R28/4</f>
        <v>3223.9750000000004</v>
      </c>
      <c r="S29" s="187"/>
    </row>
    <row r="30" spans="1:16" s="47" customFormat="1" ht="18.75" customHeight="1">
      <c r="A30" s="53"/>
      <c r="B30" s="60"/>
      <c r="C30" s="61" t="s">
        <v>62</v>
      </c>
      <c r="D30" s="62"/>
      <c r="E30" s="310"/>
      <c r="F30" s="310"/>
      <c r="G30" s="310"/>
      <c r="H30" s="310"/>
      <c r="I30" s="228"/>
      <c r="J30" s="228"/>
      <c r="K30" s="228"/>
      <c r="L30" s="228"/>
      <c r="M30" s="228"/>
      <c r="N30" s="160">
        <v>43.928</v>
      </c>
      <c r="O30" s="155"/>
      <c r="P30" s="158"/>
    </row>
    <row r="31" spans="1:29" s="58" customFormat="1" ht="21" customHeight="1">
      <c r="A31" s="53"/>
      <c r="B31" s="63"/>
      <c r="C31" s="64" t="s">
        <v>63</v>
      </c>
      <c r="D31" s="65"/>
      <c r="E31" s="310"/>
      <c r="F31" s="310"/>
      <c r="G31" s="310"/>
      <c r="H31" s="310"/>
      <c r="I31" s="210">
        <v>2898.5</v>
      </c>
      <c r="J31" s="211">
        <v>552</v>
      </c>
      <c r="K31" s="211">
        <v>1224</v>
      </c>
      <c r="L31" s="211">
        <v>1917</v>
      </c>
      <c r="M31" s="210">
        <v>2898.5</v>
      </c>
      <c r="N31" s="159">
        <v>19</v>
      </c>
      <c r="O31" s="160">
        <f>ROUND(I31/I29*100,9)</f>
        <v>7.618829826</v>
      </c>
      <c r="P31" s="160">
        <v>20</v>
      </c>
      <c r="Q31" s="160">
        <v>47</v>
      </c>
      <c r="R31" s="160">
        <v>72</v>
      </c>
      <c r="S31" s="237">
        <v>19.00961783</v>
      </c>
      <c r="T31" s="155">
        <f>J31</f>
        <v>552</v>
      </c>
      <c r="U31" s="155">
        <f aca="true" t="shared" si="0" ref="U31:W33">K31-J31</f>
        <v>672</v>
      </c>
      <c r="V31" s="155">
        <f t="shared" si="0"/>
        <v>693</v>
      </c>
      <c r="W31" s="155">
        <f t="shared" si="0"/>
        <v>981.5</v>
      </c>
      <c r="X31" s="186">
        <f>W31+V31+U31+T31</f>
        <v>2898.5</v>
      </c>
      <c r="AA31" s="160">
        <v>20</v>
      </c>
      <c r="AB31" s="160">
        <v>47</v>
      </c>
      <c r="AC31" s="160">
        <v>72</v>
      </c>
    </row>
    <row r="32" spans="1:29" s="47" customFormat="1" ht="20.25" customHeight="1">
      <c r="A32" s="67"/>
      <c r="B32" s="68"/>
      <c r="C32" s="64" t="s">
        <v>64</v>
      </c>
      <c r="D32" s="69"/>
      <c r="E32" s="310"/>
      <c r="F32" s="310"/>
      <c r="G32" s="311"/>
      <c r="H32" s="312"/>
      <c r="I32" s="210">
        <v>7604.9</v>
      </c>
      <c r="J32" s="211">
        <v>1446</v>
      </c>
      <c r="K32" s="211">
        <v>3210</v>
      </c>
      <c r="L32" s="211">
        <v>5028</v>
      </c>
      <c r="M32" s="210">
        <v>7604.9</v>
      </c>
      <c r="N32" s="159">
        <v>36</v>
      </c>
      <c r="O32" s="160">
        <f>ROUND(I32/I29*100,9)</f>
        <v>19.989801256</v>
      </c>
      <c r="P32" s="160">
        <v>20</v>
      </c>
      <c r="Q32" s="160">
        <v>47</v>
      </c>
      <c r="R32" s="160">
        <v>72</v>
      </c>
      <c r="S32" s="238">
        <v>42.220124645</v>
      </c>
      <c r="T32" s="155">
        <f>J32</f>
        <v>1446</v>
      </c>
      <c r="U32" s="155">
        <f t="shared" si="0"/>
        <v>1764</v>
      </c>
      <c r="V32" s="155">
        <f t="shared" si="0"/>
        <v>1818</v>
      </c>
      <c r="W32" s="155">
        <f t="shared" si="0"/>
        <v>2576.8999999999996</v>
      </c>
      <c r="X32" s="186">
        <f>W32+V32+U32+T32</f>
        <v>7604.9</v>
      </c>
      <c r="AA32" s="160">
        <v>20</v>
      </c>
      <c r="AB32" s="160">
        <v>47</v>
      </c>
      <c r="AC32" s="160">
        <v>72</v>
      </c>
    </row>
    <row r="33" spans="1:29" s="47" customFormat="1" ht="22.5" customHeight="1" thickBot="1">
      <c r="A33" s="67"/>
      <c r="B33" s="63"/>
      <c r="C33" s="64" t="s">
        <v>65</v>
      </c>
      <c r="D33" s="70"/>
      <c r="E33" s="310"/>
      <c r="F33" s="310"/>
      <c r="G33" s="311"/>
      <c r="H33" s="312"/>
      <c r="I33" s="210">
        <v>27540.5</v>
      </c>
      <c r="J33" s="211">
        <v>5234</v>
      </c>
      <c r="K33" s="211">
        <v>11621</v>
      </c>
      <c r="L33" s="211">
        <v>18203</v>
      </c>
      <c r="M33" s="210">
        <v>27540.5</v>
      </c>
      <c r="N33" s="159">
        <v>45</v>
      </c>
      <c r="O33" s="160">
        <f>ROUND(I33/I29*100,9)</f>
        <v>72.391368919</v>
      </c>
      <c r="P33" s="160">
        <v>20</v>
      </c>
      <c r="Q33" s="160">
        <v>47</v>
      </c>
      <c r="R33" s="160">
        <v>72</v>
      </c>
      <c r="S33" s="238">
        <v>66.10258149</v>
      </c>
      <c r="T33" s="155">
        <f>J33</f>
        <v>5234</v>
      </c>
      <c r="U33" s="155">
        <f t="shared" si="0"/>
        <v>6387</v>
      </c>
      <c r="V33" s="155">
        <f t="shared" si="0"/>
        <v>6582</v>
      </c>
      <c r="W33" s="155">
        <f t="shared" si="0"/>
        <v>9337.5</v>
      </c>
      <c r="X33" s="186">
        <f>W33+V33+U33+T33</f>
        <v>27540.5</v>
      </c>
      <c r="AA33" s="160">
        <v>20</v>
      </c>
      <c r="AB33" s="160">
        <v>47</v>
      </c>
      <c r="AC33" s="160">
        <v>72</v>
      </c>
    </row>
    <row r="34" spans="1:20" s="47" customFormat="1" ht="28.5" customHeight="1" hidden="1">
      <c r="A34" s="67"/>
      <c r="B34" s="125"/>
      <c r="C34" s="126"/>
      <c r="D34" s="127"/>
      <c r="E34" s="128"/>
      <c r="F34" s="128"/>
      <c r="G34" s="128"/>
      <c r="H34" s="128"/>
      <c r="I34" s="74" t="str">
        <f>IF(I29=I31+I32+I33,"ok","000")</f>
        <v>ok</v>
      </c>
      <c r="J34" s="74" t="str">
        <f>IF(J29=J31+J32+J33,"ok","000")</f>
        <v>ok</v>
      </c>
      <c r="K34" s="74" t="str">
        <f>IF(K29=K31+K32+K33,"ok","000")</f>
        <v>ok</v>
      </c>
      <c r="L34" s="74" t="str">
        <f>IF(L29=L31+L32+L33,"ok","000")</f>
        <v>ok</v>
      </c>
      <c r="M34" s="74" t="str">
        <f>IF(M29=M31+M32+M33,"ok","000")</f>
        <v>ok</v>
      </c>
      <c r="N34" s="155"/>
      <c r="O34" s="160" t="e">
        <f>ROUND(I34/I32*100,9)</f>
        <v>#VALUE!</v>
      </c>
      <c r="P34" s="160">
        <f>SUM(P31:P33)</f>
        <v>60</v>
      </c>
      <c r="Q34" s="160"/>
      <c r="R34" s="160"/>
      <c r="S34" s="160"/>
      <c r="T34" s="160"/>
    </row>
    <row r="35" spans="1:20" s="47" customFormat="1" ht="49.5" customHeight="1" thickBot="1">
      <c r="A35" s="67"/>
      <c r="B35" s="71">
        <v>1110000</v>
      </c>
      <c r="C35" s="72" t="s">
        <v>66</v>
      </c>
      <c r="D35" s="73" t="s">
        <v>67</v>
      </c>
      <c r="E35" s="313"/>
      <c r="F35" s="313"/>
      <c r="G35" s="313"/>
      <c r="H35" s="313"/>
      <c r="I35" s="220">
        <f>I36+I48+I54+I67+I73+I83</f>
        <v>38043.9</v>
      </c>
      <c r="J35" s="220">
        <f>J36+J48+J54+J67+J73+J83</f>
        <v>7609.687032239517</v>
      </c>
      <c r="K35" s="220">
        <f>K36+K48+K54+K67+K73+K83</f>
        <v>17880.41452576286</v>
      </c>
      <c r="L35" s="220">
        <f>L36+L48+L54+L67+L73+L83</f>
        <v>27391.27331606226</v>
      </c>
      <c r="M35" s="220">
        <f>M36+M48+M54+M67+M73+M83</f>
        <v>38043.9</v>
      </c>
      <c r="N35" s="155"/>
      <c r="O35" s="155"/>
      <c r="P35" s="160"/>
      <c r="Q35" s="160"/>
      <c r="R35" s="160"/>
      <c r="S35" s="217" t="s">
        <v>132</v>
      </c>
      <c r="T35" s="160"/>
    </row>
    <row r="36" spans="1:28" s="47" customFormat="1" ht="24.75" customHeight="1" thickBot="1">
      <c r="A36" s="67"/>
      <c r="B36" s="75">
        <v>1111000</v>
      </c>
      <c r="C36" s="76" t="s">
        <v>68</v>
      </c>
      <c r="D36" s="77" t="s">
        <v>69</v>
      </c>
      <c r="E36" s="308"/>
      <c r="F36" s="308"/>
      <c r="G36" s="308"/>
      <c r="H36" s="308"/>
      <c r="I36" s="82">
        <v>36381.3</v>
      </c>
      <c r="J36" s="162">
        <f>J37+J38+J39</f>
        <v>7277.26</v>
      </c>
      <c r="K36" s="162">
        <f>K37+K38+K39</f>
        <v>17099.211</v>
      </c>
      <c r="L36" s="162">
        <f>L37+L38+L39</f>
        <v>26194.536</v>
      </c>
      <c r="M36" s="57">
        <f>I36</f>
        <v>36381.3</v>
      </c>
      <c r="N36" s="155">
        <f>J36</f>
        <v>7277.26</v>
      </c>
      <c r="O36" s="155">
        <f>K36-J36</f>
        <v>9821.951</v>
      </c>
      <c r="P36" s="155">
        <f>L36-K36</f>
        <v>9095.325</v>
      </c>
      <c r="Q36" s="155">
        <f>M36-L36</f>
        <v>10186.764000000003</v>
      </c>
      <c r="R36" s="163">
        <f>Q36+P36+O36+N36</f>
        <v>36381.3</v>
      </c>
      <c r="S36" s="160"/>
      <c r="T36" s="155">
        <f>J36</f>
        <v>7277.26</v>
      </c>
      <c r="U36" s="155">
        <f aca="true" t="shared" si="1" ref="U36:W39">K36-J36</f>
        <v>9821.951</v>
      </c>
      <c r="V36" s="155">
        <f t="shared" si="1"/>
        <v>9095.325</v>
      </c>
      <c r="W36" s="155">
        <f t="shared" si="1"/>
        <v>10186.764000000003</v>
      </c>
      <c r="X36" s="186">
        <f>W36+V36+U36+T36</f>
        <v>36381.3</v>
      </c>
      <c r="AA36" s="47" t="s">
        <v>115</v>
      </c>
      <c r="AB36" s="183">
        <v>38043.9</v>
      </c>
    </row>
    <row r="37" spans="1:28" s="47" customFormat="1" ht="21" customHeight="1">
      <c r="A37" s="67"/>
      <c r="B37" s="78"/>
      <c r="C37" s="79" t="s">
        <v>63</v>
      </c>
      <c r="D37" s="80"/>
      <c r="E37" s="314"/>
      <c r="F37" s="314"/>
      <c r="G37" s="315"/>
      <c r="H37" s="316"/>
      <c r="I37" s="210">
        <v>6913</v>
      </c>
      <c r="J37" s="210">
        <v>1385</v>
      </c>
      <c r="K37" s="210">
        <f>I37*Q37%</f>
        <v>3249.1099999999997</v>
      </c>
      <c r="L37" s="210">
        <f>I37*R37%</f>
        <v>4977.36</v>
      </c>
      <c r="M37" s="210">
        <f>I37</f>
        <v>6913</v>
      </c>
      <c r="N37" s="159">
        <f>N31</f>
        <v>19</v>
      </c>
      <c r="O37" s="155">
        <v>19</v>
      </c>
      <c r="P37" s="160">
        <v>20</v>
      </c>
      <c r="Q37" s="160">
        <v>47</v>
      </c>
      <c r="R37" s="160">
        <v>72</v>
      </c>
      <c r="S37" s="218" t="s">
        <v>132</v>
      </c>
      <c r="T37" s="155">
        <f>J37</f>
        <v>1385</v>
      </c>
      <c r="U37" s="155">
        <f t="shared" si="1"/>
        <v>1864.1099999999997</v>
      </c>
      <c r="V37" s="155">
        <f t="shared" si="1"/>
        <v>1728.25</v>
      </c>
      <c r="W37" s="155">
        <f t="shared" si="1"/>
        <v>1935.6400000000003</v>
      </c>
      <c r="X37" s="186">
        <f>W37+V37+U37+T37</f>
        <v>6913</v>
      </c>
      <c r="AA37" s="47" t="s">
        <v>116</v>
      </c>
      <c r="AB37" s="183"/>
    </row>
    <row r="38" spans="1:28" s="47" customFormat="1" ht="21" customHeight="1">
      <c r="A38" s="67"/>
      <c r="B38" s="81"/>
      <c r="C38" s="64" t="s">
        <v>64</v>
      </c>
      <c r="D38" s="69"/>
      <c r="E38" s="310"/>
      <c r="F38" s="310"/>
      <c r="G38" s="310"/>
      <c r="H38" s="310"/>
      <c r="I38" s="210">
        <v>13447</v>
      </c>
      <c r="J38" s="210">
        <v>2688</v>
      </c>
      <c r="K38" s="210">
        <f>I38*Q38%</f>
        <v>6320.089999999999</v>
      </c>
      <c r="L38" s="210">
        <f>I38*R38%</f>
        <v>9681.84</v>
      </c>
      <c r="M38" s="210">
        <f>I38</f>
        <v>13447</v>
      </c>
      <c r="N38" s="159">
        <f>N32</f>
        <v>36</v>
      </c>
      <c r="O38" s="155">
        <v>36</v>
      </c>
      <c r="P38" s="160">
        <v>20</v>
      </c>
      <c r="Q38" s="160">
        <v>47</v>
      </c>
      <c r="R38" s="160">
        <v>72</v>
      </c>
      <c r="S38" s="160">
        <v>36.936117126</v>
      </c>
      <c r="T38" s="155">
        <f>J38</f>
        <v>2688</v>
      </c>
      <c r="U38" s="155">
        <f t="shared" si="1"/>
        <v>3632.0899999999992</v>
      </c>
      <c r="V38" s="155">
        <f t="shared" si="1"/>
        <v>3361.750000000001</v>
      </c>
      <c r="W38" s="155">
        <f t="shared" si="1"/>
        <v>3765.16</v>
      </c>
      <c r="X38" s="186">
        <f>W38+V38+U38+T38</f>
        <v>13447</v>
      </c>
      <c r="AA38" s="47" t="s">
        <v>117</v>
      </c>
      <c r="AB38" s="183"/>
    </row>
    <row r="39" spans="1:28" s="47" customFormat="1" ht="21.75" customHeight="1" thickBot="1">
      <c r="A39" s="67"/>
      <c r="B39" s="83"/>
      <c r="C39" s="84" t="s">
        <v>65</v>
      </c>
      <c r="D39" s="85"/>
      <c r="E39" s="313"/>
      <c r="F39" s="313"/>
      <c r="G39" s="313"/>
      <c r="H39" s="313"/>
      <c r="I39" s="210">
        <v>16021.3</v>
      </c>
      <c r="J39" s="210">
        <f>I39*P39%</f>
        <v>3204.26</v>
      </c>
      <c r="K39" s="210">
        <f>I39*Q39%</f>
        <v>7530.0109999999995</v>
      </c>
      <c r="L39" s="210">
        <f>I39*R39%</f>
        <v>11535.336</v>
      </c>
      <c r="M39" s="210">
        <f>I39</f>
        <v>16021.3</v>
      </c>
      <c r="N39" s="159">
        <f>N33</f>
        <v>45</v>
      </c>
      <c r="O39" s="155">
        <v>45</v>
      </c>
      <c r="P39" s="160">
        <v>20</v>
      </c>
      <c r="Q39" s="160">
        <v>47</v>
      </c>
      <c r="R39" s="160">
        <v>72</v>
      </c>
      <c r="S39" s="160">
        <v>44.035924327</v>
      </c>
      <c r="T39" s="155">
        <f>J39</f>
        <v>3204.26</v>
      </c>
      <c r="U39" s="155">
        <f t="shared" si="1"/>
        <v>4325.750999999999</v>
      </c>
      <c r="V39" s="155">
        <f t="shared" si="1"/>
        <v>4005.325</v>
      </c>
      <c r="W39" s="155">
        <f t="shared" si="1"/>
        <v>4485.964</v>
      </c>
      <c r="X39" s="186">
        <f>W39+V39+U39+T39</f>
        <v>16021.300000000001</v>
      </c>
      <c r="AA39" s="47" t="s">
        <v>118</v>
      </c>
      <c r="AB39" s="183"/>
    </row>
    <row r="40" spans="1:28" s="47" customFormat="1" ht="21.75" customHeight="1" hidden="1">
      <c r="A40" s="67"/>
      <c r="B40" s="129"/>
      <c r="C40" s="130"/>
      <c r="D40" s="131"/>
      <c r="E40" s="132"/>
      <c r="F40" s="132"/>
      <c r="G40" s="132"/>
      <c r="H40" s="132"/>
      <c r="I40" s="74" t="str">
        <f>IF(I36=I37+I38+I39,"ok","000")</f>
        <v>ok</v>
      </c>
      <c r="J40" s="74" t="str">
        <f>IF(J36=J37+J38+J39,"ok","000")</f>
        <v>ok</v>
      </c>
      <c r="K40" s="74" t="str">
        <f>IF(K36=K37+K38+K39,"ok","000")</f>
        <v>ok</v>
      </c>
      <c r="L40" s="143" t="e">
        <f>I40*R40%</f>
        <v>#VALUE!</v>
      </c>
      <c r="M40" s="74" t="str">
        <f>IF(M36=M37+M38+M39,"ok","000")</f>
        <v>ok</v>
      </c>
      <c r="N40" s="159"/>
      <c r="O40" s="155">
        <f>SUM(O37:O39)</f>
        <v>100</v>
      </c>
      <c r="P40" s="160"/>
      <c r="Q40" s="160"/>
      <c r="R40" s="160"/>
      <c r="S40" s="160"/>
      <c r="T40" s="160"/>
      <c r="AB40" s="184"/>
    </row>
    <row r="41" spans="1:28" s="47" customFormat="1" ht="23.25" customHeight="1" thickBot="1">
      <c r="A41" s="67"/>
      <c r="B41" s="75">
        <v>1117000</v>
      </c>
      <c r="C41" s="76" t="s">
        <v>70</v>
      </c>
      <c r="D41" s="77" t="s">
        <v>71</v>
      </c>
      <c r="E41" s="308"/>
      <c r="F41" s="309"/>
      <c r="G41" s="317"/>
      <c r="H41" s="318"/>
      <c r="I41" s="221"/>
      <c r="J41" s="221"/>
      <c r="K41" s="221"/>
      <c r="L41" s="221"/>
      <c r="M41" s="221"/>
      <c r="N41" s="193">
        <f>J41</f>
        <v>0</v>
      </c>
      <c r="O41" s="193">
        <f>K41-J41</f>
        <v>0</v>
      </c>
      <c r="P41" s="193">
        <f>L41-K41</f>
        <v>0</v>
      </c>
      <c r="Q41" s="193">
        <f>M41-L41</f>
        <v>0</v>
      </c>
      <c r="R41" s="163"/>
      <c r="S41" s="160"/>
      <c r="T41" s="193">
        <f>J41</f>
        <v>0</v>
      </c>
      <c r="U41" s="193">
        <f aca="true" t="shared" si="2" ref="U41:W44">K41-J41</f>
        <v>0</v>
      </c>
      <c r="V41" s="193">
        <f t="shared" si="2"/>
        <v>0</v>
      </c>
      <c r="W41" s="193">
        <f t="shared" si="2"/>
        <v>0</v>
      </c>
      <c r="X41" s="196">
        <f>W41+V41+U41+T41</f>
        <v>0</v>
      </c>
      <c r="AB41" s="184">
        <f>SUM(AB37:AB40)</f>
        <v>0</v>
      </c>
    </row>
    <row r="42" spans="1:28" s="47" customFormat="1" ht="29.25" customHeight="1">
      <c r="A42" s="67"/>
      <c r="B42" s="60"/>
      <c r="C42" s="79" t="s">
        <v>63</v>
      </c>
      <c r="D42" s="86"/>
      <c r="E42" s="314"/>
      <c r="F42" s="314"/>
      <c r="G42" s="314"/>
      <c r="H42" s="314"/>
      <c r="I42" s="215"/>
      <c r="J42" s="203"/>
      <c r="K42" s="203"/>
      <c r="L42" s="203"/>
      <c r="M42" s="204"/>
      <c r="N42" s="194">
        <f>N31</f>
        <v>19</v>
      </c>
      <c r="O42" s="193"/>
      <c r="P42" s="160">
        <v>20</v>
      </c>
      <c r="Q42" s="160">
        <v>47</v>
      </c>
      <c r="R42" s="160">
        <v>72</v>
      </c>
      <c r="S42" s="218" t="s">
        <v>132</v>
      </c>
      <c r="T42" s="193">
        <f>J42</f>
        <v>0</v>
      </c>
      <c r="U42" s="193">
        <f t="shared" si="2"/>
        <v>0</v>
      </c>
      <c r="V42" s="193">
        <f t="shared" si="2"/>
        <v>0</v>
      </c>
      <c r="W42" s="193">
        <f t="shared" si="2"/>
        <v>0</v>
      </c>
      <c r="X42" s="196">
        <f>W42+V42+U42+T42</f>
        <v>0</v>
      </c>
      <c r="AA42" s="47" t="s">
        <v>119</v>
      </c>
      <c r="AB42" s="183">
        <v>36381.3</v>
      </c>
    </row>
    <row r="43" spans="1:28" s="47" customFormat="1" ht="19.5" customHeight="1">
      <c r="A43" s="67"/>
      <c r="B43" s="63"/>
      <c r="C43" s="64" t="s">
        <v>64</v>
      </c>
      <c r="D43" s="69"/>
      <c r="E43" s="310"/>
      <c r="F43" s="310"/>
      <c r="G43" s="310"/>
      <c r="H43" s="310"/>
      <c r="I43" s="206"/>
      <c r="J43" s="205"/>
      <c r="K43" s="205"/>
      <c r="L43" s="205"/>
      <c r="M43" s="206"/>
      <c r="N43" s="194">
        <f>N32</f>
        <v>36</v>
      </c>
      <c r="O43" s="193"/>
      <c r="P43" s="160">
        <v>20</v>
      </c>
      <c r="Q43" s="160">
        <v>47</v>
      </c>
      <c r="R43" s="160">
        <v>72</v>
      </c>
      <c r="S43" s="160">
        <v>36.936117126</v>
      </c>
      <c r="T43" s="193">
        <f>J43</f>
        <v>0</v>
      </c>
      <c r="U43" s="193">
        <f t="shared" si="2"/>
        <v>0</v>
      </c>
      <c r="V43" s="193">
        <f t="shared" si="2"/>
        <v>0</v>
      </c>
      <c r="W43" s="193">
        <f t="shared" si="2"/>
        <v>0</v>
      </c>
      <c r="X43" s="196">
        <f>W43+V43+U43+T43</f>
        <v>0</v>
      </c>
      <c r="AA43" s="47" t="s">
        <v>120</v>
      </c>
      <c r="AB43" s="183">
        <v>35</v>
      </c>
    </row>
    <row r="44" spans="1:28" s="47" customFormat="1" ht="18.75" customHeight="1">
      <c r="A44" s="67"/>
      <c r="B44" s="63"/>
      <c r="C44" s="64" t="s">
        <v>65</v>
      </c>
      <c r="D44" s="69"/>
      <c r="E44" s="310"/>
      <c r="F44" s="310"/>
      <c r="G44" s="310"/>
      <c r="H44" s="310"/>
      <c r="I44" s="216"/>
      <c r="J44" s="205"/>
      <c r="K44" s="205"/>
      <c r="L44" s="205"/>
      <c r="M44" s="206"/>
      <c r="N44" s="194">
        <f>N33</f>
        <v>45</v>
      </c>
      <c r="O44" s="193"/>
      <c r="P44" s="160">
        <v>20</v>
      </c>
      <c r="Q44" s="160">
        <v>47</v>
      </c>
      <c r="R44" s="160">
        <v>72</v>
      </c>
      <c r="S44" s="160">
        <v>44.035924327</v>
      </c>
      <c r="T44" s="193">
        <f>J44</f>
        <v>0</v>
      </c>
      <c r="U44" s="193">
        <f t="shared" si="2"/>
        <v>0</v>
      </c>
      <c r="V44" s="193">
        <f t="shared" si="2"/>
        <v>0</v>
      </c>
      <c r="W44" s="193">
        <f t="shared" si="2"/>
        <v>0</v>
      </c>
      <c r="X44" s="196">
        <f>W44+V44+U44+T44</f>
        <v>0</v>
      </c>
      <c r="AA44" s="47" t="s">
        <v>121</v>
      </c>
      <c r="AB44" s="183">
        <v>42</v>
      </c>
    </row>
    <row r="45" spans="1:28" s="47" customFormat="1" ht="18.75" customHeight="1" hidden="1">
      <c r="A45" s="67"/>
      <c r="B45" s="133"/>
      <c r="C45" s="134"/>
      <c r="D45" s="135"/>
      <c r="E45" s="136"/>
      <c r="F45" s="136"/>
      <c r="G45" s="136"/>
      <c r="H45" s="136"/>
      <c r="I45" s="202"/>
      <c r="J45" s="202"/>
      <c r="K45" s="202"/>
      <c r="L45" s="202"/>
      <c r="M45" s="202"/>
      <c r="N45" s="164"/>
      <c r="O45" s="155"/>
      <c r="P45" s="160"/>
      <c r="Q45" s="160"/>
      <c r="R45" s="160"/>
      <c r="S45" s="160"/>
      <c r="T45" s="160"/>
      <c r="U45" s="58"/>
      <c r="V45" s="58"/>
      <c r="W45" s="58"/>
      <c r="X45" s="58"/>
      <c r="AB45" s="183"/>
    </row>
    <row r="46" spans="1:28" s="47" customFormat="1" ht="25.5">
      <c r="A46" s="67"/>
      <c r="B46" s="63">
        <v>1120000</v>
      </c>
      <c r="C46" s="87" t="s">
        <v>72</v>
      </c>
      <c r="D46" s="70" t="s">
        <v>67</v>
      </c>
      <c r="E46" s="310"/>
      <c r="F46" s="310"/>
      <c r="G46" s="310"/>
      <c r="H46" s="310"/>
      <c r="I46" s="206"/>
      <c r="J46" s="205"/>
      <c r="K46" s="205"/>
      <c r="L46" s="205"/>
      <c r="M46" s="206"/>
      <c r="N46" s="155"/>
      <c r="O46" s="155"/>
      <c r="P46" s="160"/>
      <c r="Q46" s="160"/>
      <c r="R46" s="160"/>
      <c r="S46" s="160"/>
      <c r="T46" s="160"/>
      <c r="AA46" s="177" t="s">
        <v>122</v>
      </c>
      <c r="AB46" s="212">
        <v>1000</v>
      </c>
    </row>
    <row r="47" spans="1:28" s="47" customFormat="1" ht="15.75" customHeight="1" thickBot="1">
      <c r="A47" s="67"/>
      <c r="B47" s="71">
        <v>1121000</v>
      </c>
      <c r="C47" s="88" t="s">
        <v>73</v>
      </c>
      <c r="D47" s="85"/>
      <c r="E47" s="313"/>
      <c r="F47" s="313"/>
      <c r="G47" s="313"/>
      <c r="H47" s="313"/>
      <c r="I47" s="74"/>
      <c r="J47" s="161"/>
      <c r="K47" s="161"/>
      <c r="L47" s="161"/>
      <c r="M47" s="74"/>
      <c r="N47" s="155"/>
      <c r="O47" s="155"/>
      <c r="P47" s="160"/>
      <c r="Q47" s="160"/>
      <c r="R47" s="160"/>
      <c r="S47" s="160"/>
      <c r="T47" s="160"/>
      <c r="AA47" s="47" t="s">
        <v>123</v>
      </c>
      <c r="AB47" s="183">
        <v>190</v>
      </c>
    </row>
    <row r="48" spans="1:28" s="58" customFormat="1" ht="18.75" customHeight="1" thickBot="1">
      <c r="A48" s="67"/>
      <c r="B48" s="54">
        <v>112120</v>
      </c>
      <c r="C48" s="89" t="s">
        <v>74</v>
      </c>
      <c r="D48" s="77" t="s">
        <v>75</v>
      </c>
      <c r="E48" s="308"/>
      <c r="F48" s="308"/>
      <c r="G48" s="308"/>
      <c r="H48" s="308"/>
      <c r="I48" s="222">
        <v>190</v>
      </c>
      <c r="J48" s="162">
        <f>J49+J50+J51</f>
        <v>37.98937575214</v>
      </c>
      <c r="K48" s="162">
        <f>K49+K50+K51</f>
        <v>89.27503301752898</v>
      </c>
      <c r="L48" s="162">
        <f>L49+L50+L51</f>
        <v>136.76175270770398</v>
      </c>
      <c r="M48" s="223">
        <f>I48</f>
        <v>190</v>
      </c>
      <c r="N48" s="155">
        <f>J48</f>
        <v>37.98937575214</v>
      </c>
      <c r="O48" s="155">
        <f>K48-J48</f>
        <v>51.285657265388984</v>
      </c>
      <c r="P48" s="155">
        <f>L48-K48</f>
        <v>47.48671969017499</v>
      </c>
      <c r="Q48" s="155">
        <f>M48-L48</f>
        <v>53.23824729229602</v>
      </c>
      <c r="R48" s="160"/>
      <c r="S48" s="160"/>
      <c r="T48" s="155">
        <f>J48</f>
        <v>37.98937575214</v>
      </c>
      <c r="U48" s="155">
        <f aca="true" t="shared" si="3" ref="U48:W51">K48-J48</f>
        <v>51.285657265388984</v>
      </c>
      <c r="V48" s="155">
        <f t="shared" si="3"/>
        <v>47.48671969017499</v>
      </c>
      <c r="W48" s="155">
        <f t="shared" si="3"/>
        <v>53.23824729229602</v>
      </c>
      <c r="X48" s="186">
        <f>W48+V48+U48+T48</f>
        <v>190</v>
      </c>
      <c r="AA48" s="58" t="s">
        <v>124</v>
      </c>
      <c r="AB48" s="185">
        <v>395.6</v>
      </c>
    </row>
    <row r="49" spans="1:28" s="47" customFormat="1" ht="18" customHeight="1">
      <c r="A49" s="67"/>
      <c r="B49" s="60"/>
      <c r="C49" s="79" t="s">
        <v>63</v>
      </c>
      <c r="D49" s="80"/>
      <c r="E49" s="314"/>
      <c r="F49" s="314"/>
      <c r="G49" s="314"/>
      <c r="H49" s="314"/>
      <c r="I49" s="210">
        <f>I48*N49%</f>
        <v>36.1</v>
      </c>
      <c r="J49" s="210">
        <f>I49*P49%</f>
        <v>7.220000000000001</v>
      </c>
      <c r="K49" s="210">
        <f>I49*Q49%</f>
        <v>16.967</v>
      </c>
      <c r="L49" s="210">
        <f>I49*R49%</f>
        <v>25.992</v>
      </c>
      <c r="M49" s="210">
        <f>I49</f>
        <v>36.1</v>
      </c>
      <c r="N49" s="164">
        <f>N42</f>
        <v>19</v>
      </c>
      <c r="O49" s="155"/>
      <c r="P49" s="160">
        <v>20</v>
      </c>
      <c r="Q49" s="160">
        <v>47</v>
      </c>
      <c r="R49" s="160">
        <v>72</v>
      </c>
      <c r="S49" s="218" t="s">
        <v>132</v>
      </c>
      <c r="T49" s="155">
        <f>J49</f>
        <v>7.220000000000001</v>
      </c>
      <c r="U49" s="155">
        <f t="shared" si="3"/>
        <v>9.746999999999998</v>
      </c>
      <c r="V49" s="155">
        <f t="shared" si="3"/>
        <v>9.025000000000002</v>
      </c>
      <c r="W49" s="155">
        <f t="shared" si="3"/>
        <v>10.108</v>
      </c>
      <c r="X49" s="186">
        <f>W49+V49+U49+T49</f>
        <v>36.1</v>
      </c>
      <c r="AB49" s="184">
        <f>SUM(AB42:AB48)</f>
        <v>38043.9</v>
      </c>
    </row>
    <row r="50" spans="1:24" s="47" customFormat="1" ht="18" customHeight="1">
      <c r="A50" s="67"/>
      <c r="B50" s="63"/>
      <c r="C50" s="64" t="s">
        <v>64</v>
      </c>
      <c r="D50" s="70"/>
      <c r="E50" s="310"/>
      <c r="F50" s="310"/>
      <c r="G50" s="310"/>
      <c r="H50" s="310"/>
      <c r="I50" s="210">
        <f>I48*S50%</f>
        <v>70.1786225394</v>
      </c>
      <c r="J50" s="210">
        <f>I50*P50%</f>
        <v>14.03572450788</v>
      </c>
      <c r="K50" s="210">
        <f>I50*Q50%</f>
        <v>32.983952593518</v>
      </c>
      <c r="L50" s="210">
        <f>I50*R50%</f>
        <v>50.52860822836799</v>
      </c>
      <c r="M50" s="210">
        <f>I50</f>
        <v>70.1786225394</v>
      </c>
      <c r="N50" s="164">
        <f>N43</f>
        <v>36</v>
      </c>
      <c r="O50" s="155"/>
      <c r="P50" s="160">
        <v>20</v>
      </c>
      <c r="Q50" s="160">
        <v>47</v>
      </c>
      <c r="R50" s="160">
        <v>72</v>
      </c>
      <c r="S50" s="160">
        <v>36.936117126</v>
      </c>
      <c r="T50" s="155">
        <f>J50</f>
        <v>14.03572450788</v>
      </c>
      <c r="U50" s="155">
        <f t="shared" si="3"/>
        <v>18.948228085638</v>
      </c>
      <c r="V50" s="155">
        <f t="shared" si="3"/>
        <v>17.544655634849995</v>
      </c>
      <c r="W50" s="155">
        <f t="shared" si="3"/>
        <v>19.650014311032002</v>
      </c>
      <c r="X50" s="186">
        <f>W50+V50+U50+T50</f>
        <v>70.1786225394</v>
      </c>
    </row>
    <row r="51" spans="1:24" s="47" customFormat="1" ht="18" customHeight="1">
      <c r="A51" s="67"/>
      <c r="B51" s="63"/>
      <c r="C51" s="64" t="s">
        <v>65</v>
      </c>
      <c r="D51" s="69"/>
      <c r="E51" s="310"/>
      <c r="F51" s="310"/>
      <c r="G51" s="310"/>
      <c r="H51" s="310"/>
      <c r="I51" s="210">
        <f>I48*S51%</f>
        <v>83.6682562213</v>
      </c>
      <c r="J51" s="210">
        <f>I51*P51%</f>
        <v>16.73365124426</v>
      </c>
      <c r="K51" s="210">
        <f>I51*Q51%</f>
        <v>39.324080424010994</v>
      </c>
      <c r="L51" s="210">
        <f>I51*R51%</f>
        <v>60.24114447933599</v>
      </c>
      <c r="M51" s="210">
        <f>I51</f>
        <v>83.6682562213</v>
      </c>
      <c r="N51" s="164">
        <f>N44</f>
        <v>45</v>
      </c>
      <c r="O51" s="155"/>
      <c r="P51" s="160">
        <v>20</v>
      </c>
      <c r="Q51" s="160">
        <v>47</v>
      </c>
      <c r="R51" s="160">
        <v>72</v>
      </c>
      <c r="S51" s="160">
        <v>44.035924327</v>
      </c>
      <c r="T51" s="155">
        <f>J51</f>
        <v>16.73365124426</v>
      </c>
      <c r="U51" s="155">
        <f t="shared" si="3"/>
        <v>22.590429179750995</v>
      </c>
      <c r="V51" s="155">
        <f t="shared" si="3"/>
        <v>20.917064055325</v>
      </c>
      <c r="W51" s="155">
        <f t="shared" si="3"/>
        <v>23.427111741964005</v>
      </c>
      <c r="X51" s="186">
        <f>W51+V51+U51+T51</f>
        <v>83.6682562213</v>
      </c>
    </row>
    <row r="52" spans="1:24" s="47" customFormat="1" ht="21" customHeight="1" hidden="1">
      <c r="A52" s="67"/>
      <c r="B52" s="133"/>
      <c r="C52" s="126"/>
      <c r="D52" s="137"/>
      <c r="E52" s="128"/>
      <c r="F52" s="128"/>
      <c r="G52" s="128"/>
      <c r="H52" s="128"/>
      <c r="I52" s="225"/>
      <c r="J52" s="225"/>
      <c r="K52" s="225"/>
      <c r="L52" s="225"/>
      <c r="M52" s="225"/>
      <c r="N52" s="164"/>
      <c r="O52" s="155"/>
      <c r="P52" s="160"/>
      <c r="Q52" s="160"/>
      <c r="R52" s="160"/>
      <c r="S52" s="160"/>
      <c r="T52" s="160"/>
      <c r="U52" s="58"/>
      <c r="V52" s="58"/>
      <c r="W52" s="58"/>
      <c r="X52" s="177"/>
    </row>
    <row r="53" spans="1:24" s="47" customFormat="1" ht="15" thickBot="1">
      <c r="A53" s="67"/>
      <c r="B53" s="81">
        <v>112130</v>
      </c>
      <c r="C53" s="90" t="s">
        <v>76</v>
      </c>
      <c r="D53" s="85" t="s">
        <v>77</v>
      </c>
      <c r="E53" s="313"/>
      <c r="F53" s="313"/>
      <c r="G53" s="313"/>
      <c r="H53" s="313"/>
      <c r="I53" s="226"/>
      <c r="J53" s="226"/>
      <c r="K53" s="226"/>
      <c r="L53" s="226"/>
      <c r="M53" s="226"/>
      <c r="N53" s="155"/>
      <c r="O53" s="155"/>
      <c r="P53" s="160"/>
      <c r="Q53" s="160"/>
      <c r="R53" s="160"/>
      <c r="S53" s="160"/>
      <c r="T53" s="186">
        <f>T51+T50+T49</f>
        <v>37.98937575214</v>
      </c>
      <c r="U53" s="186">
        <f>U51+U50+U49</f>
        <v>51.28565726538899</v>
      </c>
      <c r="V53" s="186">
        <f>V51+V50+V49</f>
        <v>47.48671969017499</v>
      </c>
      <c r="W53" s="186">
        <f>W51+W50+W49</f>
        <v>53.18512605299601</v>
      </c>
      <c r="X53" s="186">
        <f>X51+X50+X49</f>
        <v>189.9468787607</v>
      </c>
    </row>
    <row r="54" spans="1:24" s="47" customFormat="1" ht="15.75" customHeight="1" thickBot="1">
      <c r="A54" s="67"/>
      <c r="B54" s="91"/>
      <c r="C54" s="92" t="s">
        <v>78</v>
      </c>
      <c r="D54" s="77" t="s">
        <v>79</v>
      </c>
      <c r="E54" s="308"/>
      <c r="F54" s="308"/>
      <c r="G54" s="308"/>
      <c r="H54" s="308"/>
      <c r="I54" s="222">
        <v>1000</v>
      </c>
      <c r="J54" s="162">
        <f>J55+J56+J57</f>
        <v>199.944082906</v>
      </c>
      <c r="K54" s="162">
        <f>K55+K56+K57</f>
        <v>469.86859482909995</v>
      </c>
      <c r="L54" s="162">
        <f>L55+L56+L57</f>
        <v>719.7986984615999</v>
      </c>
      <c r="M54" s="223">
        <f>I54</f>
        <v>1000</v>
      </c>
      <c r="N54" s="155">
        <f>J54</f>
        <v>199.944082906</v>
      </c>
      <c r="O54" s="155">
        <f>K54-J54</f>
        <v>269.92451192309994</v>
      </c>
      <c r="P54" s="155">
        <f>L54-K54</f>
        <v>249.93010363249994</v>
      </c>
      <c r="Q54" s="155">
        <f>M54-L54</f>
        <v>280.2013015384001</v>
      </c>
      <c r="R54" s="160"/>
      <c r="S54" s="160"/>
      <c r="T54" s="155">
        <f>J54</f>
        <v>199.944082906</v>
      </c>
      <c r="U54" s="155">
        <f aca="true" t="shared" si="4" ref="U54:W57">K54-J54</f>
        <v>269.92451192309994</v>
      </c>
      <c r="V54" s="155">
        <f t="shared" si="4"/>
        <v>249.93010363249994</v>
      </c>
      <c r="W54" s="155">
        <f t="shared" si="4"/>
        <v>280.2013015384001</v>
      </c>
      <c r="X54" s="186">
        <f>W54+V54+U54+T54</f>
        <v>1000</v>
      </c>
    </row>
    <row r="55" spans="1:24" s="58" customFormat="1" ht="17.25" customHeight="1">
      <c r="A55" s="53"/>
      <c r="B55" s="63"/>
      <c r="C55" s="79" t="s">
        <v>63</v>
      </c>
      <c r="D55" s="86"/>
      <c r="E55" s="314"/>
      <c r="F55" s="314"/>
      <c r="G55" s="311"/>
      <c r="H55" s="312"/>
      <c r="I55" s="210">
        <f>I54*N55%</f>
        <v>190</v>
      </c>
      <c r="J55" s="210">
        <f>I55*P55%</f>
        <v>38</v>
      </c>
      <c r="K55" s="210">
        <f>I55*Q55%</f>
        <v>89.3</v>
      </c>
      <c r="L55" s="210">
        <f>I55*R55%</f>
        <v>136.79999999999998</v>
      </c>
      <c r="M55" s="210">
        <f>I55</f>
        <v>190</v>
      </c>
      <c r="N55" s="164">
        <f>N49</f>
        <v>19</v>
      </c>
      <c r="O55" s="155"/>
      <c r="P55" s="160">
        <v>20</v>
      </c>
      <c r="Q55" s="160">
        <v>47</v>
      </c>
      <c r="R55" s="160">
        <v>72</v>
      </c>
      <c r="S55" s="218" t="s">
        <v>132</v>
      </c>
      <c r="T55" s="155">
        <f>J55</f>
        <v>38</v>
      </c>
      <c r="U55" s="155">
        <f t="shared" si="4"/>
        <v>51.3</v>
      </c>
      <c r="V55" s="155">
        <f t="shared" si="4"/>
        <v>47.499999999999986</v>
      </c>
      <c r="W55" s="155">
        <f t="shared" si="4"/>
        <v>53.20000000000002</v>
      </c>
      <c r="X55" s="186">
        <f>W55+V55+U55+T55</f>
        <v>190</v>
      </c>
    </row>
    <row r="56" spans="1:24" s="58" customFormat="1" ht="17.25" customHeight="1">
      <c r="A56" s="67"/>
      <c r="B56" s="63"/>
      <c r="C56" s="64" t="s">
        <v>64</v>
      </c>
      <c r="D56" s="69"/>
      <c r="E56" s="310"/>
      <c r="F56" s="310"/>
      <c r="G56" s="311"/>
      <c r="H56" s="312"/>
      <c r="I56" s="210">
        <f>I54*S56%</f>
        <v>369.36117126</v>
      </c>
      <c r="J56" s="210">
        <f>I56*P56%</f>
        <v>73.872234252</v>
      </c>
      <c r="K56" s="210">
        <f>I56*Q56%</f>
        <v>173.59975049219997</v>
      </c>
      <c r="L56" s="210">
        <f>I56*R56%</f>
        <v>265.94004330719997</v>
      </c>
      <c r="M56" s="210">
        <f>I56</f>
        <v>369.36117126</v>
      </c>
      <c r="N56" s="164">
        <f>N50</f>
        <v>36</v>
      </c>
      <c r="O56" s="155"/>
      <c r="P56" s="160">
        <v>20</v>
      </c>
      <c r="Q56" s="160">
        <v>47</v>
      </c>
      <c r="R56" s="160">
        <v>72</v>
      </c>
      <c r="S56" s="160">
        <v>36.936117126</v>
      </c>
      <c r="T56" s="155">
        <f>J56</f>
        <v>73.872234252</v>
      </c>
      <c r="U56" s="155">
        <f t="shared" si="4"/>
        <v>99.72751624019998</v>
      </c>
      <c r="V56" s="155">
        <f t="shared" si="4"/>
        <v>92.340292815</v>
      </c>
      <c r="W56" s="155">
        <f t="shared" si="4"/>
        <v>103.42112795280002</v>
      </c>
      <c r="X56" s="186">
        <f>W56+V56+U56+T56</f>
        <v>369.36117126</v>
      </c>
    </row>
    <row r="57" spans="1:24" s="47" customFormat="1" ht="17.25" customHeight="1">
      <c r="A57" s="53"/>
      <c r="B57" s="93"/>
      <c r="C57" s="64" t="s">
        <v>65</v>
      </c>
      <c r="D57" s="70"/>
      <c r="E57" s="310"/>
      <c r="F57" s="310"/>
      <c r="G57" s="311"/>
      <c r="H57" s="312"/>
      <c r="I57" s="210">
        <f>I54*S57%</f>
        <v>440.35924327</v>
      </c>
      <c r="J57" s="210">
        <f>I57*P57%</f>
        <v>88.07184865400001</v>
      </c>
      <c r="K57" s="210">
        <f>I57*Q57%</f>
        <v>206.9688443369</v>
      </c>
      <c r="L57" s="210">
        <f>I57*R57%</f>
        <v>317.05865515439996</v>
      </c>
      <c r="M57" s="210">
        <f>I57</f>
        <v>440.35924327</v>
      </c>
      <c r="N57" s="164">
        <f>N51</f>
        <v>45</v>
      </c>
      <c r="O57" s="155"/>
      <c r="P57" s="160">
        <v>20</v>
      </c>
      <c r="Q57" s="160">
        <v>47</v>
      </c>
      <c r="R57" s="160">
        <v>72</v>
      </c>
      <c r="S57" s="160">
        <v>44.035924327</v>
      </c>
      <c r="T57" s="155">
        <f>J57</f>
        <v>88.07184865400001</v>
      </c>
      <c r="U57" s="155">
        <f t="shared" si="4"/>
        <v>118.89699568289998</v>
      </c>
      <c r="V57" s="155">
        <f t="shared" si="4"/>
        <v>110.08981081749997</v>
      </c>
      <c r="W57" s="155">
        <f t="shared" si="4"/>
        <v>123.30058811560002</v>
      </c>
      <c r="X57" s="186">
        <f>W57+V57+U57+T57</f>
        <v>440.35924327</v>
      </c>
    </row>
    <row r="58" spans="1:24" s="47" customFormat="1" ht="18.75" customHeight="1" hidden="1">
      <c r="A58" s="53"/>
      <c r="B58" s="133"/>
      <c r="C58" s="126"/>
      <c r="D58" s="137"/>
      <c r="E58" s="128"/>
      <c r="F58" s="128"/>
      <c r="G58" s="128"/>
      <c r="H58" s="128"/>
      <c r="I58" s="225"/>
      <c r="J58" s="225"/>
      <c r="K58" s="225"/>
      <c r="L58" s="225"/>
      <c r="M58" s="225"/>
      <c r="N58" s="164"/>
      <c r="O58" s="155"/>
      <c r="P58" s="160"/>
      <c r="Q58" s="160"/>
      <c r="R58" s="160"/>
      <c r="S58" s="160"/>
      <c r="T58" s="160"/>
      <c r="X58" s="177"/>
    </row>
    <row r="59" spans="1:24" s="47" customFormat="1" ht="16.5" customHeight="1">
      <c r="A59" s="53"/>
      <c r="B59" s="93"/>
      <c r="C59" s="94" t="s">
        <v>80</v>
      </c>
      <c r="D59" s="69" t="s">
        <v>81</v>
      </c>
      <c r="E59" s="310"/>
      <c r="F59" s="310"/>
      <c r="G59" s="313"/>
      <c r="H59" s="313"/>
      <c r="I59" s="226"/>
      <c r="J59" s="226"/>
      <c r="K59" s="226"/>
      <c r="L59" s="226"/>
      <c r="M59" s="226"/>
      <c r="N59" s="155"/>
      <c r="O59" s="155"/>
      <c r="P59" s="160"/>
      <c r="Q59" s="160"/>
      <c r="R59" s="160"/>
      <c r="S59" s="160"/>
      <c r="T59" s="186">
        <f>T57+T56+T55</f>
        <v>199.944082906</v>
      </c>
      <c r="U59" s="186">
        <f>U57+U56+U55</f>
        <v>269.92451192309994</v>
      </c>
      <c r="V59" s="186">
        <f>V57+V56+V55</f>
        <v>249.93010363249994</v>
      </c>
      <c r="W59" s="186">
        <f>W57+W56+W55</f>
        <v>279.9217160684001</v>
      </c>
      <c r="X59" s="186">
        <f>X57+X56+X55</f>
        <v>999.72041453</v>
      </c>
    </row>
    <row r="60" spans="1:24" s="48" customFormat="1" ht="17.25" customHeight="1">
      <c r="A60" s="67"/>
      <c r="B60" s="95"/>
      <c r="C60" s="64" t="s">
        <v>63</v>
      </c>
      <c r="D60" s="69"/>
      <c r="E60" s="310"/>
      <c r="F60" s="310"/>
      <c r="G60" s="310"/>
      <c r="H60" s="310"/>
      <c r="I60" s="66"/>
      <c r="J60" s="143"/>
      <c r="K60" s="143"/>
      <c r="L60" s="143"/>
      <c r="M60" s="66"/>
      <c r="N60" s="155"/>
      <c r="O60" s="155"/>
      <c r="P60" s="160"/>
      <c r="Q60" s="160"/>
      <c r="R60" s="160"/>
      <c r="S60" s="160"/>
      <c r="T60" s="160"/>
      <c r="U60" s="47"/>
      <c r="V60" s="47"/>
      <c r="W60" s="47"/>
      <c r="X60" s="177"/>
    </row>
    <row r="61" spans="1:24" s="47" customFormat="1" ht="17.25" customHeight="1">
      <c r="A61" s="67"/>
      <c r="B61" s="96"/>
      <c r="C61" s="64" t="s">
        <v>64</v>
      </c>
      <c r="D61" s="97"/>
      <c r="E61" s="310"/>
      <c r="F61" s="310"/>
      <c r="G61" s="310"/>
      <c r="H61" s="310"/>
      <c r="I61" s="66"/>
      <c r="J61" s="143"/>
      <c r="K61" s="143"/>
      <c r="L61" s="143"/>
      <c r="M61" s="66"/>
      <c r="N61" s="155"/>
      <c r="O61" s="155"/>
      <c r="P61" s="160"/>
      <c r="Q61" s="160"/>
      <c r="R61" s="160"/>
      <c r="S61" s="160"/>
      <c r="T61" s="160"/>
      <c r="X61" s="177"/>
    </row>
    <row r="62" spans="1:24" s="47" customFormat="1" ht="17.25" customHeight="1">
      <c r="A62" s="67"/>
      <c r="B62" s="98"/>
      <c r="C62" s="64" t="s">
        <v>65</v>
      </c>
      <c r="D62" s="97"/>
      <c r="E62" s="310"/>
      <c r="F62" s="310"/>
      <c r="G62" s="310"/>
      <c r="H62" s="310"/>
      <c r="I62" s="66"/>
      <c r="J62" s="143"/>
      <c r="K62" s="143"/>
      <c r="L62" s="143"/>
      <c r="M62" s="66"/>
      <c r="N62" s="155"/>
      <c r="O62" s="155"/>
      <c r="P62" s="160"/>
      <c r="Q62" s="160"/>
      <c r="R62" s="160"/>
      <c r="S62" s="160"/>
      <c r="T62" s="160"/>
      <c r="X62" s="177"/>
    </row>
    <row r="63" spans="1:24" s="47" customFormat="1" ht="16.5" customHeight="1">
      <c r="A63" s="67"/>
      <c r="B63" s="98"/>
      <c r="C63" s="99" t="s">
        <v>82</v>
      </c>
      <c r="D63" s="97">
        <v>421323</v>
      </c>
      <c r="E63" s="310"/>
      <c r="F63" s="310"/>
      <c r="G63" s="310"/>
      <c r="H63" s="310"/>
      <c r="I63" s="66"/>
      <c r="J63" s="143"/>
      <c r="K63" s="143"/>
      <c r="L63" s="143"/>
      <c r="M63" s="66"/>
      <c r="N63" s="155"/>
      <c r="O63" s="155"/>
      <c r="P63" s="160"/>
      <c r="Q63" s="160"/>
      <c r="R63" s="160"/>
      <c r="S63" s="160"/>
      <c r="T63" s="160"/>
      <c r="X63" s="177"/>
    </row>
    <row r="64" spans="1:24" s="47" customFormat="1" ht="17.25" customHeight="1">
      <c r="A64" s="67"/>
      <c r="B64" s="98"/>
      <c r="C64" s="64" t="s">
        <v>63</v>
      </c>
      <c r="D64" s="97"/>
      <c r="E64" s="310"/>
      <c r="F64" s="310"/>
      <c r="G64" s="310"/>
      <c r="H64" s="310"/>
      <c r="I64" s="66"/>
      <c r="J64" s="143"/>
      <c r="K64" s="143"/>
      <c r="L64" s="143"/>
      <c r="M64" s="66"/>
      <c r="N64" s="155"/>
      <c r="O64" s="155"/>
      <c r="P64" s="166"/>
      <c r="Q64" s="160"/>
      <c r="R64" s="160"/>
      <c r="S64" s="160"/>
      <c r="T64" s="160"/>
      <c r="X64" s="177"/>
    </row>
    <row r="65" spans="1:24" s="47" customFormat="1" ht="14.25">
      <c r="A65" s="67"/>
      <c r="B65" s="98"/>
      <c r="C65" s="64" t="s">
        <v>64</v>
      </c>
      <c r="D65" s="97"/>
      <c r="E65" s="310"/>
      <c r="F65" s="310"/>
      <c r="G65" s="310"/>
      <c r="H65" s="310"/>
      <c r="I65" s="66"/>
      <c r="J65" s="143"/>
      <c r="K65" s="143"/>
      <c r="L65" s="143"/>
      <c r="M65" s="66"/>
      <c r="N65" s="155"/>
      <c r="O65" s="155"/>
      <c r="P65" s="167"/>
      <c r="Q65" s="160"/>
      <c r="R65" s="160"/>
      <c r="S65" s="160"/>
      <c r="T65" s="160"/>
      <c r="X65" s="177"/>
    </row>
    <row r="66" spans="1:24" s="47" customFormat="1" ht="16.5" customHeight="1" thickBot="1">
      <c r="A66" s="67"/>
      <c r="B66" s="98"/>
      <c r="C66" s="84" t="s">
        <v>65</v>
      </c>
      <c r="D66" s="100"/>
      <c r="E66" s="313"/>
      <c r="F66" s="313"/>
      <c r="G66" s="313"/>
      <c r="H66" s="313"/>
      <c r="I66" s="74"/>
      <c r="J66" s="161"/>
      <c r="K66" s="161"/>
      <c r="L66" s="161"/>
      <c r="M66" s="74"/>
      <c r="N66" s="155"/>
      <c r="O66" s="155"/>
      <c r="P66" s="167"/>
      <c r="Q66" s="160"/>
      <c r="R66" s="160"/>
      <c r="S66" s="160"/>
      <c r="T66" s="160"/>
      <c r="X66" s="177"/>
    </row>
    <row r="67" spans="1:24" s="47" customFormat="1" ht="23.25" customHeight="1" thickBot="1">
      <c r="A67" s="67"/>
      <c r="B67" s="101">
        <v>112140</v>
      </c>
      <c r="C67" s="92" t="s">
        <v>83</v>
      </c>
      <c r="D67" s="102">
        <v>421400</v>
      </c>
      <c r="E67" s="308"/>
      <c r="F67" s="308"/>
      <c r="G67" s="308"/>
      <c r="H67" s="308"/>
      <c r="I67" s="222">
        <v>42</v>
      </c>
      <c r="J67" s="162">
        <f>J68+J69+J70</f>
        <v>8.397651482052</v>
      </c>
      <c r="K67" s="162">
        <f>K68+K69+K70</f>
        <v>19.7344809828222</v>
      </c>
      <c r="L67" s="162">
        <f>L68+L69+L70</f>
        <v>30.231545335387196</v>
      </c>
      <c r="M67" s="223">
        <f>I67</f>
        <v>42</v>
      </c>
      <c r="N67" s="155">
        <f>J67</f>
        <v>8.397651482052</v>
      </c>
      <c r="O67" s="155">
        <f>K67-J67</f>
        <v>11.336829500770198</v>
      </c>
      <c r="P67" s="155">
        <f>L67-K67</f>
        <v>10.497064352564998</v>
      </c>
      <c r="Q67" s="155">
        <f>M67-L67</f>
        <v>11.768454664612804</v>
      </c>
      <c r="R67" s="167"/>
      <c r="S67" s="167"/>
      <c r="T67" s="155">
        <f>J67</f>
        <v>8.397651482052</v>
      </c>
      <c r="U67" s="155">
        <f aca="true" t="shared" si="5" ref="U67:W70">K67-J67</f>
        <v>11.336829500770198</v>
      </c>
      <c r="V67" s="155">
        <f t="shared" si="5"/>
        <v>10.497064352564998</v>
      </c>
      <c r="W67" s="155">
        <f t="shared" si="5"/>
        <v>11.768454664612804</v>
      </c>
      <c r="X67" s="186">
        <f>W67+V67+U67+T67</f>
        <v>42</v>
      </c>
    </row>
    <row r="68" spans="1:24" s="47" customFormat="1" ht="15.75" customHeight="1">
      <c r="A68" s="67"/>
      <c r="B68" s="98"/>
      <c r="C68" s="79" t="s">
        <v>63</v>
      </c>
      <c r="D68" s="61"/>
      <c r="E68" s="314"/>
      <c r="F68" s="314"/>
      <c r="G68" s="314"/>
      <c r="H68" s="314"/>
      <c r="I68" s="210">
        <f>I67*N68%</f>
        <v>7.98</v>
      </c>
      <c r="J68" s="210">
        <f>I68*P68%</f>
        <v>1.596</v>
      </c>
      <c r="K68" s="210">
        <f>I68*Q68%</f>
        <v>3.7506</v>
      </c>
      <c r="L68" s="210">
        <f>I68*R68%</f>
        <v>5.7456000000000005</v>
      </c>
      <c r="M68" s="210">
        <f>I68</f>
        <v>7.98</v>
      </c>
      <c r="N68" s="164">
        <f>N55</f>
        <v>19</v>
      </c>
      <c r="O68" s="155"/>
      <c r="P68" s="160">
        <v>20</v>
      </c>
      <c r="Q68" s="160">
        <v>47</v>
      </c>
      <c r="R68" s="160">
        <v>72</v>
      </c>
      <c r="S68" s="218" t="s">
        <v>132</v>
      </c>
      <c r="T68" s="155">
        <f>J68</f>
        <v>1.596</v>
      </c>
      <c r="U68" s="155">
        <f t="shared" si="5"/>
        <v>2.1546</v>
      </c>
      <c r="V68" s="155">
        <f t="shared" si="5"/>
        <v>1.9950000000000006</v>
      </c>
      <c r="W68" s="155">
        <f t="shared" si="5"/>
        <v>2.2344</v>
      </c>
      <c r="X68" s="186">
        <f>W68+V68+U68+T68</f>
        <v>7.98</v>
      </c>
    </row>
    <row r="69" spans="1:24" s="47" customFormat="1" ht="15.75" customHeight="1">
      <c r="A69" s="67"/>
      <c r="B69" s="98"/>
      <c r="C69" s="64" t="s">
        <v>64</v>
      </c>
      <c r="D69" s="97"/>
      <c r="E69" s="310"/>
      <c r="F69" s="310"/>
      <c r="G69" s="310"/>
      <c r="H69" s="310"/>
      <c r="I69" s="210">
        <f>I67*S69%</f>
        <v>15.51316919292</v>
      </c>
      <c r="J69" s="210">
        <f>I69*P69%</f>
        <v>3.102633838584</v>
      </c>
      <c r="K69" s="210">
        <f>I69*Q69%</f>
        <v>7.2911895206724</v>
      </c>
      <c r="L69" s="210">
        <f>I69*R69%</f>
        <v>11.1694818189024</v>
      </c>
      <c r="M69" s="210">
        <f>I69</f>
        <v>15.51316919292</v>
      </c>
      <c r="N69" s="164">
        <f>N56</f>
        <v>36</v>
      </c>
      <c r="O69" s="155"/>
      <c r="P69" s="160">
        <v>20</v>
      </c>
      <c r="Q69" s="160">
        <v>47</v>
      </c>
      <c r="R69" s="160">
        <v>72</v>
      </c>
      <c r="S69" s="160">
        <v>36.936117126</v>
      </c>
      <c r="T69" s="155">
        <f>J69</f>
        <v>3.102633838584</v>
      </c>
      <c r="U69" s="155">
        <f t="shared" si="5"/>
        <v>4.188555682088399</v>
      </c>
      <c r="V69" s="155">
        <f t="shared" si="5"/>
        <v>3.87829229823</v>
      </c>
      <c r="W69" s="155">
        <f t="shared" si="5"/>
        <v>4.3436873740176</v>
      </c>
      <c r="X69" s="186">
        <f>W69+V69+U69+T69</f>
        <v>15.513169192919998</v>
      </c>
    </row>
    <row r="70" spans="2:24" ht="15.75" customHeight="1">
      <c r="B70" s="98"/>
      <c r="C70" s="64" t="s">
        <v>65</v>
      </c>
      <c r="D70" s="97"/>
      <c r="E70" s="310"/>
      <c r="F70" s="310"/>
      <c r="G70" s="310"/>
      <c r="H70" s="310"/>
      <c r="I70" s="210">
        <f>I67*S70%</f>
        <v>18.495088217339998</v>
      </c>
      <c r="J70" s="210">
        <f>I70*P70%</f>
        <v>3.6990176434679998</v>
      </c>
      <c r="K70" s="210">
        <f>I70*Q70%</f>
        <v>8.692691462149797</v>
      </c>
      <c r="L70" s="210">
        <f>I70*R70%</f>
        <v>13.316463516484797</v>
      </c>
      <c r="M70" s="210">
        <f>I70</f>
        <v>18.495088217339998</v>
      </c>
      <c r="N70" s="164">
        <f>N57</f>
        <v>45</v>
      </c>
      <c r="O70" s="155"/>
      <c r="P70" s="160">
        <v>20</v>
      </c>
      <c r="Q70" s="160">
        <v>47</v>
      </c>
      <c r="R70" s="160">
        <v>72</v>
      </c>
      <c r="S70" s="160">
        <v>44.035924327</v>
      </c>
      <c r="T70" s="155">
        <f>J70</f>
        <v>3.6990176434679998</v>
      </c>
      <c r="U70" s="155">
        <f t="shared" si="5"/>
        <v>4.993673818681797</v>
      </c>
      <c r="V70" s="155">
        <f t="shared" si="5"/>
        <v>4.623772054334999</v>
      </c>
      <c r="W70" s="155">
        <f t="shared" si="5"/>
        <v>5.178624700855201</v>
      </c>
      <c r="X70" s="186">
        <f>W70+V70+U70+T70</f>
        <v>18.495088217339998</v>
      </c>
    </row>
    <row r="71" spans="2:24" ht="14.25" hidden="1">
      <c r="B71" s="138"/>
      <c r="C71" s="126"/>
      <c r="D71" s="139"/>
      <c r="E71" s="128"/>
      <c r="F71" s="128"/>
      <c r="G71" s="128"/>
      <c r="H71" s="128"/>
      <c r="I71" s="225"/>
      <c r="J71" s="225"/>
      <c r="K71" s="225"/>
      <c r="L71" s="225"/>
      <c r="M71" s="225"/>
      <c r="N71" s="164"/>
      <c r="O71" s="155"/>
      <c r="P71" s="167"/>
      <c r="Q71" s="167"/>
      <c r="R71" s="167"/>
      <c r="S71" s="167"/>
      <c r="T71" s="167"/>
      <c r="X71" s="195"/>
    </row>
    <row r="72" spans="2:24" ht="26.25" thickBot="1">
      <c r="B72" s="103">
        <v>1122000</v>
      </c>
      <c r="C72" s="88" t="s">
        <v>84</v>
      </c>
      <c r="D72" s="100"/>
      <c r="E72" s="313"/>
      <c r="F72" s="313"/>
      <c r="G72" s="313"/>
      <c r="H72" s="313"/>
      <c r="I72" s="226"/>
      <c r="J72" s="226"/>
      <c r="K72" s="226"/>
      <c r="L72" s="226"/>
      <c r="M72" s="226"/>
      <c r="N72" s="155"/>
      <c r="O72" s="155"/>
      <c r="P72" s="167"/>
      <c r="Q72" s="167"/>
      <c r="R72" s="167"/>
      <c r="S72" s="167"/>
      <c r="T72" s="186">
        <f>T70+T69+T68</f>
        <v>8.397651482052</v>
      </c>
      <c r="U72" s="186">
        <f>U70+U69+U68</f>
        <v>11.336829500770197</v>
      </c>
      <c r="V72" s="186">
        <f>V70+V69+V68</f>
        <v>10.497064352565001</v>
      </c>
      <c r="W72" s="186">
        <f>W70+W69+W68</f>
        <v>11.756712074872802</v>
      </c>
      <c r="X72" s="186">
        <f>X70+X69+X68</f>
        <v>41.98825741025999</v>
      </c>
    </row>
    <row r="73" spans="2:24" ht="15" thickBot="1">
      <c r="B73" s="104">
        <v>112210</v>
      </c>
      <c r="C73" s="76" t="s">
        <v>85</v>
      </c>
      <c r="D73" s="102">
        <v>422100</v>
      </c>
      <c r="E73" s="308"/>
      <c r="F73" s="308"/>
      <c r="G73" s="308"/>
      <c r="H73" s="308"/>
      <c r="I73" s="222">
        <v>35</v>
      </c>
      <c r="J73" s="162">
        <f>J74+J75+J76</f>
        <v>6.998042901710001</v>
      </c>
      <c r="K73" s="162">
        <f>K74+K75+K76</f>
        <v>16.4454008190185</v>
      </c>
      <c r="L73" s="162">
        <f>L74+L75+L76</f>
        <v>25.192954446156</v>
      </c>
      <c r="M73" s="223">
        <f>I73</f>
        <v>35</v>
      </c>
      <c r="N73" s="155">
        <f>J73</f>
        <v>6.998042901710001</v>
      </c>
      <c r="O73" s="155">
        <f>K73-J73</f>
        <v>9.447357917308498</v>
      </c>
      <c r="P73" s="155">
        <f>L73-K73</f>
        <v>8.747553627137503</v>
      </c>
      <c r="Q73" s="155">
        <f>M73-L73</f>
        <v>9.807045553843999</v>
      </c>
      <c r="R73" s="167"/>
      <c r="S73" s="167"/>
      <c r="T73" s="155">
        <f>J73</f>
        <v>6.998042901710001</v>
      </c>
      <c r="U73" s="155">
        <f aca="true" t="shared" si="6" ref="U73:W76">K73-J73</f>
        <v>9.447357917308498</v>
      </c>
      <c r="V73" s="155">
        <f t="shared" si="6"/>
        <v>8.747553627137503</v>
      </c>
      <c r="W73" s="155">
        <f t="shared" si="6"/>
        <v>9.807045553843999</v>
      </c>
      <c r="X73" s="186">
        <f>W73+V73+U73+T73</f>
        <v>35</v>
      </c>
    </row>
    <row r="74" spans="2:24" ht="14.25">
      <c r="B74" s="105"/>
      <c r="C74" s="79" t="s">
        <v>63</v>
      </c>
      <c r="D74" s="61"/>
      <c r="E74" s="314"/>
      <c r="F74" s="314"/>
      <c r="G74" s="314"/>
      <c r="H74" s="314"/>
      <c r="I74" s="210">
        <f>I73*N74%</f>
        <v>6.65</v>
      </c>
      <c r="J74" s="210">
        <f>I74*P74%</f>
        <v>1.33</v>
      </c>
      <c r="K74" s="210">
        <f>I74*Q74%</f>
        <v>3.1255</v>
      </c>
      <c r="L74" s="210">
        <f>I74*R74%</f>
        <v>4.788</v>
      </c>
      <c r="M74" s="210">
        <f>I74</f>
        <v>6.65</v>
      </c>
      <c r="N74" s="164">
        <f>N68</f>
        <v>19</v>
      </c>
      <c r="O74" s="155"/>
      <c r="P74" s="160">
        <v>20</v>
      </c>
      <c r="Q74" s="160">
        <v>47</v>
      </c>
      <c r="R74" s="160">
        <v>72</v>
      </c>
      <c r="S74" s="218" t="s">
        <v>132</v>
      </c>
      <c r="T74" s="155">
        <f>J74</f>
        <v>1.33</v>
      </c>
      <c r="U74" s="155">
        <f t="shared" si="6"/>
        <v>1.7955</v>
      </c>
      <c r="V74" s="155">
        <f t="shared" si="6"/>
        <v>1.6625</v>
      </c>
      <c r="W74" s="155">
        <f t="shared" si="6"/>
        <v>1.862</v>
      </c>
      <c r="X74" s="186">
        <f>W74+V74+U74+T74</f>
        <v>6.65</v>
      </c>
    </row>
    <row r="75" spans="2:24" ht="14.25">
      <c r="B75" s="98"/>
      <c r="C75" s="64" t="s">
        <v>64</v>
      </c>
      <c r="D75" s="97"/>
      <c r="E75" s="310"/>
      <c r="F75" s="310"/>
      <c r="G75" s="310"/>
      <c r="H75" s="310"/>
      <c r="I75" s="210">
        <f>I73*S75%</f>
        <v>12.9276409941</v>
      </c>
      <c r="J75" s="210">
        <f>I75*P75%</f>
        <v>2.5855281988200005</v>
      </c>
      <c r="K75" s="210">
        <f>I75*Q75%</f>
        <v>6.075991267227</v>
      </c>
      <c r="L75" s="210">
        <f>I75*R75%</f>
        <v>9.307901515752</v>
      </c>
      <c r="M75" s="210">
        <f>I75</f>
        <v>12.9276409941</v>
      </c>
      <c r="N75" s="164">
        <f>N69</f>
        <v>36</v>
      </c>
      <c r="O75" s="155"/>
      <c r="P75" s="160">
        <v>20</v>
      </c>
      <c r="Q75" s="160">
        <v>47</v>
      </c>
      <c r="R75" s="160">
        <v>72</v>
      </c>
      <c r="S75" s="160">
        <v>36.936117126</v>
      </c>
      <c r="T75" s="155">
        <f>J75</f>
        <v>2.5855281988200005</v>
      </c>
      <c r="U75" s="155">
        <f t="shared" si="6"/>
        <v>3.4904630684069993</v>
      </c>
      <c r="V75" s="155">
        <f t="shared" si="6"/>
        <v>3.2319102485250006</v>
      </c>
      <c r="W75" s="155">
        <f t="shared" si="6"/>
        <v>3.6197394783480004</v>
      </c>
      <c r="X75" s="186">
        <f>W75+V75+U75+T75</f>
        <v>12.9276409941</v>
      </c>
    </row>
    <row r="76" spans="2:24" ht="14.25">
      <c r="B76" s="98"/>
      <c r="C76" s="64" t="s">
        <v>65</v>
      </c>
      <c r="D76" s="97"/>
      <c r="E76" s="310"/>
      <c r="F76" s="310"/>
      <c r="G76" s="310"/>
      <c r="H76" s="310"/>
      <c r="I76" s="210">
        <f>I73*S76%</f>
        <v>15.41257351445</v>
      </c>
      <c r="J76" s="210">
        <f>I76*P76%</f>
        <v>3.08251470289</v>
      </c>
      <c r="K76" s="210">
        <f>I76*Q76%</f>
        <v>7.243909551791499</v>
      </c>
      <c r="L76" s="210">
        <f>I76*R76%</f>
        <v>11.097052930403999</v>
      </c>
      <c r="M76" s="210">
        <f>I76</f>
        <v>15.41257351445</v>
      </c>
      <c r="N76" s="164">
        <f>N70</f>
        <v>45</v>
      </c>
      <c r="O76" s="155"/>
      <c r="P76" s="160">
        <v>20</v>
      </c>
      <c r="Q76" s="160">
        <v>47</v>
      </c>
      <c r="R76" s="160">
        <v>72</v>
      </c>
      <c r="S76" s="160">
        <v>44.035924327</v>
      </c>
      <c r="T76" s="155">
        <f>J76</f>
        <v>3.08251470289</v>
      </c>
      <c r="U76" s="155">
        <f t="shared" si="6"/>
        <v>4.161394848901499</v>
      </c>
      <c r="V76" s="155">
        <f t="shared" si="6"/>
        <v>3.8531433786125</v>
      </c>
      <c r="W76" s="155">
        <f t="shared" si="6"/>
        <v>4.315520584046</v>
      </c>
      <c r="X76" s="186">
        <f>W76+V76+U76+T76</f>
        <v>15.412573514449997</v>
      </c>
    </row>
    <row r="77" spans="2:24" ht="14.25" hidden="1">
      <c r="B77" s="140"/>
      <c r="C77" s="134"/>
      <c r="D77" s="141"/>
      <c r="E77" s="136"/>
      <c r="F77" s="136"/>
      <c r="G77" s="136"/>
      <c r="H77" s="136"/>
      <c r="I77" s="225"/>
      <c r="J77" s="225"/>
      <c r="K77" s="225"/>
      <c r="L77" s="225"/>
      <c r="M77" s="224"/>
      <c r="N77" s="164"/>
      <c r="O77" s="155"/>
      <c r="P77" s="167"/>
      <c r="Q77" s="167"/>
      <c r="R77" s="167"/>
      <c r="S77" s="167"/>
      <c r="T77" s="167"/>
      <c r="X77" s="195"/>
    </row>
    <row r="78" spans="2:24" ht="14.25">
      <c r="B78" s="98">
        <v>1122300</v>
      </c>
      <c r="C78" s="94" t="s">
        <v>86</v>
      </c>
      <c r="D78" s="97">
        <v>422900</v>
      </c>
      <c r="E78" s="310"/>
      <c r="F78" s="310"/>
      <c r="G78" s="313"/>
      <c r="H78" s="313"/>
      <c r="I78" s="226"/>
      <c r="J78" s="226"/>
      <c r="K78" s="226"/>
      <c r="L78" s="226"/>
      <c r="M78" s="226"/>
      <c r="N78" s="155"/>
      <c r="O78" s="155"/>
      <c r="P78" s="167"/>
      <c r="Q78" s="167"/>
      <c r="R78" s="167"/>
      <c r="S78" s="167"/>
      <c r="T78" s="186">
        <f>T76+T75+T74</f>
        <v>6.998042901710001</v>
      </c>
      <c r="U78" s="186">
        <f>U76+U75+U74</f>
        <v>9.447357917308498</v>
      </c>
      <c r="V78" s="186">
        <f>V76+V75+V74</f>
        <v>8.747553627137501</v>
      </c>
      <c r="W78" s="186">
        <f>W76+W75+W74</f>
        <v>9.797260062394</v>
      </c>
      <c r="X78" s="186">
        <f>X76+X75+X74</f>
        <v>34.99021450855</v>
      </c>
    </row>
    <row r="79" spans="2:24" ht="14.25">
      <c r="B79" s="98"/>
      <c r="C79" s="64" t="s">
        <v>63</v>
      </c>
      <c r="D79" s="97"/>
      <c r="E79" s="310"/>
      <c r="F79" s="310"/>
      <c r="G79" s="310"/>
      <c r="H79" s="310"/>
      <c r="I79" s="66"/>
      <c r="J79" s="66"/>
      <c r="K79" s="66"/>
      <c r="L79" s="66"/>
      <c r="M79" s="66"/>
      <c r="N79" s="155"/>
      <c r="O79" s="155"/>
      <c r="P79" s="167"/>
      <c r="Q79" s="167"/>
      <c r="R79" s="167"/>
      <c r="S79" s="167"/>
      <c r="T79" s="167"/>
      <c r="X79" s="195"/>
    </row>
    <row r="80" spans="2:24" ht="14.25">
      <c r="B80" s="98"/>
      <c r="C80" s="64" t="s">
        <v>64</v>
      </c>
      <c r="D80" s="97"/>
      <c r="E80" s="310"/>
      <c r="F80" s="310"/>
      <c r="G80" s="310"/>
      <c r="H80" s="310"/>
      <c r="I80" s="66"/>
      <c r="J80" s="143"/>
      <c r="K80" s="143"/>
      <c r="L80" s="143"/>
      <c r="M80" s="66"/>
      <c r="N80" s="155"/>
      <c r="O80" s="155"/>
      <c r="P80" s="167"/>
      <c r="Q80" s="167"/>
      <c r="R80" s="167"/>
      <c r="S80" s="167"/>
      <c r="T80" s="167"/>
      <c r="X80" s="195"/>
    </row>
    <row r="81" spans="2:24" ht="14.25">
      <c r="B81" s="98"/>
      <c r="C81" s="64" t="s">
        <v>65</v>
      </c>
      <c r="D81" s="97"/>
      <c r="E81" s="310"/>
      <c r="F81" s="310"/>
      <c r="G81" s="310"/>
      <c r="H81" s="310"/>
      <c r="I81" s="66"/>
      <c r="J81" s="143"/>
      <c r="K81" s="143"/>
      <c r="L81" s="143"/>
      <c r="M81" s="66"/>
      <c r="N81" s="155"/>
      <c r="O81" s="155"/>
      <c r="P81" s="167"/>
      <c r="Q81" s="167"/>
      <c r="R81" s="167"/>
      <c r="S81" s="167"/>
      <c r="T81" s="167"/>
      <c r="X81" s="195"/>
    </row>
    <row r="82" spans="2:24" ht="33" customHeight="1" thickBot="1">
      <c r="B82" s="145">
        <v>1123000</v>
      </c>
      <c r="C82" s="88" t="s">
        <v>87</v>
      </c>
      <c r="D82" s="100" t="s">
        <v>67</v>
      </c>
      <c r="E82" s="313"/>
      <c r="F82" s="313"/>
      <c r="G82" s="313"/>
      <c r="H82" s="313"/>
      <c r="I82" s="74"/>
      <c r="J82" s="161"/>
      <c r="K82" s="161"/>
      <c r="L82" s="161"/>
      <c r="M82" s="74"/>
      <c r="N82" s="155"/>
      <c r="O82" s="155"/>
      <c r="P82" s="167"/>
      <c r="Q82" s="167"/>
      <c r="R82" s="167"/>
      <c r="S82" s="167"/>
      <c r="T82" s="167"/>
      <c r="X82" s="195"/>
    </row>
    <row r="83" spans="2:24" ht="30" customHeight="1" thickBot="1">
      <c r="B83" s="104">
        <v>1123800</v>
      </c>
      <c r="C83" s="106" t="s">
        <v>88</v>
      </c>
      <c r="D83" s="102">
        <v>423900</v>
      </c>
      <c r="E83" s="308"/>
      <c r="F83" s="308"/>
      <c r="G83" s="308"/>
      <c r="H83" s="308"/>
      <c r="I83" s="57">
        <v>395.6</v>
      </c>
      <c r="J83" s="162">
        <f>J84+J85+J86</f>
        <v>79.09787919761362</v>
      </c>
      <c r="K83" s="162">
        <f>K84+K85+K86</f>
        <v>185.88001611439196</v>
      </c>
      <c r="L83" s="162">
        <f>L84+L85+L86</f>
        <v>284.75236511140895</v>
      </c>
      <c r="M83" s="207">
        <f>I83</f>
        <v>395.6</v>
      </c>
      <c r="N83" s="155">
        <f>J83</f>
        <v>79.09787919761362</v>
      </c>
      <c r="O83" s="155">
        <f>K83-J83</f>
        <v>106.78213691677834</v>
      </c>
      <c r="P83" s="155">
        <f>L83-K83</f>
        <v>98.87234899701699</v>
      </c>
      <c r="Q83" s="155">
        <f>M83-L83</f>
        <v>110.84763488859107</v>
      </c>
      <c r="R83" s="167"/>
      <c r="S83" s="167"/>
      <c r="T83" s="155">
        <f>J83</f>
        <v>79.09787919761362</v>
      </c>
      <c r="U83" s="155">
        <f aca="true" t="shared" si="7" ref="U83:W87">K83-J83</f>
        <v>106.78213691677834</v>
      </c>
      <c r="V83" s="155">
        <f t="shared" si="7"/>
        <v>98.87234899701699</v>
      </c>
      <c r="W83" s="155">
        <f t="shared" si="7"/>
        <v>110.84763488859107</v>
      </c>
      <c r="X83" s="186">
        <f>W83+V83+U83+T83</f>
        <v>395.6</v>
      </c>
    </row>
    <row r="84" spans="2:24" ht="15.75" customHeight="1">
      <c r="B84" s="105"/>
      <c r="C84" s="79" t="s">
        <v>63</v>
      </c>
      <c r="D84" s="61"/>
      <c r="E84" s="314"/>
      <c r="F84" s="314"/>
      <c r="G84" s="314"/>
      <c r="H84" s="314"/>
      <c r="I84" s="210">
        <f>I83*N84%</f>
        <v>75.164</v>
      </c>
      <c r="J84" s="210">
        <f>I84*P84%</f>
        <v>15.032800000000002</v>
      </c>
      <c r="K84" s="210">
        <f>I84*Q84%</f>
        <v>35.327079999999995</v>
      </c>
      <c r="L84" s="210">
        <f>I84*R84%</f>
        <v>54.11808</v>
      </c>
      <c r="M84" s="210">
        <f>I84</f>
        <v>75.164</v>
      </c>
      <c r="N84" s="164">
        <f>N74</f>
        <v>19</v>
      </c>
      <c r="O84" s="155"/>
      <c r="P84" s="160">
        <v>20</v>
      </c>
      <c r="Q84" s="160">
        <v>47</v>
      </c>
      <c r="R84" s="160">
        <v>72</v>
      </c>
      <c r="S84" s="218" t="s">
        <v>132</v>
      </c>
      <c r="T84" s="155">
        <f>J84</f>
        <v>15.032800000000002</v>
      </c>
      <c r="U84" s="155">
        <f t="shared" si="7"/>
        <v>20.294279999999993</v>
      </c>
      <c r="V84" s="155">
        <f t="shared" si="7"/>
        <v>18.791000000000004</v>
      </c>
      <c r="W84" s="155">
        <f t="shared" si="7"/>
        <v>21.045920000000002</v>
      </c>
      <c r="X84" s="186">
        <f>W84+V84+U84+T84</f>
        <v>75.164</v>
      </c>
    </row>
    <row r="85" spans="2:24" ht="15.75" customHeight="1">
      <c r="B85" s="98"/>
      <c r="C85" s="64" t="s">
        <v>64</v>
      </c>
      <c r="D85" s="97"/>
      <c r="E85" s="310"/>
      <c r="F85" s="310"/>
      <c r="G85" s="310"/>
      <c r="H85" s="310"/>
      <c r="I85" s="210">
        <f>I83*S85%</f>
        <v>146.11927935045603</v>
      </c>
      <c r="J85" s="210">
        <f>I85*P85%</f>
        <v>29.223855870091207</v>
      </c>
      <c r="K85" s="210">
        <f>I85*Q85%</f>
        <v>68.67606129471433</v>
      </c>
      <c r="L85" s="210">
        <f>I85*R85%</f>
        <v>105.20588113232833</v>
      </c>
      <c r="M85" s="210">
        <f>I85</f>
        <v>146.11927935045603</v>
      </c>
      <c r="N85" s="164">
        <f>N75</f>
        <v>36</v>
      </c>
      <c r="O85" s="155"/>
      <c r="P85" s="160">
        <v>20</v>
      </c>
      <c r="Q85" s="160">
        <v>47</v>
      </c>
      <c r="R85" s="160">
        <v>72</v>
      </c>
      <c r="S85" s="160">
        <v>36.936117126</v>
      </c>
      <c r="T85" s="155">
        <f>J85</f>
        <v>29.223855870091207</v>
      </c>
      <c r="U85" s="155">
        <f t="shared" si="7"/>
        <v>39.45220542462312</v>
      </c>
      <c r="V85" s="155">
        <f t="shared" si="7"/>
        <v>36.529819837614</v>
      </c>
      <c r="W85" s="155">
        <f t="shared" si="7"/>
        <v>40.913398218127696</v>
      </c>
      <c r="X85" s="186">
        <f>W85+V85+U85+T85</f>
        <v>146.11927935045603</v>
      </c>
    </row>
    <row r="86" spans="2:24" ht="15.75" customHeight="1">
      <c r="B86" s="98"/>
      <c r="C86" s="64" t="s">
        <v>65</v>
      </c>
      <c r="D86" s="97"/>
      <c r="E86" s="310"/>
      <c r="F86" s="310"/>
      <c r="G86" s="310"/>
      <c r="H86" s="310"/>
      <c r="I86" s="210">
        <f>I83*S86%</f>
        <v>174.206116637612</v>
      </c>
      <c r="J86" s="210">
        <f>I86*P86%</f>
        <v>34.84122332752241</v>
      </c>
      <c r="K86" s="210">
        <f>I86*Q86%</f>
        <v>81.87687481967764</v>
      </c>
      <c r="L86" s="210">
        <f>I86*R86%</f>
        <v>125.42840397908064</v>
      </c>
      <c r="M86" s="210">
        <f>I86</f>
        <v>174.206116637612</v>
      </c>
      <c r="N86" s="164">
        <f>N76</f>
        <v>45</v>
      </c>
      <c r="O86" s="155"/>
      <c r="P86" s="160">
        <v>20</v>
      </c>
      <c r="Q86" s="160">
        <v>47</v>
      </c>
      <c r="R86" s="160">
        <v>72</v>
      </c>
      <c r="S86" s="160">
        <v>44.035924327</v>
      </c>
      <c r="T86" s="155">
        <f>J86</f>
        <v>34.84122332752241</v>
      </c>
      <c r="U86" s="155">
        <f t="shared" si="7"/>
        <v>47.03565149215523</v>
      </c>
      <c r="V86" s="155">
        <f t="shared" si="7"/>
        <v>43.551529159403</v>
      </c>
      <c r="W86" s="155">
        <f t="shared" si="7"/>
        <v>48.77771265853137</v>
      </c>
      <c r="X86" s="186">
        <f>W86+V86+U86+T86</f>
        <v>174.206116637612</v>
      </c>
    </row>
    <row r="87" spans="2:24" ht="24" customHeight="1" hidden="1">
      <c r="B87" s="140"/>
      <c r="C87" s="134"/>
      <c r="D87" s="141"/>
      <c r="E87" s="136"/>
      <c r="F87" s="136"/>
      <c r="G87" s="136"/>
      <c r="H87" s="136"/>
      <c r="I87" s="74"/>
      <c r="J87" s="74"/>
      <c r="K87" s="74"/>
      <c r="L87" s="74"/>
      <c r="M87" s="74"/>
      <c r="N87" s="164"/>
      <c r="O87" s="155"/>
      <c r="P87" s="167"/>
      <c r="Q87" s="167"/>
      <c r="R87" s="167"/>
      <c r="S87" s="167"/>
      <c r="T87" s="155">
        <f>J87</f>
        <v>0</v>
      </c>
      <c r="U87" s="155">
        <f t="shared" si="7"/>
        <v>0</v>
      </c>
      <c r="V87" s="155">
        <f t="shared" si="7"/>
        <v>0</v>
      </c>
      <c r="W87" s="155">
        <f t="shared" si="7"/>
        <v>0</v>
      </c>
      <c r="X87" s="157">
        <f>W87+V87+U87+T87</f>
        <v>0</v>
      </c>
    </row>
    <row r="88" spans="2:24" ht="24" customHeight="1">
      <c r="B88" s="98">
        <v>1126000</v>
      </c>
      <c r="C88" s="146" t="s">
        <v>89</v>
      </c>
      <c r="D88" s="97" t="s">
        <v>67</v>
      </c>
      <c r="E88" s="310"/>
      <c r="F88" s="310"/>
      <c r="G88" s="319"/>
      <c r="H88" s="319"/>
      <c r="I88" s="219"/>
      <c r="J88" s="219"/>
      <c r="K88" s="219"/>
      <c r="L88" s="219"/>
      <c r="M88" s="219"/>
      <c r="N88" s="155"/>
      <c r="O88" s="155"/>
      <c r="P88" s="167"/>
      <c r="Q88" s="167"/>
      <c r="R88" s="167"/>
      <c r="S88" s="167"/>
      <c r="T88" s="186">
        <f>T86+T85+T84</f>
        <v>79.09787919761362</v>
      </c>
      <c r="U88" s="186">
        <f>U86+U85+U84</f>
        <v>106.78213691677834</v>
      </c>
      <c r="V88" s="186">
        <f>V86+V85+V84</f>
        <v>98.87234899701701</v>
      </c>
      <c r="W88" s="186">
        <f>W86+W85+W84</f>
        <v>110.73703087665908</v>
      </c>
      <c r="X88" s="186">
        <f>X86+X85+X84</f>
        <v>395.48939598806805</v>
      </c>
    </row>
    <row r="89" spans="2:20" ht="22.5" customHeight="1">
      <c r="B89" s="98">
        <v>1126100</v>
      </c>
      <c r="C89" s="94" t="s">
        <v>90</v>
      </c>
      <c r="D89" s="97">
        <v>426100</v>
      </c>
      <c r="E89" s="310"/>
      <c r="F89" s="310"/>
      <c r="G89" s="311"/>
      <c r="H89" s="312"/>
      <c r="I89" s="66">
        <f>I84+I74+I68+I55+I49+I37</f>
        <v>7228.894</v>
      </c>
      <c r="J89" s="66">
        <f>J84+J74+J68+J55+J49+J37</f>
        <v>1448.1788</v>
      </c>
      <c r="K89" s="66">
        <f>K84+K74+K68+K55+K49+K37</f>
        <v>3397.5801799999995</v>
      </c>
      <c r="L89" s="66">
        <f>L84+L74+L68+L55+L49+L37</f>
        <v>5204.80368</v>
      </c>
      <c r="M89" s="66">
        <f>M84+M74+M68+M55+M49+M37</f>
        <v>7228.894</v>
      </c>
      <c r="N89" s="155">
        <v>7238.977520901256</v>
      </c>
      <c r="O89" s="155">
        <v>1447.7955041802513</v>
      </c>
      <c r="P89" s="227">
        <v>3402.31943482359</v>
      </c>
      <c r="Q89" s="227">
        <v>5212.063815048904</v>
      </c>
      <c r="R89" s="227">
        <v>7238.977520901256</v>
      </c>
      <c r="S89" s="167"/>
      <c r="T89" s="167"/>
    </row>
    <row r="90" spans="2:20" ht="20.25" customHeight="1">
      <c r="B90" s="98"/>
      <c r="C90" s="64" t="s">
        <v>63</v>
      </c>
      <c r="D90" s="97"/>
      <c r="E90" s="310"/>
      <c r="F90" s="310"/>
      <c r="G90" s="311"/>
      <c r="H90" s="312"/>
      <c r="I90" s="66">
        <f aca="true" t="shared" si="8" ref="I90:M91">I85+I75+I69+I56+I50+I38</f>
        <v>14061.099883336876</v>
      </c>
      <c r="J90" s="66">
        <f t="shared" si="8"/>
        <v>2810.819976667375</v>
      </c>
      <c r="K90" s="66">
        <f t="shared" si="8"/>
        <v>6608.716945168331</v>
      </c>
      <c r="L90" s="66">
        <f t="shared" si="8"/>
        <v>10123.991916002551</v>
      </c>
      <c r="M90" s="66">
        <f t="shared" si="8"/>
        <v>14061.099883336876</v>
      </c>
      <c r="N90" s="155">
        <v>14051.939463298315</v>
      </c>
      <c r="O90" s="155">
        <v>2810.387892659663</v>
      </c>
      <c r="P90" s="227">
        <v>6604.411547750207</v>
      </c>
      <c r="Q90" s="227">
        <v>10117.396413574786</v>
      </c>
      <c r="R90" s="227">
        <v>14051.939463298315</v>
      </c>
      <c r="S90" s="167"/>
      <c r="T90" s="167"/>
    </row>
    <row r="91" spans="2:20" ht="20.25" customHeight="1">
      <c r="B91" s="98"/>
      <c r="C91" s="64" t="s">
        <v>64</v>
      </c>
      <c r="D91" s="97"/>
      <c r="E91" s="310"/>
      <c r="F91" s="310"/>
      <c r="G91" s="311"/>
      <c r="H91" s="312"/>
      <c r="I91" s="66">
        <f t="shared" si="8"/>
        <v>16753.4412778607</v>
      </c>
      <c r="J91" s="66">
        <f t="shared" si="8"/>
        <v>3350.6882555721404</v>
      </c>
      <c r="K91" s="66">
        <f t="shared" si="8"/>
        <v>7874.1174005945295</v>
      </c>
      <c r="L91" s="66">
        <f t="shared" si="8"/>
        <v>12062.477720059705</v>
      </c>
      <c r="M91" s="66">
        <f t="shared" si="8"/>
        <v>16753.4412778607</v>
      </c>
      <c r="N91" s="155">
        <v>16752.983015039554</v>
      </c>
      <c r="O91" s="155">
        <v>3350.5966030079107</v>
      </c>
      <c r="P91" s="227">
        <v>7873.90201706859</v>
      </c>
      <c r="Q91" s="227">
        <v>12062.147770828478</v>
      </c>
      <c r="R91" s="227">
        <v>16752.983015039554</v>
      </c>
      <c r="S91" s="167"/>
      <c r="T91" s="167"/>
    </row>
    <row r="92" spans="2:20" ht="21" customHeight="1">
      <c r="B92" s="98"/>
      <c r="C92" s="64" t="s">
        <v>65</v>
      </c>
      <c r="D92" s="97"/>
      <c r="E92" s="310"/>
      <c r="F92" s="310"/>
      <c r="G92" s="310"/>
      <c r="H92" s="310"/>
      <c r="I92" s="66">
        <f aca="true" t="shared" si="9" ref="I92:R92">I91+I90+I89</f>
        <v>38043.43516119757</v>
      </c>
      <c r="J92" s="66">
        <f t="shared" si="9"/>
        <v>7609.687032239515</v>
      </c>
      <c r="K92" s="66">
        <f t="shared" si="9"/>
        <v>17880.414525762862</v>
      </c>
      <c r="L92" s="66">
        <f t="shared" si="9"/>
        <v>27391.273316062256</v>
      </c>
      <c r="M92" s="66">
        <f t="shared" si="9"/>
        <v>38043.43516119757</v>
      </c>
      <c r="N92" s="155">
        <f t="shared" si="9"/>
        <v>38043.899999239125</v>
      </c>
      <c r="O92" s="155">
        <f t="shared" si="9"/>
        <v>7608.779999847825</v>
      </c>
      <c r="P92" s="155">
        <f t="shared" si="9"/>
        <v>17880.63299964239</v>
      </c>
      <c r="Q92" s="155">
        <f t="shared" si="9"/>
        <v>27391.607999452168</v>
      </c>
      <c r="R92" s="155">
        <f t="shared" si="9"/>
        <v>38043.899999239125</v>
      </c>
      <c r="S92" s="167"/>
      <c r="T92" s="167"/>
    </row>
    <row r="93" spans="2:20" ht="21" customHeight="1">
      <c r="B93" s="98">
        <v>1126700</v>
      </c>
      <c r="C93" s="107" t="s">
        <v>91</v>
      </c>
      <c r="D93" s="97">
        <v>426700</v>
      </c>
      <c r="E93" s="310"/>
      <c r="F93" s="310"/>
      <c r="G93" s="310"/>
      <c r="H93" s="310"/>
      <c r="I93" s="66">
        <f>IF(I92=I35,"ok",0)</f>
        <v>0</v>
      </c>
      <c r="J93" s="66" t="str">
        <f>IF(J92=J35,"ok",0)</f>
        <v>ok</v>
      </c>
      <c r="K93" s="66" t="str">
        <f>IF(K92=K35,"ok",0)</f>
        <v>ok</v>
      </c>
      <c r="L93" s="66" t="str">
        <f>IF(L92=L35,"ok",0)</f>
        <v>ok</v>
      </c>
      <c r="M93" s="66">
        <f>IF(M92=M35,"ok",0)</f>
        <v>0</v>
      </c>
      <c r="N93" s="155"/>
      <c r="O93" s="155"/>
      <c r="P93" s="167"/>
      <c r="Q93" s="167"/>
      <c r="R93" s="167"/>
      <c r="S93" s="167"/>
      <c r="T93" s="167"/>
    </row>
    <row r="94" spans="2:20" ht="16.5" customHeight="1">
      <c r="B94" s="98"/>
      <c r="C94" s="64" t="s">
        <v>63</v>
      </c>
      <c r="D94" s="97"/>
      <c r="E94" s="310"/>
      <c r="F94" s="310"/>
      <c r="G94" s="310"/>
      <c r="H94" s="310"/>
      <c r="I94" s="198"/>
      <c r="J94" s="198"/>
      <c r="K94" s="198"/>
      <c r="L94" s="198"/>
      <c r="M94" s="198"/>
      <c r="N94" s="155"/>
      <c r="O94" s="155"/>
      <c r="P94" s="167"/>
      <c r="Q94" s="167"/>
      <c r="R94" s="167"/>
      <c r="S94" s="167"/>
      <c r="T94" s="167"/>
    </row>
    <row r="95" spans="2:20" ht="16.5" customHeight="1">
      <c r="B95" s="98"/>
      <c r="C95" s="64" t="s">
        <v>64</v>
      </c>
      <c r="D95" s="97"/>
      <c r="E95" s="310"/>
      <c r="F95" s="310"/>
      <c r="G95" s="310"/>
      <c r="H95" s="310"/>
      <c r="I95" s="66">
        <v>38043.9</v>
      </c>
      <c r="J95" s="66">
        <v>7606.652695667575</v>
      </c>
      <c r="K95" s="66">
        <v>17875.633834818796</v>
      </c>
      <c r="L95" s="66">
        <v>27383.94970440327</v>
      </c>
      <c r="M95" s="66">
        <v>38043.9</v>
      </c>
      <c r="N95" s="155"/>
      <c r="O95" s="155"/>
      <c r="P95" s="167"/>
      <c r="Q95" s="167"/>
      <c r="R95" s="167"/>
      <c r="S95" s="167"/>
      <c r="T95" s="167"/>
    </row>
    <row r="96" spans="2:20" ht="16.5" customHeight="1">
      <c r="B96" s="98"/>
      <c r="C96" s="64" t="s">
        <v>65</v>
      </c>
      <c r="D96" s="97"/>
      <c r="E96" s="310"/>
      <c r="F96" s="310"/>
      <c r="G96" s="310"/>
      <c r="H96" s="310"/>
      <c r="I96" s="143"/>
      <c r="J96" s="143"/>
      <c r="K96" s="143"/>
      <c r="L96" s="143"/>
      <c r="M96" s="143"/>
      <c r="N96" s="155"/>
      <c r="O96" s="155"/>
      <c r="P96" s="167"/>
      <c r="Q96" s="167"/>
      <c r="R96" s="167"/>
      <c r="S96" s="167"/>
      <c r="T96" s="167"/>
    </row>
    <row r="97" spans="2:20" ht="19.5" customHeight="1">
      <c r="B97" s="98">
        <v>1126800</v>
      </c>
      <c r="C97" s="108" t="s">
        <v>92</v>
      </c>
      <c r="D97" s="97">
        <v>426900</v>
      </c>
      <c r="E97" s="310"/>
      <c r="F97" s="310"/>
      <c r="G97" s="310"/>
      <c r="H97" s="310"/>
      <c r="I97" s="198">
        <v>38043.9</v>
      </c>
      <c r="J97" s="143">
        <v>7608.77999984782</v>
      </c>
      <c r="K97" s="143">
        <v>17880.63299964239</v>
      </c>
      <c r="L97" s="143">
        <v>27391.60799945217</v>
      </c>
      <c r="M97" s="66">
        <v>38043.899999239125</v>
      </c>
      <c r="N97" s="155"/>
      <c r="O97" s="155"/>
      <c r="P97" s="167"/>
      <c r="Q97" s="167"/>
      <c r="R97" s="167"/>
      <c r="S97" s="167"/>
      <c r="T97" s="167"/>
    </row>
    <row r="98" spans="2:20" ht="18.75" customHeight="1">
      <c r="B98" s="98"/>
      <c r="C98" s="64" t="s">
        <v>63</v>
      </c>
      <c r="D98" s="97"/>
      <c r="E98" s="310"/>
      <c r="F98" s="310"/>
      <c r="G98" s="310"/>
      <c r="H98" s="310"/>
      <c r="I98" s="66">
        <f>I97-I95</f>
        <v>0</v>
      </c>
      <c r="J98" s="66">
        <f>J97-J95</f>
        <v>2.127304180245119</v>
      </c>
      <c r="K98" s="66">
        <f>K97-K95</f>
        <v>4.999164823591855</v>
      </c>
      <c r="L98" s="66">
        <f>L97-L95</f>
        <v>7.658295048902801</v>
      </c>
      <c r="M98" s="66">
        <f>M97-M95</f>
        <v>-7.608759915456176E-07</v>
      </c>
      <c r="N98" s="155"/>
      <c r="O98" s="155"/>
      <c r="P98" s="167"/>
      <c r="Q98" s="167"/>
      <c r="R98" s="167"/>
      <c r="S98" s="167"/>
      <c r="T98" s="167"/>
    </row>
    <row r="99" spans="2:20" ht="18.75" customHeight="1">
      <c r="B99" s="98"/>
      <c r="C99" s="64" t="s">
        <v>64</v>
      </c>
      <c r="D99" s="97"/>
      <c r="E99" s="310"/>
      <c r="F99" s="310"/>
      <c r="G99" s="310"/>
      <c r="H99" s="310"/>
      <c r="I99" s="66"/>
      <c r="J99" s="143"/>
      <c r="K99" s="143"/>
      <c r="L99" s="143"/>
      <c r="M99" s="66"/>
      <c r="N99" s="155"/>
      <c r="O99" s="155"/>
      <c r="P99" s="167"/>
      <c r="Q99" s="167"/>
      <c r="R99" s="167"/>
      <c r="S99" s="167"/>
      <c r="T99" s="167"/>
    </row>
    <row r="100" spans="2:20" ht="18.75" customHeight="1" thickBot="1">
      <c r="B100" s="98"/>
      <c r="C100" s="64" t="s">
        <v>65</v>
      </c>
      <c r="D100" s="97"/>
      <c r="E100" s="310"/>
      <c r="F100" s="310"/>
      <c r="G100" s="310"/>
      <c r="H100" s="310"/>
      <c r="I100" s="74"/>
      <c r="J100" s="74"/>
      <c r="K100" s="74"/>
      <c r="L100" s="74"/>
      <c r="M100" s="74"/>
      <c r="N100" s="155"/>
      <c r="O100" s="155"/>
      <c r="P100" s="167"/>
      <c r="Q100" s="167"/>
      <c r="R100" s="167"/>
      <c r="S100" s="167"/>
      <c r="T100" s="167"/>
    </row>
    <row r="101" spans="2:20" ht="26.25" thickBot="1">
      <c r="B101" s="98">
        <v>1200000</v>
      </c>
      <c r="C101" s="108" t="s">
        <v>93</v>
      </c>
      <c r="D101" s="97" t="s">
        <v>67</v>
      </c>
      <c r="E101" s="310"/>
      <c r="F101" s="310"/>
      <c r="G101" s="310"/>
      <c r="H101" s="310"/>
      <c r="I101" s="214"/>
      <c r="J101" s="214"/>
      <c r="K101" s="214"/>
      <c r="L101" s="214"/>
      <c r="M101" s="214"/>
      <c r="N101" s="155"/>
      <c r="O101" s="155"/>
      <c r="P101" s="167"/>
      <c r="Q101" s="167"/>
      <c r="R101" s="167"/>
      <c r="S101" s="167"/>
      <c r="T101" s="167"/>
    </row>
    <row r="102" spans="2:20" ht="15.75" customHeight="1">
      <c r="B102" s="98">
        <v>1210000</v>
      </c>
      <c r="C102" s="109" t="s">
        <v>94</v>
      </c>
      <c r="D102" s="97" t="s">
        <v>67</v>
      </c>
      <c r="E102" s="310"/>
      <c r="F102" s="310"/>
      <c r="G102" s="310"/>
      <c r="H102" s="310"/>
      <c r="I102" s="66"/>
      <c r="J102" s="143"/>
      <c r="K102" s="143"/>
      <c r="L102" s="143"/>
      <c r="M102" s="66"/>
      <c r="N102" s="155"/>
      <c r="O102" s="155"/>
      <c r="P102" s="167"/>
      <c r="Q102" s="167"/>
      <c r="R102" s="167"/>
      <c r="S102" s="167"/>
      <c r="T102" s="167"/>
    </row>
    <row r="103" spans="2:20" ht="26.25" customHeight="1">
      <c r="B103" s="98">
        <v>1211000</v>
      </c>
      <c r="C103" s="87" t="s">
        <v>95</v>
      </c>
      <c r="D103" s="97">
        <v>511100</v>
      </c>
      <c r="E103" s="310"/>
      <c r="F103" s="310"/>
      <c r="G103" s="310"/>
      <c r="H103" s="310"/>
      <c r="I103" s="66"/>
      <c r="J103" s="143"/>
      <c r="K103" s="143"/>
      <c r="L103" s="143"/>
      <c r="M103" s="66"/>
      <c r="N103" s="155"/>
      <c r="O103" s="155"/>
      <c r="P103" s="167"/>
      <c r="Q103" s="167"/>
      <c r="R103" s="167"/>
      <c r="S103" s="167"/>
      <c r="T103" s="167"/>
    </row>
    <row r="104" spans="2:20" ht="14.25">
      <c r="B104" s="98">
        <v>1000000</v>
      </c>
      <c r="C104" s="110" t="s">
        <v>96</v>
      </c>
      <c r="D104" s="97" t="s">
        <v>67</v>
      </c>
      <c r="E104" s="310"/>
      <c r="F104" s="310"/>
      <c r="G104" s="310"/>
      <c r="H104" s="310"/>
      <c r="I104" s="66"/>
      <c r="J104" s="66"/>
      <c r="K104" s="66"/>
      <c r="L104" s="66"/>
      <c r="M104" s="66"/>
      <c r="N104" s="155"/>
      <c r="O104" s="155"/>
      <c r="P104" s="167"/>
      <c r="Q104" s="167"/>
      <c r="R104" s="167"/>
      <c r="S104" s="167"/>
      <c r="T104" s="167"/>
    </row>
    <row r="105" spans="16:20" ht="12.75">
      <c r="P105" s="167"/>
      <c r="Q105" s="167"/>
      <c r="R105" s="167"/>
      <c r="S105" s="167"/>
      <c r="T105" s="167"/>
    </row>
    <row r="106" spans="16:20" ht="12.75">
      <c r="P106" s="167"/>
      <c r="Q106" s="167"/>
      <c r="R106" s="167"/>
      <c r="S106" s="167"/>
      <c r="T106" s="167"/>
    </row>
    <row r="107" spans="7:20" ht="12.75">
      <c r="G107" s="1"/>
      <c r="P107" s="167"/>
      <c r="Q107" s="167"/>
      <c r="R107" s="167"/>
      <c r="S107" s="167"/>
      <c r="T107" s="167"/>
    </row>
    <row r="108" spans="7:20" ht="12.75">
      <c r="G108" s="1"/>
      <c r="P108" s="167"/>
      <c r="Q108" s="167"/>
      <c r="R108" s="167"/>
      <c r="S108" s="167"/>
      <c r="T108" s="167"/>
    </row>
    <row r="109" spans="2:20" ht="12.75">
      <c r="B109" s="111"/>
      <c r="C109" s="112" t="s">
        <v>130</v>
      </c>
      <c r="D109" s="113"/>
      <c r="E109" s="113"/>
      <c r="F109" s="113"/>
      <c r="G109" s="113"/>
      <c r="H109" s="113"/>
      <c r="I109" s="168"/>
      <c r="J109" s="169"/>
      <c r="K109" s="169"/>
      <c r="L109" s="169"/>
      <c r="M109" s="114"/>
      <c r="N109" s="114"/>
      <c r="O109" s="114"/>
      <c r="P109" s="170"/>
      <c r="Q109" s="170"/>
      <c r="R109" s="170"/>
      <c r="S109" s="170"/>
      <c r="T109" s="167"/>
    </row>
    <row r="110" spans="2:20" ht="12.75">
      <c r="B110" s="111"/>
      <c r="C110" s="113"/>
      <c r="D110" s="113"/>
      <c r="E110" s="113"/>
      <c r="F110" s="113"/>
      <c r="G110" s="113"/>
      <c r="H110" s="113"/>
      <c r="I110" s="171"/>
      <c r="J110" s="169"/>
      <c r="K110" s="169"/>
      <c r="L110" s="169"/>
      <c r="M110" s="114"/>
      <c r="N110" s="114"/>
      <c r="O110" s="114"/>
      <c r="P110" s="170"/>
      <c r="Q110" s="170"/>
      <c r="R110" s="170"/>
      <c r="S110" s="170"/>
      <c r="T110" s="167"/>
    </row>
    <row r="111" spans="2:20" ht="12.75">
      <c r="B111" s="111"/>
      <c r="C111" s="113"/>
      <c r="D111" s="113"/>
      <c r="E111" s="113"/>
      <c r="F111" s="113"/>
      <c r="G111" s="113"/>
      <c r="H111" s="113"/>
      <c r="I111" s="171"/>
      <c r="J111" s="169"/>
      <c r="K111" s="169"/>
      <c r="L111" s="169"/>
      <c r="M111" s="114"/>
      <c r="N111" s="114"/>
      <c r="O111" s="114"/>
      <c r="P111" s="172"/>
      <c r="Q111" s="170"/>
      <c r="R111" s="170"/>
      <c r="S111" s="170"/>
      <c r="T111" s="167"/>
    </row>
    <row r="112" spans="2:20" ht="15.75">
      <c r="B112" s="111"/>
      <c r="C112" s="116" t="s">
        <v>97</v>
      </c>
      <c r="D112" s="117"/>
      <c r="E112" s="118" t="s">
        <v>98</v>
      </c>
      <c r="F112" s="119"/>
      <c r="G112" s="115"/>
      <c r="H112" s="115"/>
      <c r="I112" s="173"/>
      <c r="J112" s="320" t="s">
        <v>99</v>
      </c>
      <c r="K112" s="320"/>
      <c r="L112" s="169"/>
      <c r="M112" s="114"/>
      <c r="N112" s="114"/>
      <c r="O112" s="114"/>
      <c r="P112" s="174"/>
      <c r="Q112" s="170"/>
      <c r="R112" s="170"/>
      <c r="S112" s="170"/>
      <c r="T112" s="167"/>
    </row>
    <row r="113" spans="2:20" ht="12.75">
      <c r="B113" s="111"/>
      <c r="C113" s="120"/>
      <c r="D113" s="117"/>
      <c r="E113" s="118" t="s">
        <v>100</v>
      </c>
      <c r="F113" s="119"/>
      <c r="G113" s="115"/>
      <c r="H113" s="115"/>
      <c r="I113" s="173"/>
      <c r="J113" s="321" t="s">
        <v>101</v>
      </c>
      <c r="K113" s="321"/>
      <c r="L113" s="169"/>
      <c r="M113" s="114"/>
      <c r="N113" s="114"/>
      <c r="O113" s="114"/>
      <c r="P113" s="174"/>
      <c r="Q113" s="170"/>
      <c r="R113" s="170"/>
      <c r="S113" s="170"/>
      <c r="T113" s="167"/>
    </row>
    <row r="114" spans="2:20" ht="12.75">
      <c r="B114" s="121" t="s">
        <v>102</v>
      </c>
      <c r="C114" s="120"/>
      <c r="D114" s="117"/>
      <c r="E114" s="118"/>
      <c r="F114" s="119"/>
      <c r="G114" s="115"/>
      <c r="H114" s="115"/>
      <c r="I114" s="173"/>
      <c r="J114" s="175"/>
      <c r="K114" s="175"/>
      <c r="L114" s="169"/>
      <c r="M114" s="114"/>
      <c r="N114" s="114"/>
      <c r="O114" s="114"/>
      <c r="P114" s="174"/>
      <c r="Q114" s="170"/>
      <c r="R114" s="170"/>
      <c r="S114" s="170"/>
      <c r="T114" s="160"/>
    </row>
    <row r="115" spans="2:20" ht="15.75">
      <c r="B115" s="111"/>
      <c r="C115" s="116" t="s">
        <v>103</v>
      </c>
      <c r="D115" s="117"/>
      <c r="E115" s="118" t="s">
        <v>98</v>
      </c>
      <c r="F115" s="119"/>
      <c r="G115" s="115"/>
      <c r="H115" s="115"/>
      <c r="I115" s="173"/>
      <c r="J115" s="176" t="s">
        <v>109</v>
      </c>
      <c r="K115" s="173"/>
      <c r="L115" s="169"/>
      <c r="M115" s="114"/>
      <c r="N115" s="114"/>
      <c r="O115" s="114"/>
      <c r="P115" s="174"/>
      <c r="Q115" s="170"/>
      <c r="R115" s="170"/>
      <c r="S115" s="170"/>
      <c r="T115" s="160"/>
    </row>
    <row r="116" spans="2:20" ht="12.75">
      <c r="B116" s="111"/>
      <c r="C116" s="120"/>
      <c r="D116" s="117"/>
      <c r="E116" s="118" t="s">
        <v>100</v>
      </c>
      <c r="F116" s="119"/>
      <c r="G116" s="115"/>
      <c r="H116" s="115"/>
      <c r="I116" s="173"/>
      <c r="J116" s="321" t="s">
        <v>101</v>
      </c>
      <c r="K116" s="321"/>
      <c r="L116" s="169"/>
      <c r="M116" s="114"/>
      <c r="N116" s="114"/>
      <c r="O116" s="114"/>
      <c r="P116" s="174"/>
      <c r="Q116" s="170"/>
      <c r="R116" s="170"/>
      <c r="S116" s="170"/>
      <c r="T116" s="160"/>
    </row>
    <row r="117" spans="16:20" ht="12.75">
      <c r="P117" s="167"/>
      <c r="Q117" s="167"/>
      <c r="R117" s="167"/>
      <c r="S117" s="160"/>
      <c r="T117" s="160"/>
    </row>
    <row r="118" spans="16:20" ht="12.75">
      <c r="P118" s="167"/>
      <c r="Q118" s="167"/>
      <c r="R118" s="167"/>
      <c r="S118" s="160"/>
      <c r="T118" s="160"/>
    </row>
    <row r="119" spans="16:20" ht="12.75">
      <c r="P119" s="167"/>
      <c r="Q119" s="167"/>
      <c r="R119" s="167"/>
      <c r="S119" s="167"/>
      <c r="T119" s="167"/>
    </row>
    <row r="120" spans="16:20" ht="12.75">
      <c r="P120" s="167"/>
      <c r="Q120" s="167"/>
      <c r="R120" s="167"/>
      <c r="S120" s="167"/>
      <c r="T120" s="167"/>
    </row>
    <row r="121" spans="16:20" ht="12.75">
      <c r="P121" s="167"/>
      <c r="Q121" s="167"/>
      <c r="R121" s="167"/>
      <c r="S121" s="167"/>
      <c r="T121" s="167"/>
    </row>
    <row r="122" spans="16:20" ht="12.75">
      <c r="P122" s="167"/>
      <c r="Q122" s="167"/>
      <c r="R122" s="167"/>
      <c r="S122" s="167"/>
      <c r="T122" s="167"/>
    </row>
    <row r="123" spans="16:20" ht="12.75">
      <c r="P123" s="167"/>
      <c r="Q123" s="167"/>
      <c r="R123" s="167"/>
      <c r="S123" s="167"/>
      <c r="T123" s="167"/>
    </row>
    <row r="124" spans="16:20" ht="12.75">
      <c r="P124" s="167"/>
      <c r="Q124" s="167"/>
      <c r="R124" s="167"/>
      <c r="S124" s="167"/>
      <c r="T124" s="167"/>
    </row>
    <row r="125" spans="16:20" ht="12.75">
      <c r="P125" s="167"/>
      <c r="Q125" s="167"/>
      <c r="R125" s="167"/>
      <c r="S125" s="167"/>
      <c r="T125" s="167"/>
    </row>
    <row r="126" spans="16:20" ht="12.75">
      <c r="P126" s="167"/>
      <c r="Q126" s="167"/>
      <c r="R126" s="167"/>
      <c r="S126" s="167"/>
      <c r="T126" s="167"/>
    </row>
    <row r="127" spans="16:20" ht="12.75">
      <c r="P127" s="167"/>
      <c r="Q127" s="167"/>
      <c r="R127" s="167"/>
      <c r="S127" s="167"/>
      <c r="T127" s="167"/>
    </row>
    <row r="128" ht="15.75" customHeight="1"/>
    <row r="131" ht="9" customHeight="1"/>
  </sheetData>
  <sheetProtection/>
  <mergeCells count="173">
    <mergeCell ref="E104:F104"/>
    <mergeCell ref="G104:H104"/>
    <mergeCell ref="J112:K112"/>
    <mergeCell ref="J113:K113"/>
    <mergeCell ref="J116:K116"/>
    <mergeCell ref="E101:F101"/>
    <mergeCell ref="G101:H101"/>
    <mergeCell ref="E102:F102"/>
    <mergeCell ref="G102:H102"/>
    <mergeCell ref="E103:F103"/>
    <mergeCell ref="G103:H103"/>
    <mergeCell ref="E98:F98"/>
    <mergeCell ref="G98:H98"/>
    <mergeCell ref="E99:F99"/>
    <mergeCell ref="G99:H99"/>
    <mergeCell ref="E100:F100"/>
    <mergeCell ref="G100:H100"/>
    <mergeCell ref="E95:F95"/>
    <mergeCell ref="G95:H95"/>
    <mergeCell ref="E96:F96"/>
    <mergeCell ref="G96:H96"/>
    <mergeCell ref="E97:F97"/>
    <mergeCell ref="G97:H97"/>
    <mergeCell ref="E92:F92"/>
    <mergeCell ref="G92:H92"/>
    <mergeCell ref="E93:F93"/>
    <mergeCell ref="G93:H93"/>
    <mergeCell ref="E94:F94"/>
    <mergeCell ref="G94:H94"/>
    <mergeCell ref="E89:F89"/>
    <mergeCell ref="G89:H89"/>
    <mergeCell ref="E90:F90"/>
    <mergeCell ref="G90:H90"/>
    <mergeCell ref="E91:F91"/>
    <mergeCell ref="G91:H91"/>
    <mergeCell ref="E85:F85"/>
    <mergeCell ref="G85:H85"/>
    <mergeCell ref="E86:F86"/>
    <mergeCell ref="G86:H86"/>
    <mergeCell ref="E88:F88"/>
    <mergeCell ref="G88:H88"/>
    <mergeCell ref="E82:F82"/>
    <mergeCell ref="G82:H82"/>
    <mergeCell ref="E83:F83"/>
    <mergeCell ref="G83:H83"/>
    <mergeCell ref="E84:F84"/>
    <mergeCell ref="G84:H84"/>
    <mergeCell ref="E79:F79"/>
    <mergeCell ref="G79:H79"/>
    <mergeCell ref="E80:F80"/>
    <mergeCell ref="G80:H80"/>
    <mergeCell ref="E81:F81"/>
    <mergeCell ref="G81:H81"/>
    <mergeCell ref="E75:F75"/>
    <mergeCell ref="G75:H75"/>
    <mergeCell ref="E76:F76"/>
    <mergeCell ref="G76:H76"/>
    <mergeCell ref="E78:F78"/>
    <mergeCell ref="G78:H78"/>
    <mergeCell ref="E72:F72"/>
    <mergeCell ref="G72:H72"/>
    <mergeCell ref="E73:F73"/>
    <mergeCell ref="G73:H73"/>
    <mergeCell ref="E74:F74"/>
    <mergeCell ref="G74:H74"/>
    <mergeCell ref="E68:F68"/>
    <mergeCell ref="G68:H68"/>
    <mergeCell ref="E69:F69"/>
    <mergeCell ref="G69:H69"/>
    <mergeCell ref="E70:F70"/>
    <mergeCell ref="G70:H70"/>
    <mergeCell ref="E65:F65"/>
    <mergeCell ref="G65:H65"/>
    <mergeCell ref="E66:F66"/>
    <mergeCell ref="G66:H66"/>
    <mergeCell ref="E67:F67"/>
    <mergeCell ref="G67:H67"/>
    <mergeCell ref="E62:F62"/>
    <mergeCell ref="G62:H62"/>
    <mergeCell ref="E63:F63"/>
    <mergeCell ref="G63:H63"/>
    <mergeCell ref="E64:F64"/>
    <mergeCell ref="G64:H64"/>
    <mergeCell ref="E59:F59"/>
    <mergeCell ref="G59:H59"/>
    <mergeCell ref="E60:F60"/>
    <mergeCell ref="G60:H60"/>
    <mergeCell ref="E61:F61"/>
    <mergeCell ref="G61:H61"/>
    <mergeCell ref="E55:F55"/>
    <mergeCell ref="G55:H55"/>
    <mergeCell ref="E56:F56"/>
    <mergeCell ref="G56:H56"/>
    <mergeCell ref="E57:F57"/>
    <mergeCell ref="G57:H57"/>
    <mergeCell ref="E51:F51"/>
    <mergeCell ref="G51:H51"/>
    <mergeCell ref="E53:F53"/>
    <mergeCell ref="G53:H53"/>
    <mergeCell ref="E54:F54"/>
    <mergeCell ref="G54:H54"/>
    <mergeCell ref="E48:F48"/>
    <mergeCell ref="G48:H48"/>
    <mergeCell ref="E49:F49"/>
    <mergeCell ref="G49:H49"/>
    <mergeCell ref="E50:F50"/>
    <mergeCell ref="G50:H50"/>
    <mergeCell ref="E44:F44"/>
    <mergeCell ref="G44:H44"/>
    <mergeCell ref="E46:F46"/>
    <mergeCell ref="G46:H46"/>
    <mergeCell ref="E47:F47"/>
    <mergeCell ref="G47:H47"/>
    <mergeCell ref="E41:F41"/>
    <mergeCell ref="G41:H41"/>
    <mergeCell ref="E42:F42"/>
    <mergeCell ref="G42:H42"/>
    <mergeCell ref="E43:F43"/>
    <mergeCell ref="G43:H43"/>
    <mergeCell ref="E37:F37"/>
    <mergeCell ref="G37:H37"/>
    <mergeCell ref="E38:F38"/>
    <mergeCell ref="G38:H38"/>
    <mergeCell ref="E39:F39"/>
    <mergeCell ref="G39:H39"/>
    <mergeCell ref="E33:F33"/>
    <mergeCell ref="G33:H33"/>
    <mergeCell ref="E35:F35"/>
    <mergeCell ref="G35:H35"/>
    <mergeCell ref="E36:F36"/>
    <mergeCell ref="G36:H36"/>
    <mergeCell ref="E30:F30"/>
    <mergeCell ref="G30:H30"/>
    <mergeCell ref="E31:F31"/>
    <mergeCell ref="G31:H31"/>
    <mergeCell ref="E32:F32"/>
    <mergeCell ref="G32:H32"/>
    <mergeCell ref="G26:H26"/>
    <mergeCell ref="E27:F27"/>
    <mergeCell ref="G27:H27"/>
    <mergeCell ref="E28:F28"/>
    <mergeCell ref="G28:H28"/>
    <mergeCell ref="E29:F29"/>
    <mergeCell ref="G29:H29"/>
    <mergeCell ref="I21:M21"/>
    <mergeCell ref="F22:G22"/>
    <mergeCell ref="I22:K22"/>
    <mergeCell ref="A24:C24"/>
    <mergeCell ref="B25:B26"/>
    <mergeCell ref="C25:D25"/>
    <mergeCell ref="E25:H25"/>
    <mergeCell ref="I25:I26"/>
    <mergeCell ref="J25:M25"/>
    <mergeCell ref="E26:F26"/>
    <mergeCell ref="B13:D13"/>
    <mergeCell ref="I17:J17"/>
    <mergeCell ref="K17:L17"/>
    <mergeCell ref="F18:G18"/>
    <mergeCell ref="I18:M18"/>
    <mergeCell ref="I19:J19"/>
    <mergeCell ref="B7:F7"/>
    <mergeCell ref="G7:I7"/>
    <mergeCell ref="B8:F8"/>
    <mergeCell ref="B10:C10"/>
    <mergeCell ref="F10:H10"/>
    <mergeCell ref="A11:D11"/>
    <mergeCell ref="F11:H11"/>
    <mergeCell ref="J1:M1"/>
    <mergeCell ref="J2:M2"/>
    <mergeCell ref="J3:M3"/>
    <mergeCell ref="J4:M4"/>
    <mergeCell ref="A6:B6"/>
    <mergeCell ref="C6:J6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7"/>
  <sheetViews>
    <sheetView zoomScalePageLayoutView="0" workbookViewId="0" topLeftCell="A38">
      <selection activeCell="I83" sqref="I83:M86"/>
    </sheetView>
  </sheetViews>
  <sheetFormatPr defaultColWidth="9.140625" defaultRowHeight="12.75"/>
  <cols>
    <col min="1" max="1" width="2.421875" style="1" customWidth="1"/>
    <col min="2" max="2" width="10.140625" style="1" customWidth="1"/>
    <col min="3" max="3" width="43.28125" style="2" customWidth="1"/>
    <col min="4" max="4" width="11.28125" style="3" customWidth="1"/>
    <col min="5" max="5" width="7.00390625" style="1" customWidth="1"/>
    <col min="6" max="6" width="4.7109375" style="4" customWidth="1"/>
    <col min="7" max="7" width="7.8515625" style="4" customWidth="1"/>
    <col min="8" max="8" width="3.57421875" style="1" customWidth="1"/>
    <col min="9" max="9" width="11.00390625" style="1" customWidth="1"/>
    <col min="10" max="10" width="11.140625" style="1" customWidth="1"/>
    <col min="11" max="11" width="11.421875" style="1" customWidth="1"/>
    <col min="12" max="15" width="10.8515625" style="1" customWidth="1"/>
    <col min="16" max="16" width="13.8515625" style="1" customWidth="1"/>
    <col min="17" max="17" width="11.421875" style="1" customWidth="1"/>
    <col min="18" max="18" width="11.140625" style="1" customWidth="1"/>
    <col min="19" max="19" width="15.8515625" style="1" customWidth="1"/>
    <col min="20" max="23" width="9.7109375" style="1" customWidth="1"/>
    <col min="24" max="26" width="9.140625" style="1" customWidth="1"/>
    <col min="27" max="27" width="15.00390625" style="1" customWidth="1"/>
    <col min="28" max="28" width="11.8515625" style="1" customWidth="1"/>
    <col min="29" max="16384" width="9.140625" style="1" customWidth="1"/>
  </cols>
  <sheetData>
    <row r="1" spans="10:16" ht="12.75">
      <c r="J1" s="272" t="s">
        <v>0</v>
      </c>
      <c r="K1" s="272"/>
      <c r="L1" s="272"/>
      <c r="M1" s="272"/>
      <c r="N1" s="6"/>
      <c r="O1" s="6"/>
      <c r="P1" s="7"/>
    </row>
    <row r="2" spans="2:16" s="8" customFormat="1" ht="29.25" customHeight="1">
      <c r="B2" s="9"/>
      <c r="C2" s="9"/>
      <c r="D2" s="9"/>
      <c r="E2" s="9"/>
      <c r="F2" s="9"/>
      <c r="G2" s="9"/>
      <c r="H2" s="9"/>
      <c r="I2" s="9"/>
      <c r="J2" s="273" t="s">
        <v>1</v>
      </c>
      <c r="K2" s="273"/>
      <c r="L2" s="273"/>
      <c r="M2" s="273"/>
      <c r="N2" s="10"/>
      <c r="O2" s="10"/>
      <c r="P2" s="122"/>
    </row>
    <row r="3" spans="2:16" s="11" customFormat="1" ht="14.25" customHeight="1">
      <c r="B3" s="12"/>
      <c r="C3" s="12"/>
      <c r="D3" s="12"/>
      <c r="E3" s="12"/>
      <c r="F3" s="12"/>
      <c r="G3" s="12"/>
      <c r="H3" s="12"/>
      <c r="I3" s="12"/>
      <c r="J3" s="274" t="s">
        <v>104</v>
      </c>
      <c r="K3" s="274"/>
      <c r="L3" s="274"/>
      <c r="M3" s="274"/>
      <c r="N3" s="13"/>
      <c r="O3" s="13"/>
      <c r="P3" s="124"/>
    </row>
    <row r="4" spans="2:16" s="11" customFormat="1" ht="22.5" customHeight="1">
      <c r="B4" s="12"/>
      <c r="C4" s="17" t="s">
        <v>3</v>
      </c>
      <c r="D4" s="12"/>
      <c r="E4" s="12"/>
      <c r="F4" s="12"/>
      <c r="G4" s="12"/>
      <c r="H4" s="12"/>
      <c r="I4" s="12"/>
      <c r="J4" s="275" t="s">
        <v>2</v>
      </c>
      <c r="K4" s="275"/>
      <c r="L4" s="275"/>
      <c r="M4" s="275"/>
      <c r="N4" s="14"/>
      <c r="O4" s="14"/>
      <c r="P4" s="123"/>
    </row>
    <row r="5" spans="2:16" s="15" customFormat="1" ht="6.75" customHeight="1"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2" s="8" customFormat="1" ht="18.75" customHeight="1">
      <c r="A6" s="272" t="s">
        <v>4</v>
      </c>
      <c r="B6" s="272"/>
      <c r="C6" s="276" t="s">
        <v>138</v>
      </c>
      <c r="D6" s="276"/>
      <c r="E6" s="276"/>
      <c r="F6" s="276"/>
      <c r="G6" s="276"/>
      <c r="H6" s="276"/>
      <c r="I6" s="276"/>
      <c r="J6" s="276"/>
      <c r="K6" s="18"/>
      <c r="L6" s="18"/>
    </row>
    <row r="7" spans="1:12" s="8" customFormat="1" ht="21.75" customHeight="1">
      <c r="A7" s="19"/>
      <c r="B7" s="277"/>
      <c r="C7" s="277"/>
      <c r="D7" s="277"/>
      <c r="E7" s="277"/>
      <c r="F7" s="277"/>
      <c r="G7" s="278" t="s">
        <v>5</v>
      </c>
      <c r="H7" s="278"/>
      <c r="I7" s="278"/>
      <c r="J7" s="20"/>
      <c r="K7" s="20"/>
      <c r="L7" s="20"/>
    </row>
    <row r="8" spans="1:12" s="8" customFormat="1" ht="11.25" customHeight="1">
      <c r="A8" s="19"/>
      <c r="B8" s="279"/>
      <c r="C8" s="279"/>
      <c r="D8" s="279"/>
      <c r="E8" s="279"/>
      <c r="F8" s="279"/>
      <c r="G8" s="21"/>
      <c r="H8" s="21"/>
      <c r="I8" s="21"/>
      <c r="J8" s="20"/>
      <c r="K8" s="20"/>
      <c r="L8" s="20"/>
    </row>
    <row r="9" spans="1:12" s="8" customFormat="1" ht="12" customHeight="1">
      <c r="A9" s="19"/>
      <c r="B9" s="22" t="s">
        <v>6</v>
      </c>
      <c r="C9" s="22" t="s">
        <v>7</v>
      </c>
      <c r="D9" s="23" t="s">
        <v>139</v>
      </c>
      <c r="E9" s="23"/>
      <c r="F9" s="23"/>
      <c r="G9" s="21"/>
      <c r="H9" s="21"/>
      <c r="I9" s="21"/>
      <c r="J9" s="20"/>
      <c r="K9" s="20"/>
      <c r="L9" s="20"/>
    </row>
    <row r="10" spans="1:12" s="8" customFormat="1" ht="21.75" customHeight="1">
      <c r="A10" s="19"/>
      <c r="B10" s="280" t="s">
        <v>8</v>
      </c>
      <c r="C10" s="280"/>
      <c r="D10" s="23"/>
      <c r="E10" s="23"/>
      <c r="F10" s="281" t="s">
        <v>9</v>
      </c>
      <c r="G10" s="281"/>
      <c r="H10" s="281"/>
      <c r="I10" s="21"/>
      <c r="J10" s="20"/>
      <c r="K10" s="20"/>
      <c r="L10" s="20"/>
    </row>
    <row r="11" spans="1:12" s="8" customFormat="1" ht="18.75" customHeight="1">
      <c r="A11" s="281" t="s">
        <v>10</v>
      </c>
      <c r="B11" s="281"/>
      <c r="C11" s="281"/>
      <c r="D11" s="281"/>
      <c r="E11" s="23"/>
      <c r="F11" s="282" t="s">
        <v>141</v>
      </c>
      <c r="G11" s="282"/>
      <c r="H11" s="282"/>
      <c r="I11" s="21"/>
      <c r="J11" s="20"/>
      <c r="K11" s="20"/>
      <c r="L11" s="20"/>
    </row>
    <row r="12" spans="1:12" s="8" customFormat="1" ht="20.25" customHeight="1">
      <c r="A12" s="23"/>
      <c r="B12" s="23"/>
      <c r="C12" s="25" t="s">
        <v>12</v>
      </c>
      <c r="D12" s="23"/>
      <c r="E12" s="23"/>
      <c r="F12" s="23"/>
      <c r="G12" s="24"/>
      <c r="H12" s="24"/>
      <c r="I12" s="21"/>
      <c r="J12" s="20"/>
      <c r="K12" s="20"/>
      <c r="L12" s="20"/>
    </row>
    <row r="13" spans="1:12" s="8" customFormat="1" ht="27" customHeight="1">
      <c r="A13" s="23"/>
      <c r="B13" s="283" t="s">
        <v>140</v>
      </c>
      <c r="C13" s="283"/>
      <c r="D13" s="283"/>
      <c r="E13" s="23"/>
      <c r="F13" s="23"/>
      <c r="G13" s="24"/>
      <c r="H13" s="24"/>
      <c r="I13" s="21"/>
      <c r="J13" s="20"/>
      <c r="K13" s="20"/>
      <c r="L13" s="20"/>
    </row>
    <row r="14" spans="1:17" s="8" customFormat="1" ht="14.25" customHeight="1">
      <c r="A14" s="23"/>
      <c r="B14" s="23"/>
      <c r="C14" s="23"/>
      <c r="D14" s="23"/>
      <c r="E14" s="23"/>
      <c r="F14" s="23"/>
      <c r="G14" s="24"/>
      <c r="H14" s="24"/>
      <c r="I14" s="21"/>
      <c r="J14" s="20"/>
      <c r="K14" s="20"/>
      <c r="L14" s="20"/>
      <c r="P14" s="26"/>
      <c r="Q14" s="26"/>
    </row>
    <row r="15" spans="1:17" s="29" customFormat="1" ht="18" customHeight="1">
      <c r="A15" s="27" t="s">
        <v>142</v>
      </c>
      <c r="B15" s="28"/>
      <c r="C15" s="28"/>
      <c r="D15" s="28"/>
      <c r="I15" s="30" t="s">
        <v>14</v>
      </c>
      <c r="K15" s="28"/>
      <c r="P15" s="31"/>
      <c r="Q15" s="31"/>
    </row>
    <row r="16" spans="1:17" s="27" customFormat="1" ht="19.5" customHeight="1">
      <c r="A16" s="27" t="s">
        <v>15</v>
      </c>
      <c r="I16" s="27" t="s">
        <v>16</v>
      </c>
      <c r="J16" s="32" t="s">
        <v>17</v>
      </c>
      <c r="K16" s="32" t="s">
        <v>18</v>
      </c>
      <c r="L16" s="32" t="s">
        <v>19</v>
      </c>
      <c r="M16" s="33"/>
      <c r="N16" s="33"/>
      <c r="O16" s="33"/>
      <c r="P16" s="34"/>
      <c r="Q16" s="35"/>
    </row>
    <row r="17" spans="1:17" s="27" customFormat="1" ht="15" customHeight="1">
      <c r="A17" s="27" t="s">
        <v>20</v>
      </c>
      <c r="G17" s="35"/>
      <c r="I17" s="284" t="s">
        <v>21</v>
      </c>
      <c r="J17" s="284"/>
      <c r="K17" s="285" t="s">
        <v>22</v>
      </c>
      <c r="L17" s="285"/>
      <c r="P17" s="36"/>
      <c r="Q17" s="35"/>
    </row>
    <row r="18" spans="1:17" s="27" customFormat="1" ht="15" customHeight="1" thickBot="1">
      <c r="A18" s="27" t="s">
        <v>23</v>
      </c>
      <c r="E18" s="37"/>
      <c r="F18" s="286">
        <v>106006</v>
      </c>
      <c r="G18" s="287"/>
      <c r="I18" s="284" t="s">
        <v>24</v>
      </c>
      <c r="J18" s="284"/>
      <c r="K18" s="284"/>
      <c r="L18" s="284"/>
      <c r="M18" s="284"/>
      <c r="N18" s="28"/>
      <c r="O18" s="28"/>
      <c r="P18" s="36"/>
      <c r="Q18" s="35"/>
    </row>
    <row r="19" spans="1:17" s="27" customFormat="1" ht="15" customHeight="1" thickBot="1">
      <c r="A19" s="27" t="s">
        <v>25</v>
      </c>
      <c r="G19" s="35"/>
      <c r="I19" s="284" t="s">
        <v>26</v>
      </c>
      <c r="J19" s="284"/>
      <c r="K19" s="38" t="s">
        <v>27</v>
      </c>
      <c r="P19" s="148"/>
      <c r="Q19" s="35"/>
    </row>
    <row r="20" spans="1:17" s="27" customFormat="1" ht="24.75" customHeight="1">
      <c r="A20" s="27" t="s">
        <v>28</v>
      </c>
      <c r="B20" s="39"/>
      <c r="C20" s="40"/>
      <c r="E20" s="39"/>
      <c r="F20" s="30"/>
      <c r="G20" s="35"/>
      <c r="P20" s="35"/>
      <c r="Q20" s="35"/>
    </row>
    <row r="21" spans="1:16" s="27" customFormat="1" ht="15" customHeight="1" thickBot="1">
      <c r="A21" s="30" t="s">
        <v>29</v>
      </c>
      <c r="B21" s="30"/>
      <c r="C21" s="41"/>
      <c r="D21" s="30"/>
      <c r="E21" s="27" t="s">
        <v>134</v>
      </c>
      <c r="F21" s="144"/>
      <c r="G21" s="144"/>
      <c r="I21" s="288" t="s">
        <v>30</v>
      </c>
      <c r="J21" s="288"/>
      <c r="K21" s="288"/>
      <c r="L21" s="288"/>
      <c r="M21" s="288"/>
      <c r="P21" s="28"/>
    </row>
    <row r="22" spans="1:15" s="27" customFormat="1" ht="15" customHeight="1" thickBot="1">
      <c r="A22" s="35" t="s">
        <v>31</v>
      </c>
      <c r="B22" s="35"/>
      <c r="C22" s="39"/>
      <c r="D22" s="39"/>
      <c r="E22" s="35"/>
      <c r="F22" s="289" t="s">
        <v>111</v>
      </c>
      <c r="G22" s="290"/>
      <c r="I22" s="291" t="s">
        <v>32</v>
      </c>
      <c r="J22" s="291"/>
      <c r="K22" s="291"/>
      <c r="L22" s="42"/>
      <c r="M22" s="42"/>
      <c r="N22" s="43"/>
      <c r="O22" s="43"/>
    </row>
    <row r="23" spans="1:19" s="39" customFormat="1" ht="15" customHeight="1">
      <c r="A23" s="27" t="s">
        <v>33</v>
      </c>
      <c r="B23" s="27"/>
      <c r="C23" s="27"/>
      <c r="D23" s="30"/>
      <c r="E23" s="30"/>
      <c r="F23" s="30"/>
      <c r="G23" s="35"/>
      <c r="I23" s="39" t="s">
        <v>34</v>
      </c>
      <c r="K23" s="27"/>
      <c r="L23" s="27"/>
      <c r="M23" s="27"/>
      <c r="N23" s="27"/>
      <c r="O23" s="149"/>
      <c r="P23" s="151" t="s">
        <v>105</v>
      </c>
      <c r="Q23" s="151" t="s">
        <v>106</v>
      </c>
      <c r="R23" s="58" t="s">
        <v>107</v>
      </c>
      <c r="S23" s="58" t="s">
        <v>108</v>
      </c>
    </row>
    <row r="24" spans="1:19" s="30" customFormat="1" ht="17.25" customHeight="1" thickBot="1">
      <c r="A24" s="292" t="s">
        <v>35</v>
      </c>
      <c r="B24" s="292"/>
      <c r="C24" s="292"/>
      <c r="D24" s="44"/>
      <c r="E24" s="45"/>
      <c r="F24" s="44"/>
      <c r="G24" s="35"/>
      <c r="H24" s="39"/>
      <c r="I24" s="39"/>
      <c r="J24" s="39"/>
      <c r="O24" s="152"/>
      <c r="P24" s="153"/>
      <c r="Q24" s="154"/>
      <c r="R24" s="153"/>
      <c r="S24" s="154"/>
    </row>
    <row r="25" spans="2:24" s="5" customFormat="1" ht="29.25" customHeight="1" thickBot="1">
      <c r="B25" s="293" t="s">
        <v>36</v>
      </c>
      <c r="C25" s="295" t="s">
        <v>37</v>
      </c>
      <c r="D25" s="296"/>
      <c r="E25" s="297" t="s">
        <v>38</v>
      </c>
      <c r="F25" s="298"/>
      <c r="G25" s="298"/>
      <c r="H25" s="299"/>
      <c r="I25" s="300" t="s">
        <v>39</v>
      </c>
      <c r="J25" s="302" t="s">
        <v>40</v>
      </c>
      <c r="K25" s="298"/>
      <c r="L25" s="298"/>
      <c r="M25" s="298"/>
      <c r="N25" s="149"/>
      <c r="O25" s="149"/>
      <c r="P25" s="150"/>
      <c r="R25" s="47"/>
      <c r="S25" s="47"/>
      <c r="T25" s="47"/>
      <c r="U25" s="47"/>
      <c r="V25" s="47"/>
      <c r="W25" s="47"/>
      <c r="X25" s="47"/>
    </row>
    <row r="26" spans="2:24" s="48" customFormat="1" ht="81.75" customHeight="1" thickBot="1">
      <c r="B26" s="294"/>
      <c r="C26" s="49" t="s">
        <v>41</v>
      </c>
      <c r="D26" s="50" t="s">
        <v>42</v>
      </c>
      <c r="E26" s="303" t="s">
        <v>43</v>
      </c>
      <c r="F26" s="304"/>
      <c r="G26" s="305" t="s">
        <v>44</v>
      </c>
      <c r="H26" s="306"/>
      <c r="I26" s="301"/>
      <c r="J26" s="49" t="s">
        <v>45</v>
      </c>
      <c r="K26" s="181" t="s">
        <v>46</v>
      </c>
      <c r="L26" s="49" t="s">
        <v>47</v>
      </c>
      <c r="M26" s="147" t="s">
        <v>48</v>
      </c>
      <c r="N26" s="149">
        <f>I28*N28%</f>
        <v>6434.71382</v>
      </c>
      <c r="T26" s="47"/>
      <c r="U26" s="177">
        <v>2016</v>
      </c>
      <c r="V26" s="47"/>
      <c r="W26" s="47"/>
      <c r="X26" s="47"/>
    </row>
    <row r="27" spans="2:24" ht="14.25" customHeight="1" thickBot="1">
      <c r="B27" s="46" t="s">
        <v>49</v>
      </c>
      <c r="C27" s="51" t="s">
        <v>50</v>
      </c>
      <c r="D27" s="52" t="s">
        <v>51</v>
      </c>
      <c r="E27" s="307" t="s">
        <v>52</v>
      </c>
      <c r="F27" s="307"/>
      <c r="G27" s="307" t="s">
        <v>53</v>
      </c>
      <c r="H27" s="307"/>
      <c r="I27" s="199" t="s">
        <v>54</v>
      </c>
      <c r="J27" s="180" t="s">
        <v>55</v>
      </c>
      <c r="K27" s="182" t="s">
        <v>56</v>
      </c>
      <c r="L27" s="180" t="s">
        <v>57</v>
      </c>
      <c r="M27" s="182" t="s">
        <v>58</v>
      </c>
      <c r="N27" s="179"/>
      <c r="O27" s="6" t="s">
        <v>125</v>
      </c>
      <c r="P27" s="6" t="s">
        <v>126</v>
      </c>
      <c r="Q27" s="6" t="s">
        <v>127</v>
      </c>
      <c r="R27" s="6" t="s">
        <v>128</v>
      </c>
      <c r="T27" s="47"/>
      <c r="U27" s="178" t="s">
        <v>113</v>
      </c>
      <c r="V27" s="178" t="s">
        <v>114</v>
      </c>
      <c r="W27" s="47"/>
      <c r="X27" s="47"/>
    </row>
    <row r="28" spans="1:24" s="47" customFormat="1" ht="27" customHeight="1" thickBot="1">
      <c r="A28" s="53"/>
      <c r="B28" s="54">
        <v>1100000</v>
      </c>
      <c r="C28" s="55" t="s">
        <v>59</v>
      </c>
      <c r="D28" s="56" t="s">
        <v>60</v>
      </c>
      <c r="E28" s="308"/>
      <c r="F28" s="308"/>
      <c r="G28" s="308"/>
      <c r="H28" s="309"/>
      <c r="I28" s="246">
        <v>33742.6</v>
      </c>
      <c r="J28" s="200">
        <v>6108</v>
      </c>
      <c r="K28" s="200">
        <v>13836</v>
      </c>
      <c r="L28" s="200">
        <v>21800</v>
      </c>
      <c r="M28" s="247">
        <f>I28</f>
        <v>33742.6</v>
      </c>
      <c r="N28" s="160">
        <v>19.07</v>
      </c>
      <c r="O28" s="188">
        <f>J28</f>
        <v>6108</v>
      </c>
      <c r="P28" s="188">
        <f>K28-J28</f>
        <v>7728</v>
      </c>
      <c r="Q28" s="188">
        <f>L28-K28</f>
        <v>7964</v>
      </c>
      <c r="R28" s="188">
        <f>M28-L28</f>
        <v>11942.599999999999</v>
      </c>
      <c r="S28" s="197">
        <f>R28+Q28+P28+O28</f>
        <v>33742.6</v>
      </c>
      <c r="T28" s="58"/>
      <c r="U28" s="156">
        <v>2998.439</v>
      </c>
      <c r="V28" s="156">
        <v>35390.6</v>
      </c>
      <c r="W28" s="58"/>
      <c r="X28" s="58"/>
    </row>
    <row r="29" spans="1:19" s="47" customFormat="1" ht="22.5" customHeight="1" thickBot="1">
      <c r="A29" s="53"/>
      <c r="B29" s="54"/>
      <c r="C29" s="59" t="s">
        <v>61</v>
      </c>
      <c r="D29" s="56"/>
      <c r="E29" s="308"/>
      <c r="F29" s="308"/>
      <c r="G29" s="308"/>
      <c r="H29" s="309"/>
      <c r="I29" s="246">
        <f>I28</f>
        <v>33742.6</v>
      </c>
      <c r="J29" s="246">
        <f>J28</f>
        <v>6108</v>
      </c>
      <c r="K29" s="246">
        <f>K28</f>
        <v>13836</v>
      </c>
      <c r="L29" s="246">
        <f>L28</f>
        <v>21800</v>
      </c>
      <c r="M29" s="246">
        <f>M28</f>
        <v>33742.6</v>
      </c>
      <c r="N29" s="160">
        <v>37.002</v>
      </c>
      <c r="O29" s="189">
        <f>O28/2</f>
        <v>3054</v>
      </c>
      <c r="P29" s="190">
        <f>P28/3</f>
        <v>2576</v>
      </c>
      <c r="Q29" s="191">
        <f>ROUND(Q28/3,1)</f>
        <v>2654.7</v>
      </c>
      <c r="R29" s="191">
        <f>R28/4</f>
        <v>2985.6499999999996</v>
      </c>
      <c r="S29" s="187"/>
    </row>
    <row r="30" spans="1:16" s="47" customFormat="1" ht="18.75" customHeight="1">
      <c r="A30" s="53"/>
      <c r="B30" s="60"/>
      <c r="C30" s="61" t="s">
        <v>143</v>
      </c>
      <c r="D30" s="62"/>
      <c r="E30" s="314"/>
      <c r="F30" s="314"/>
      <c r="G30" s="314"/>
      <c r="H30" s="314"/>
      <c r="I30" s="201"/>
      <c r="J30" s="201"/>
      <c r="K30" s="201"/>
      <c r="L30" s="201"/>
      <c r="M30" s="201"/>
      <c r="N30" s="160">
        <v>43.928</v>
      </c>
      <c r="O30" s="155"/>
      <c r="P30" s="158"/>
    </row>
    <row r="31" spans="1:29" s="58" customFormat="1" ht="21" customHeight="1">
      <c r="A31" s="53"/>
      <c r="B31" s="63"/>
      <c r="C31" s="64" t="s">
        <v>63</v>
      </c>
      <c r="D31" s="65"/>
      <c r="E31" s="310"/>
      <c r="F31" s="310"/>
      <c r="G31" s="310"/>
      <c r="H31" s="310"/>
      <c r="I31" s="66">
        <v>8606.9</v>
      </c>
      <c r="J31" s="143">
        <v>1558</v>
      </c>
      <c r="K31" s="143">
        <v>3529</v>
      </c>
      <c r="L31" s="143">
        <v>5561</v>
      </c>
      <c r="M31" s="66">
        <f>I31</f>
        <v>8606.9</v>
      </c>
      <c r="N31" s="159">
        <v>19</v>
      </c>
      <c r="O31" s="160">
        <f>ROUND(I31/I29*100,3)</f>
        <v>25.508</v>
      </c>
      <c r="P31" s="160">
        <v>20</v>
      </c>
      <c r="Q31" s="160">
        <v>47</v>
      </c>
      <c r="R31" s="160">
        <v>72</v>
      </c>
      <c r="S31" s="217" t="s">
        <v>132</v>
      </c>
      <c r="T31" s="155">
        <f>J31</f>
        <v>1558</v>
      </c>
      <c r="U31" s="155">
        <f aca="true" t="shared" si="0" ref="U31:W33">K31-J31</f>
        <v>1971</v>
      </c>
      <c r="V31" s="155">
        <f t="shared" si="0"/>
        <v>2032</v>
      </c>
      <c r="W31" s="155">
        <f t="shared" si="0"/>
        <v>3045.8999999999996</v>
      </c>
      <c r="X31" s="186">
        <f>W31+V31+U31+T31</f>
        <v>8606.9</v>
      </c>
      <c r="AA31" s="160">
        <v>20</v>
      </c>
      <c r="AB31" s="160">
        <v>47</v>
      </c>
      <c r="AC31" s="160">
        <v>72</v>
      </c>
    </row>
    <row r="32" spans="1:29" s="47" customFormat="1" ht="20.25" customHeight="1">
      <c r="A32" s="67"/>
      <c r="B32" s="68"/>
      <c r="C32" s="64" t="s">
        <v>64</v>
      </c>
      <c r="D32" s="69"/>
      <c r="E32" s="310"/>
      <c r="F32" s="310"/>
      <c r="G32" s="310"/>
      <c r="H32" s="310"/>
      <c r="I32" s="66">
        <v>13490.1</v>
      </c>
      <c r="J32" s="143">
        <v>2442</v>
      </c>
      <c r="K32" s="143">
        <v>5532</v>
      </c>
      <c r="L32" s="143">
        <v>8716</v>
      </c>
      <c r="M32" s="66">
        <f>I32</f>
        <v>13490.1</v>
      </c>
      <c r="N32" s="159">
        <v>36</v>
      </c>
      <c r="O32" s="160">
        <f>ROUND(I32/I29*100,3)</f>
        <v>39.979</v>
      </c>
      <c r="P32" s="160">
        <v>20</v>
      </c>
      <c r="Q32" s="160">
        <v>47</v>
      </c>
      <c r="R32" s="160">
        <v>72</v>
      </c>
      <c r="S32" s="217">
        <v>36.936117126</v>
      </c>
      <c r="T32" s="155">
        <f>J32</f>
        <v>2442</v>
      </c>
      <c r="U32" s="155">
        <f t="shared" si="0"/>
        <v>3090</v>
      </c>
      <c r="V32" s="155">
        <f t="shared" si="0"/>
        <v>3184</v>
      </c>
      <c r="W32" s="155">
        <f t="shared" si="0"/>
        <v>4774.1</v>
      </c>
      <c r="X32" s="186">
        <f>W32+V32+U32+T32</f>
        <v>13490.1</v>
      </c>
      <c r="AA32" s="160">
        <v>20</v>
      </c>
      <c r="AB32" s="160">
        <v>47</v>
      </c>
      <c r="AC32" s="160">
        <v>72</v>
      </c>
    </row>
    <row r="33" spans="1:29" s="47" customFormat="1" ht="22.5" customHeight="1" thickBot="1">
      <c r="A33" s="67"/>
      <c r="B33" s="63"/>
      <c r="C33" s="64" t="s">
        <v>65</v>
      </c>
      <c r="D33" s="70"/>
      <c r="E33" s="310"/>
      <c r="F33" s="310"/>
      <c r="G33" s="310"/>
      <c r="H33" s="310"/>
      <c r="I33" s="66">
        <v>11645.6</v>
      </c>
      <c r="J33" s="143">
        <v>2108</v>
      </c>
      <c r="K33" s="143">
        <v>4775</v>
      </c>
      <c r="L33" s="143">
        <v>7523</v>
      </c>
      <c r="M33" s="66">
        <f>I33</f>
        <v>11645.6</v>
      </c>
      <c r="N33" s="159">
        <v>45</v>
      </c>
      <c r="O33" s="160">
        <f>ROUND(I33/I29*100,3)</f>
        <v>34.513</v>
      </c>
      <c r="P33" s="160">
        <v>20</v>
      </c>
      <c r="Q33" s="160">
        <v>47</v>
      </c>
      <c r="R33" s="160">
        <v>72</v>
      </c>
      <c r="S33" s="217">
        <v>44.035924327</v>
      </c>
      <c r="T33" s="155">
        <f>J33</f>
        <v>2108</v>
      </c>
      <c r="U33" s="155">
        <f t="shared" si="0"/>
        <v>2667</v>
      </c>
      <c r="V33" s="155">
        <f t="shared" si="0"/>
        <v>2748</v>
      </c>
      <c r="W33" s="155">
        <f t="shared" si="0"/>
        <v>4122.6</v>
      </c>
      <c r="X33" s="186">
        <f>W33+V33+U33+T33</f>
        <v>11645.6</v>
      </c>
      <c r="AA33" s="160">
        <v>20</v>
      </c>
      <c r="AB33" s="160">
        <v>47</v>
      </c>
      <c r="AC33" s="160">
        <v>72</v>
      </c>
    </row>
    <row r="34" spans="1:20" s="47" customFormat="1" ht="28.5" customHeight="1" hidden="1">
      <c r="A34" s="67"/>
      <c r="B34" s="125"/>
      <c r="C34" s="126"/>
      <c r="D34" s="127"/>
      <c r="E34" s="128"/>
      <c r="F34" s="128"/>
      <c r="G34" s="128"/>
      <c r="H34" s="128"/>
      <c r="I34" s="74" t="str">
        <f>IF(I29=I31+I32+I33,"ok","000")</f>
        <v>ok</v>
      </c>
      <c r="J34" s="74" t="str">
        <f>IF(J29=J31+J32+J33,"ok","000")</f>
        <v>ok</v>
      </c>
      <c r="K34" s="74" t="str">
        <f>IF(K29=K31+K32+K33,"ok","000")</f>
        <v>ok</v>
      </c>
      <c r="L34" s="74" t="str">
        <f>IF(L29=L31+L32+L33,"ok","000")</f>
        <v>ok</v>
      </c>
      <c r="M34" s="74" t="str">
        <f>IF(M29=M31+M32+M33,"ok","000")</f>
        <v>ok</v>
      </c>
      <c r="N34" s="155"/>
      <c r="O34" s="160">
        <f>SUM(O31:O33)</f>
        <v>100</v>
      </c>
      <c r="P34" s="160">
        <f>SUM(P31:P33)</f>
        <v>60</v>
      </c>
      <c r="Q34" s="160"/>
      <c r="R34" s="160"/>
      <c r="S34" s="160"/>
      <c r="T34" s="160"/>
    </row>
    <row r="35" spans="1:20" s="47" customFormat="1" ht="49.5" customHeight="1" thickBot="1">
      <c r="A35" s="67"/>
      <c r="B35" s="71">
        <v>1110000</v>
      </c>
      <c r="C35" s="72" t="s">
        <v>66</v>
      </c>
      <c r="D35" s="73" t="s">
        <v>67</v>
      </c>
      <c r="E35" s="313"/>
      <c r="F35" s="313"/>
      <c r="G35" s="313"/>
      <c r="H35" s="313"/>
      <c r="I35" s="234">
        <f>I33+I32+I31</f>
        <v>33742.6</v>
      </c>
      <c r="J35" s="234">
        <f>J33+J32+J31</f>
        <v>6108</v>
      </c>
      <c r="K35" s="234">
        <f>K33+K32+K31</f>
        <v>13836</v>
      </c>
      <c r="L35" s="234">
        <f>L33+L32+L31</f>
        <v>21800</v>
      </c>
      <c r="M35" s="234">
        <f>M33+M32+M31</f>
        <v>33742.6</v>
      </c>
      <c r="N35" s="155"/>
      <c r="O35" s="155"/>
      <c r="P35" s="160"/>
      <c r="Q35" s="160"/>
      <c r="R35" s="160"/>
      <c r="S35" s="217">
        <v>19.027958545</v>
      </c>
      <c r="T35" s="160"/>
    </row>
    <row r="36" spans="1:28" s="47" customFormat="1" ht="24.75" customHeight="1" thickBot="1">
      <c r="A36" s="67"/>
      <c r="B36" s="75">
        <v>1111000</v>
      </c>
      <c r="C36" s="239" t="s">
        <v>68</v>
      </c>
      <c r="D36" s="241" t="s">
        <v>69</v>
      </c>
      <c r="E36" s="308"/>
      <c r="F36" s="308"/>
      <c r="G36" s="308"/>
      <c r="H36" s="308"/>
      <c r="I36" s="57">
        <v>31843.7</v>
      </c>
      <c r="J36" s="142">
        <v>5685</v>
      </c>
      <c r="K36" s="142">
        <v>12836</v>
      </c>
      <c r="L36" s="142">
        <v>20578</v>
      </c>
      <c r="M36" s="242">
        <f>ROUND(M37+M38+M39,1)</f>
        <v>31843.7</v>
      </c>
      <c r="N36" s="155">
        <f>J36</f>
        <v>5685</v>
      </c>
      <c r="O36" s="155">
        <f>K36-J36</f>
        <v>7151</v>
      </c>
      <c r="P36" s="155">
        <f>L36-K36</f>
        <v>7742</v>
      </c>
      <c r="Q36" s="155">
        <f>M36-L36</f>
        <v>11265.7</v>
      </c>
      <c r="R36" s="163">
        <f>Q36+P36+O36+N36</f>
        <v>31843.7</v>
      </c>
      <c r="S36" s="160"/>
      <c r="T36" s="155">
        <f>J36</f>
        <v>5685</v>
      </c>
      <c r="U36" s="155">
        <f aca="true" t="shared" si="1" ref="U36:W39">K36-J36</f>
        <v>7151</v>
      </c>
      <c r="V36" s="155">
        <f t="shared" si="1"/>
        <v>7742</v>
      </c>
      <c r="W36" s="155">
        <f t="shared" si="1"/>
        <v>11265.7</v>
      </c>
      <c r="X36" s="186">
        <f>W36+V36+U36+T36</f>
        <v>31843.7</v>
      </c>
      <c r="AA36" s="47" t="s">
        <v>115</v>
      </c>
      <c r="AB36" s="183">
        <v>38043.9</v>
      </c>
    </row>
    <row r="37" spans="1:28" s="47" customFormat="1" ht="21" customHeight="1" thickBot="1">
      <c r="A37" s="67"/>
      <c r="B37" s="78"/>
      <c r="C37" s="79" t="s">
        <v>63</v>
      </c>
      <c r="D37" s="80"/>
      <c r="E37" s="314"/>
      <c r="F37" s="314"/>
      <c r="G37" s="314"/>
      <c r="H37" s="314"/>
      <c r="I37" s="229">
        <v>8244.4</v>
      </c>
      <c r="J37" s="142">
        <v>1448</v>
      </c>
      <c r="K37" s="142">
        <v>3250</v>
      </c>
      <c r="L37" s="142">
        <v>5232</v>
      </c>
      <c r="M37" s="240">
        <f>I37</f>
        <v>8244.4</v>
      </c>
      <c r="N37" s="159">
        <f>N31</f>
        <v>19</v>
      </c>
      <c r="O37" s="155">
        <v>19</v>
      </c>
      <c r="P37" s="160">
        <v>20</v>
      </c>
      <c r="Q37" s="160">
        <v>47</v>
      </c>
      <c r="R37" s="160">
        <v>72</v>
      </c>
      <c r="S37" s="218" t="s">
        <v>132</v>
      </c>
      <c r="T37" s="155">
        <f>J37</f>
        <v>1448</v>
      </c>
      <c r="U37" s="155">
        <f t="shared" si="1"/>
        <v>1802</v>
      </c>
      <c r="V37" s="155">
        <f t="shared" si="1"/>
        <v>1982</v>
      </c>
      <c r="W37" s="155">
        <f t="shared" si="1"/>
        <v>3012.3999999999996</v>
      </c>
      <c r="X37" s="186">
        <f>W37+V37+U37+T37</f>
        <v>8244.4</v>
      </c>
      <c r="AA37" s="47" t="s">
        <v>116</v>
      </c>
      <c r="AB37" s="183"/>
    </row>
    <row r="38" spans="1:28" s="47" customFormat="1" ht="21" customHeight="1" thickBot="1">
      <c r="A38" s="67"/>
      <c r="B38" s="81"/>
      <c r="C38" s="64" t="s">
        <v>64</v>
      </c>
      <c r="D38" s="69"/>
      <c r="E38" s="310"/>
      <c r="F38" s="310"/>
      <c r="G38" s="310"/>
      <c r="H38" s="310"/>
      <c r="I38" s="229">
        <v>12808.7</v>
      </c>
      <c r="J38" s="142">
        <v>2302</v>
      </c>
      <c r="K38" s="142">
        <v>5198</v>
      </c>
      <c r="L38" s="142">
        <v>8309</v>
      </c>
      <c r="M38" s="229">
        <v>12808.7</v>
      </c>
      <c r="N38" s="159">
        <f>N32</f>
        <v>36</v>
      </c>
      <c r="O38" s="155">
        <v>36</v>
      </c>
      <c r="P38" s="160">
        <v>20</v>
      </c>
      <c r="Q38" s="160">
        <v>47</v>
      </c>
      <c r="R38" s="160">
        <v>72</v>
      </c>
      <c r="S38" s="160">
        <v>36.936117126</v>
      </c>
      <c r="T38" s="155">
        <f>J38</f>
        <v>2302</v>
      </c>
      <c r="U38" s="155">
        <f t="shared" si="1"/>
        <v>2896</v>
      </c>
      <c r="V38" s="155">
        <f t="shared" si="1"/>
        <v>3111</v>
      </c>
      <c r="W38" s="155">
        <f t="shared" si="1"/>
        <v>4499.700000000001</v>
      </c>
      <c r="X38" s="186">
        <f>W38+V38+U38+T38</f>
        <v>12808.7</v>
      </c>
      <c r="AA38" s="47" t="s">
        <v>117</v>
      </c>
      <c r="AB38" s="183"/>
    </row>
    <row r="39" spans="1:28" s="47" customFormat="1" ht="21.75" customHeight="1" thickBot="1">
      <c r="A39" s="67"/>
      <c r="B39" s="83"/>
      <c r="C39" s="84" t="s">
        <v>65</v>
      </c>
      <c r="D39" s="85"/>
      <c r="E39" s="313"/>
      <c r="F39" s="313"/>
      <c r="G39" s="313"/>
      <c r="H39" s="313"/>
      <c r="I39" s="229">
        <v>10790.6</v>
      </c>
      <c r="J39" s="142">
        <v>1935</v>
      </c>
      <c r="K39" s="142">
        <v>4388</v>
      </c>
      <c r="L39" s="142">
        <v>7037</v>
      </c>
      <c r="M39" s="229">
        <v>10790.6</v>
      </c>
      <c r="N39" s="159">
        <f>N33</f>
        <v>45</v>
      </c>
      <c r="O39" s="155">
        <v>45</v>
      </c>
      <c r="P39" s="160">
        <v>20</v>
      </c>
      <c r="Q39" s="160">
        <v>47</v>
      </c>
      <c r="R39" s="160">
        <v>72</v>
      </c>
      <c r="S39" s="160">
        <v>44.035924327</v>
      </c>
      <c r="T39" s="155">
        <f>J39</f>
        <v>1935</v>
      </c>
      <c r="U39" s="155">
        <f t="shared" si="1"/>
        <v>2453</v>
      </c>
      <c r="V39" s="155">
        <f t="shared" si="1"/>
        <v>2649</v>
      </c>
      <c r="W39" s="155">
        <f t="shared" si="1"/>
        <v>3753.6000000000004</v>
      </c>
      <c r="X39" s="186">
        <f>W39+V39+U39+T39</f>
        <v>10790.6</v>
      </c>
      <c r="AA39" s="47" t="s">
        <v>118</v>
      </c>
      <c r="AB39" s="183"/>
    </row>
    <row r="40" spans="1:28" s="47" customFormat="1" ht="21.75" customHeight="1" hidden="1">
      <c r="A40" s="67"/>
      <c r="B40" s="129"/>
      <c r="C40" s="130"/>
      <c r="D40" s="131"/>
      <c r="E40" s="132"/>
      <c r="F40" s="132"/>
      <c r="G40" s="231"/>
      <c r="H40" s="231"/>
      <c r="I40" s="229">
        <f>I39*N40%</f>
        <v>0</v>
      </c>
      <c r="J40" s="74"/>
      <c r="K40" s="162">
        <f>I40-J40/3</f>
        <v>0</v>
      </c>
      <c r="L40" s="143"/>
      <c r="M40" s="229">
        <f>I40</f>
        <v>0</v>
      </c>
      <c r="N40" s="159"/>
      <c r="O40" s="155">
        <f>SUM(O37:O39)</f>
        <v>100</v>
      </c>
      <c r="P40" s="160"/>
      <c r="Q40" s="160"/>
      <c r="R40" s="160"/>
      <c r="S40" s="160"/>
      <c r="T40" s="160"/>
      <c r="AB40" s="184"/>
    </row>
    <row r="41" spans="1:28" s="47" customFormat="1" ht="23.25" customHeight="1" thickBot="1">
      <c r="A41" s="67"/>
      <c r="B41" s="75">
        <v>1117000</v>
      </c>
      <c r="C41" s="76" t="s">
        <v>70</v>
      </c>
      <c r="D41" s="77" t="s">
        <v>71</v>
      </c>
      <c r="E41" s="308"/>
      <c r="F41" s="309"/>
      <c r="G41" s="317"/>
      <c r="H41" s="318"/>
      <c r="I41" s="214">
        <f>I39+I38+I37</f>
        <v>31843.700000000004</v>
      </c>
      <c r="J41" s="214">
        <f>J39+J38+J37</f>
        <v>5685</v>
      </c>
      <c r="K41" s="214">
        <f>K39+K38+K37</f>
        <v>12836</v>
      </c>
      <c r="L41" s="214">
        <f>L39+L38+L37</f>
        <v>20578</v>
      </c>
      <c r="M41" s="214">
        <f>M39+M38+M37</f>
        <v>31843.700000000004</v>
      </c>
      <c r="N41" s="193">
        <f>J41</f>
        <v>5685</v>
      </c>
      <c r="O41" s="193">
        <f>K41-J41</f>
        <v>7151</v>
      </c>
      <c r="P41" s="193">
        <f>L41-K41</f>
        <v>7742</v>
      </c>
      <c r="Q41" s="193">
        <f>M41-L41</f>
        <v>11265.700000000004</v>
      </c>
      <c r="R41" s="163"/>
      <c r="S41" s="160"/>
      <c r="T41" s="193">
        <f>J41</f>
        <v>5685</v>
      </c>
      <c r="U41" s="193">
        <f aca="true" t="shared" si="2" ref="U41:W44">K41-J41</f>
        <v>7151</v>
      </c>
      <c r="V41" s="193">
        <f t="shared" si="2"/>
        <v>7742</v>
      </c>
      <c r="W41" s="193">
        <f t="shared" si="2"/>
        <v>11265.700000000004</v>
      </c>
      <c r="X41" s="196">
        <f>W41+V41+U41+T41</f>
        <v>31843.700000000004</v>
      </c>
      <c r="AB41" s="184">
        <f>SUM(AB37:AB40)</f>
        <v>0</v>
      </c>
    </row>
    <row r="42" spans="1:28" s="47" customFormat="1" ht="29.25" customHeight="1">
      <c r="A42" s="67"/>
      <c r="B42" s="60"/>
      <c r="C42" s="79" t="s">
        <v>63</v>
      </c>
      <c r="D42" s="86"/>
      <c r="E42" s="314"/>
      <c r="F42" s="314"/>
      <c r="G42" s="314"/>
      <c r="H42" s="314"/>
      <c r="I42" s="215"/>
      <c r="J42" s="203"/>
      <c r="K42" s="203"/>
      <c r="L42" s="203"/>
      <c r="M42" s="204"/>
      <c r="N42" s="194">
        <f>N31</f>
        <v>19</v>
      </c>
      <c r="O42" s="193"/>
      <c r="P42" s="160">
        <v>20</v>
      </c>
      <c r="Q42" s="160">
        <v>47</v>
      </c>
      <c r="R42" s="160">
        <v>72</v>
      </c>
      <c r="S42" s="218" t="s">
        <v>132</v>
      </c>
      <c r="T42" s="193">
        <f>J42</f>
        <v>0</v>
      </c>
      <c r="U42" s="193">
        <f t="shared" si="2"/>
        <v>0</v>
      </c>
      <c r="V42" s="193">
        <f t="shared" si="2"/>
        <v>0</v>
      </c>
      <c r="W42" s="193">
        <f t="shared" si="2"/>
        <v>0</v>
      </c>
      <c r="X42" s="196">
        <f>W42+V42+U42+T42</f>
        <v>0</v>
      </c>
      <c r="AA42" s="47" t="s">
        <v>119</v>
      </c>
      <c r="AB42" s="183">
        <v>36381.3</v>
      </c>
    </row>
    <row r="43" spans="1:28" s="47" customFormat="1" ht="19.5" customHeight="1">
      <c r="A43" s="67"/>
      <c r="B43" s="63"/>
      <c r="C43" s="64" t="s">
        <v>64</v>
      </c>
      <c r="D43" s="69"/>
      <c r="E43" s="310"/>
      <c r="F43" s="310"/>
      <c r="G43" s="310"/>
      <c r="H43" s="310"/>
      <c r="I43" s="206"/>
      <c r="J43" s="205"/>
      <c r="K43" s="205"/>
      <c r="L43" s="205"/>
      <c r="M43" s="206"/>
      <c r="N43" s="194">
        <f>N32</f>
        <v>36</v>
      </c>
      <c r="O43" s="193"/>
      <c r="P43" s="160">
        <v>20</v>
      </c>
      <c r="Q43" s="160">
        <v>47</v>
      </c>
      <c r="R43" s="160">
        <v>72</v>
      </c>
      <c r="S43" s="160">
        <v>36.936117126</v>
      </c>
      <c r="T43" s="193">
        <f>J43</f>
        <v>0</v>
      </c>
      <c r="U43" s="193">
        <f t="shared" si="2"/>
        <v>0</v>
      </c>
      <c r="V43" s="193">
        <f t="shared" si="2"/>
        <v>0</v>
      </c>
      <c r="W43" s="193">
        <f t="shared" si="2"/>
        <v>0</v>
      </c>
      <c r="X43" s="196">
        <f>W43+V43+U43+T43</f>
        <v>0</v>
      </c>
      <c r="AA43" s="47" t="s">
        <v>120</v>
      </c>
      <c r="AB43" s="183">
        <v>35</v>
      </c>
    </row>
    <row r="44" spans="1:28" s="47" customFormat="1" ht="18.75" customHeight="1">
      <c r="A44" s="67"/>
      <c r="B44" s="63"/>
      <c r="C44" s="64" t="s">
        <v>65</v>
      </c>
      <c r="D44" s="69"/>
      <c r="E44" s="310"/>
      <c r="F44" s="310"/>
      <c r="G44" s="310"/>
      <c r="H44" s="310"/>
      <c r="I44" s="216"/>
      <c r="J44" s="205"/>
      <c r="K44" s="205"/>
      <c r="L44" s="205"/>
      <c r="M44" s="206"/>
      <c r="N44" s="194">
        <f>N33</f>
        <v>45</v>
      </c>
      <c r="O44" s="193"/>
      <c r="P44" s="160">
        <v>20</v>
      </c>
      <c r="Q44" s="160">
        <v>47</v>
      </c>
      <c r="R44" s="160">
        <v>72</v>
      </c>
      <c r="S44" s="160">
        <v>44.035924327</v>
      </c>
      <c r="T44" s="193">
        <f>J44</f>
        <v>0</v>
      </c>
      <c r="U44" s="193">
        <f t="shared" si="2"/>
        <v>0</v>
      </c>
      <c r="V44" s="193">
        <f t="shared" si="2"/>
        <v>0</v>
      </c>
      <c r="W44" s="193">
        <f t="shared" si="2"/>
        <v>0</v>
      </c>
      <c r="X44" s="196">
        <f>W44+V44+U44+T44</f>
        <v>0</v>
      </c>
      <c r="AA44" s="47" t="s">
        <v>121</v>
      </c>
      <c r="AB44" s="183">
        <v>42</v>
      </c>
    </row>
    <row r="45" spans="1:28" s="47" customFormat="1" ht="18.75" customHeight="1" hidden="1">
      <c r="A45" s="67"/>
      <c r="B45" s="133"/>
      <c r="C45" s="134"/>
      <c r="D45" s="135"/>
      <c r="E45" s="136"/>
      <c r="F45" s="136"/>
      <c r="G45" s="66"/>
      <c r="H45" s="66"/>
      <c r="I45" s="192"/>
      <c r="J45" s="192"/>
      <c r="K45" s="192"/>
      <c r="L45" s="192"/>
      <c r="M45" s="192"/>
      <c r="N45" s="164"/>
      <c r="O45" s="155"/>
      <c r="P45" s="160"/>
      <c r="Q45" s="160"/>
      <c r="R45" s="160"/>
      <c r="S45" s="160"/>
      <c r="T45" s="160"/>
      <c r="U45" s="58"/>
      <c r="V45" s="58"/>
      <c r="W45" s="58"/>
      <c r="X45" s="58"/>
      <c r="AB45" s="183"/>
    </row>
    <row r="46" spans="1:28" s="47" customFormat="1" ht="25.5">
      <c r="A46" s="67"/>
      <c r="B46" s="63">
        <v>1120000</v>
      </c>
      <c r="C46" s="87" t="s">
        <v>72</v>
      </c>
      <c r="D46" s="70" t="s">
        <v>67</v>
      </c>
      <c r="E46" s="310"/>
      <c r="F46" s="310"/>
      <c r="G46" s="310"/>
      <c r="H46" s="310"/>
      <c r="I46" s="206"/>
      <c r="J46" s="205"/>
      <c r="K46" s="205"/>
      <c r="L46" s="205"/>
      <c r="M46" s="206"/>
      <c r="N46" s="155"/>
      <c r="O46" s="155"/>
      <c r="P46" s="160"/>
      <c r="Q46" s="160"/>
      <c r="R46" s="160"/>
      <c r="S46" s="160"/>
      <c r="T46" s="160"/>
      <c r="AA46" s="177" t="s">
        <v>122</v>
      </c>
      <c r="AB46" s="212">
        <v>1000</v>
      </c>
    </row>
    <row r="47" spans="1:28" s="47" customFormat="1" ht="15.75" customHeight="1" thickBot="1">
      <c r="A47" s="67"/>
      <c r="B47" s="71">
        <v>1121000</v>
      </c>
      <c r="C47" s="88" t="s">
        <v>73</v>
      </c>
      <c r="D47" s="85"/>
      <c r="E47" s="313"/>
      <c r="F47" s="313"/>
      <c r="G47" s="313"/>
      <c r="H47" s="313"/>
      <c r="I47" s="74"/>
      <c r="J47" s="161"/>
      <c r="K47" s="161"/>
      <c r="L47" s="161"/>
      <c r="M47" s="74"/>
      <c r="N47" s="155"/>
      <c r="O47" s="155"/>
      <c r="P47" s="160"/>
      <c r="Q47" s="160"/>
      <c r="R47" s="160"/>
      <c r="S47" s="160"/>
      <c r="T47" s="160"/>
      <c r="AA47" s="47" t="s">
        <v>123</v>
      </c>
      <c r="AB47" s="183">
        <v>190</v>
      </c>
    </row>
    <row r="48" spans="1:28" s="58" customFormat="1" ht="18.75" customHeight="1" thickBot="1">
      <c r="A48" s="67"/>
      <c r="B48" s="54">
        <v>112120</v>
      </c>
      <c r="C48" s="89" t="s">
        <v>74</v>
      </c>
      <c r="D48" s="243" t="s">
        <v>75</v>
      </c>
      <c r="E48" s="317"/>
      <c r="F48" s="308"/>
      <c r="G48" s="308"/>
      <c r="H48" s="308"/>
      <c r="I48" s="57">
        <v>200</v>
      </c>
      <c r="J48" s="162">
        <v>63</v>
      </c>
      <c r="K48" s="142">
        <v>95</v>
      </c>
      <c r="L48" s="142">
        <v>127</v>
      </c>
      <c r="M48" s="236">
        <f>I48</f>
        <v>200</v>
      </c>
      <c r="N48" s="155">
        <f>J48</f>
        <v>63</v>
      </c>
      <c r="O48" s="155">
        <f>K48-J48</f>
        <v>32</v>
      </c>
      <c r="P48" s="155">
        <f>L48-K48</f>
        <v>32</v>
      </c>
      <c r="Q48" s="155">
        <f>M48-L48</f>
        <v>73</v>
      </c>
      <c r="R48" s="160"/>
      <c r="S48" s="160"/>
      <c r="T48" s="155">
        <f>J48</f>
        <v>63</v>
      </c>
      <c r="U48" s="155">
        <f aca="true" t="shared" si="3" ref="U48:W51">K48-J48</f>
        <v>32</v>
      </c>
      <c r="V48" s="155">
        <f t="shared" si="3"/>
        <v>32</v>
      </c>
      <c r="W48" s="155">
        <f t="shared" si="3"/>
        <v>73</v>
      </c>
      <c r="X48" s="186">
        <f>W48+V48+U48+T48</f>
        <v>200</v>
      </c>
      <c r="AA48" s="58" t="s">
        <v>124</v>
      </c>
      <c r="AB48" s="185">
        <v>395.6</v>
      </c>
    </row>
    <row r="49" spans="1:28" s="47" customFormat="1" ht="18" customHeight="1">
      <c r="A49" s="67"/>
      <c r="B49" s="60"/>
      <c r="C49" s="79" t="s">
        <v>63</v>
      </c>
      <c r="D49" s="80"/>
      <c r="E49" s="314"/>
      <c r="F49" s="314"/>
      <c r="G49" s="314"/>
      <c r="H49" s="314"/>
      <c r="I49" s="240">
        <v>40</v>
      </c>
      <c r="J49" s="143">
        <v>13</v>
      </c>
      <c r="K49" s="244">
        <v>18</v>
      </c>
      <c r="L49" s="165">
        <v>25</v>
      </c>
      <c r="M49" s="231">
        <f>I49</f>
        <v>40</v>
      </c>
      <c r="N49" s="164">
        <f>N42</f>
        <v>19</v>
      </c>
      <c r="O49" s="155"/>
      <c r="P49" s="160">
        <v>20</v>
      </c>
      <c r="Q49" s="160">
        <v>47</v>
      </c>
      <c r="R49" s="160">
        <v>72</v>
      </c>
      <c r="S49" s="218">
        <v>19.00961783</v>
      </c>
      <c r="T49" s="155">
        <f>J49</f>
        <v>13</v>
      </c>
      <c r="U49" s="155">
        <f t="shared" si="3"/>
        <v>5</v>
      </c>
      <c r="V49" s="155">
        <f t="shared" si="3"/>
        <v>7</v>
      </c>
      <c r="W49" s="155">
        <f t="shared" si="3"/>
        <v>15</v>
      </c>
      <c r="X49" s="186">
        <f>W49+V49+U49+T49</f>
        <v>40</v>
      </c>
      <c r="AB49" s="184">
        <f>SUM(AB42:AB48)</f>
        <v>38043.9</v>
      </c>
    </row>
    <row r="50" spans="1:24" s="47" customFormat="1" ht="18" customHeight="1">
      <c r="A50" s="67"/>
      <c r="B50" s="63"/>
      <c r="C50" s="64" t="s">
        <v>64</v>
      </c>
      <c r="D50" s="70"/>
      <c r="E50" s="310"/>
      <c r="F50" s="310"/>
      <c r="G50" s="310"/>
      <c r="H50" s="310"/>
      <c r="I50" s="229">
        <v>70</v>
      </c>
      <c r="J50" s="143">
        <v>22</v>
      </c>
      <c r="K50" s="143">
        <v>35</v>
      </c>
      <c r="L50" s="143">
        <v>46</v>
      </c>
      <c r="M50" s="66">
        <f>I50</f>
        <v>70</v>
      </c>
      <c r="N50" s="164">
        <f>N43</f>
        <v>36</v>
      </c>
      <c r="O50" s="155"/>
      <c r="P50" s="160">
        <v>20</v>
      </c>
      <c r="Q50" s="160">
        <v>47</v>
      </c>
      <c r="R50" s="160">
        <v>72</v>
      </c>
      <c r="S50" s="160">
        <v>36.936117126</v>
      </c>
      <c r="T50" s="155">
        <f>J50</f>
        <v>22</v>
      </c>
      <c r="U50" s="155">
        <f t="shared" si="3"/>
        <v>13</v>
      </c>
      <c r="V50" s="155">
        <f t="shared" si="3"/>
        <v>11</v>
      </c>
      <c r="W50" s="155">
        <f t="shared" si="3"/>
        <v>24</v>
      </c>
      <c r="X50" s="186">
        <f>W50+V50+U50+T50</f>
        <v>70</v>
      </c>
    </row>
    <row r="51" spans="1:24" s="47" customFormat="1" ht="18" customHeight="1">
      <c r="A51" s="67"/>
      <c r="B51" s="63"/>
      <c r="C51" s="64" t="s">
        <v>65</v>
      </c>
      <c r="D51" s="69"/>
      <c r="E51" s="310"/>
      <c r="F51" s="310"/>
      <c r="G51" s="310"/>
      <c r="H51" s="310"/>
      <c r="I51" s="229">
        <v>90</v>
      </c>
      <c r="J51" s="143">
        <v>28</v>
      </c>
      <c r="K51" s="165">
        <v>42</v>
      </c>
      <c r="L51" s="165">
        <v>56</v>
      </c>
      <c r="M51" s="66">
        <f>I51</f>
        <v>90</v>
      </c>
      <c r="N51" s="164">
        <f>N44</f>
        <v>45</v>
      </c>
      <c r="O51" s="155"/>
      <c r="P51" s="160">
        <v>20</v>
      </c>
      <c r="Q51" s="160">
        <v>47</v>
      </c>
      <c r="R51" s="160">
        <v>72</v>
      </c>
      <c r="S51" s="160">
        <v>44.035924327</v>
      </c>
      <c r="T51" s="155">
        <f>J51</f>
        <v>28</v>
      </c>
      <c r="U51" s="155">
        <f t="shared" si="3"/>
        <v>14</v>
      </c>
      <c r="V51" s="155">
        <f t="shared" si="3"/>
        <v>14</v>
      </c>
      <c r="W51" s="155">
        <f t="shared" si="3"/>
        <v>34</v>
      </c>
      <c r="X51" s="186">
        <f>W51+V51+U51+T51</f>
        <v>90</v>
      </c>
    </row>
    <row r="52" spans="1:24" s="47" customFormat="1" ht="21" customHeight="1" hidden="1">
      <c r="A52" s="67"/>
      <c r="B52" s="133"/>
      <c r="C52" s="126"/>
      <c r="D52" s="137"/>
      <c r="E52" s="128"/>
      <c r="F52" s="128"/>
      <c r="G52" s="74"/>
      <c r="H52" s="74"/>
      <c r="I52" s="74"/>
      <c r="J52" s="74" t="str">
        <f>IF(J48=J49+J50+J51,"ok","000")</f>
        <v>ok</v>
      </c>
      <c r="K52" s="74" t="str">
        <f>IF(K48=K49+K50+K51,"ok","000")</f>
        <v>ok</v>
      </c>
      <c r="L52" s="74" t="str">
        <f>IF(L48=L49+L50+L51,"ok","000")</f>
        <v>ok</v>
      </c>
      <c r="M52" s="74" t="str">
        <f>IF(M48=M49+M50+M51,"ok","000")</f>
        <v>ok</v>
      </c>
      <c r="N52" s="164"/>
      <c r="O52" s="155"/>
      <c r="P52" s="160"/>
      <c r="Q52" s="160"/>
      <c r="R52" s="160"/>
      <c r="S52" s="160"/>
      <c r="T52" s="160"/>
      <c r="U52" s="58"/>
      <c r="V52" s="58"/>
      <c r="W52" s="58"/>
      <c r="X52" s="177"/>
    </row>
    <row r="53" spans="1:24" s="47" customFormat="1" ht="15" thickBot="1">
      <c r="A53" s="67"/>
      <c r="B53" s="81">
        <v>112130</v>
      </c>
      <c r="C53" s="90" t="s">
        <v>76</v>
      </c>
      <c r="D53" s="85" t="s">
        <v>77</v>
      </c>
      <c r="E53" s="313"/>
      <c r="F53" s="313"/>
      <c r="G53" s="313"/>
      <c r="H53" s="313"/>
      <c r="I53" s="233">
        <f>I51+I50+I49</f>
        <v>200</v>
      </c>
      <c r="J53" s="233">
        <f>J51+J50+J49</f>
        <v>63</v>
      </c>
      <c r="K53" s="233">
        <f>K51+K50+K49</f>
        <v>95</v>
      </c>
      <c r="L53" s="233">
        <f>L51+L50+L49</f>
        <v>127</v>
      </c>
      <c r="M53" s="233">
        <f>M51+M50+M49</f>
        <v>200</v>
      </c>
      <c r="N53" s="155"/>
      <c r="O53" s="155"/>
      <c r="P53" s="160"/>
      <c r="Q53" s="160"/>
      <c r="R53" s="160"/>
      <c r="S53" s="160"/>
      <c r="T53" s="186">
        <f>T51+T50+T49</f>
        <v>63</v>
      </c>
      <c r="U53" s="186">
        <f>U51+U50+U49</f>
        <v>32</v>
      </c>
      <c r="V53" s="186">
        <f>V51+V50+V49</f>
        <v>32</v>
      </c>
      <c r="W53" s="186">
        <f>W51+W50+W49</f>
        <v>73</v>
      </c>
      <c r="X53" s="186">
        <f>X51+X50+X49</f>
        <v>200</v>
      </c>
    </row>
    <row r="54" spans="1:24" s="47" customFormat="1" ht="15.75" customHeight="1" thickBot="1">
      <c r="A54" s="67"/>
      <c r="B54" s="91"/>
      <c r="C54" s="92" t="s">
        <v>78</v>
      </c>
      <c r="D54" s="77" t="s">
        <v>79</v>
      </c>
      <c r="E54" s="308"/>
      <c r="F54" s="308"/>
      <c r="G54" s="308"/>
      <c r="H54" s="308"/>
      <c r="I54" s="57">
        <v>950</v>
      </c>
      <c r="J54" s="162">
        <v>200</v>
      </c>
      <c r="K54" s="162">
        <v>550</v>
      </c>
      <c r="L54" s="162">
        <f>K54</f>
        <v>550</v>
      </c>
      <c r="M54" s="57">
        <f>I54</f>
        <v>950</v>
      </c>
      <c r="N54" s="155">
        <f>J54</f>
        <v>200</v>
      </c>
      <c r="O54" s="155">
        <f>K54-J54</f>
        <v>350</v>
      </c>
      <c r="P54" s="155">
        <f>L54-K54</f>
        <v>0</v>
      </c>
      <c r="Q54" s="155">
        <f>M54-L54</f>
        <v>400</v>
      </c>
      <c r="R54" s="160"/>
      <c r="S54" s="160"/>
      <c r="T54" s="155">
        <f>J54</f>
        <v>200</v>
      </c>
      <c r="U54" s="155">
        <f aca="true" t="shared" si="4" ref="U54:W57">K54-J54</f>
        <v>350</v>
      </c>
      <c r="V54" s="155">
        <f t="shared" si="4"/>
        <v>0</v>
      </c>
      <c r="W54" s="155">
        <f t="shared" si="4"/>
        <v>400</v>
      </c>
      <c r="X54" s="186">
        <f>W54+V54+U54+T54</f>
        <v>950</v>
      </c>
    </row>
    <row r="55" spans="1:24" s="58" customFormat="1" ht="17.25" customHeight="1">
      <c r="A55" s="53"/>
      <c r="B55" s="63"/>
      <c r="C55" s="79" t="s">
        <v>63</v>
      </c>
      <c r="D55" s="86"/>
      <c r="E55" s="314"/>
      <c r="F55" s="314"/>
      <c r="G55" s="311"/>
      <c r="H55" s="312"/>
      <c r="I55" s="229">
        <v>180</v>
      </c>
      <c r="J55" s="162">
        <v>55</v>
      </c>
      <c r="K55" s="162">
        <v>160</v>
      </c>
      <c r="L55" s="162">
        <f>K55</f>
        <v>160</v>
      </c>
      <c r="M55" s="232">
        <f>I55</f>
        <v>180</v>
      </c>
      <c r="N55" s="164">
        <f>N49</f>
        <v>19</v>
      </c>
      <c r="O55" s="155"/>
      <c r="P55" s="160">
        <v>20</v>
      </c>
      <c r="Q55" s="160">
        <v>47</v>
      </c>
      <c r="R55" s="160">
        <v>72</v>
      </c>
      <c r="S55" s="237">
        <v>19.00961783</v>
      </c>
      <c r="T55" s="155">
        <f>J55</f>
        <v>55</v>
      </c>
      <c r="U55" s="155">
        <f t="shared" si="4"/>
        <v>105</v>
      </c>
      <c r="V55" s="155">
        <f t="shared" si="4"/>
        <v>0</v>
      </c>
      <c r="W55" s="155">
        <f t="shared" si="4"/>
        <v>20</v>
      </c>
      <c r="X55" s="186">
        <f>W55+V55+U55+T55</f>
        <v>180</v>
      </c>
    </row>
    <row r="56" spans="1:24" s="58" customFormat="1" ht="17.25" customHeight="1">
      <c r="A56" s="67"/>
      <c r="B56" s="63"/>
      <c r="C56" s="64" t="s">
        <v>64</v>
      </c>
      <c r="D56" s="69"/>
      <c r="E56" s="310"/>
      <c r="F56" s="310"/>
      <c r="G56" s="311"/>
      <c r="H56" s="312"/>
      <c r="I56" s="229">
        <f>ROUND(I54*N56%,0)</f>
        <v>342</v>
      </c>
      <c r="J56" s="143">
        <v>65</v>
      </c>
      <c r="K56" s="143">
        <v>180</v>
      </c>
      <c r="L56" s="143">
        <f>K56</f>
        <v>180</v>
      </c>
      <c r="M56" s="66">
        <f>I56</f>
        <v>342</v>
      </c>
      <c r="N56" s="164">
        <f>N50</f>
        <v>36</v>
      </c>
      <c r="O56" s="155"/>
      <c r="P56" s="160">
        <v>20</v>
      </c>
      <c r="Q56" s="160">
        <v>47</v>
      </c>
      <c r="R56" s="160">
        <v>72</v>
      </c>
      <c r="S56" s="238">
        <v>42.220124645</v>
      </c>
      <c r="T56" s="155">
        <f>J56</f>
        <v>65</v>
      </c>
      <c r="U56" s="155">
        <f t="shared" si="4"/>
        <v>115</v>
      </c>
      <c r="V56" s="155">
        <f t="shared" si="4"/>
        <v>0</v>
      </c>
      <c r="W56" s="155">
        <f t="shared" si="4"/>
        <v>162</v>
      </c>
      <c r="X56" s="186">
        <f>W56+V56+U56+T56</f>
        <v>342</v>
      </c>
    </row>
    <row r="57" spans="1:24" s="47" customFormat="1" ht="17.25" customHeight="1">
      <c r="A57" s="53"/>
      <c r="B57" s="93"/>
      <c r="C57" s="64" t="s">
        <v>65</v>
      </c>
      <c r="D57" s="70"/>
      <c r="E57" s="310"/>
      <c r="F57" s="310"/>
      <c r="G57" s="311"/>
      <c r="H57" s="312"/>
      <c r="I57" s="229">
        <f>ROUND(I54*N57%,0)</f>
        <v>428</v>
      </c>
      <c r="J57" s="165">
        <v>80</v>
      </c>
      <c r="K57" s="165">
        <v>210</v>
      </c>
      <c r="L57" s="165">
        <f>K57</f>
        <v>210</v>
      </c>
      <c r="M57" s="66">
        <f>I57</f>
        <v>428</v>
      </c>
      <c r="N57" s="164">
        <f>N51</f>
        <v>45</v>
      </c>
      <c r="O57" s="155"/>
      <c r="P57" s="160">
        <v>20</v>
      </c>
      <c r="Q57" s="160">
        <v>47</v>
      </c>
      <c r="R57" s="160">
        <v>72</v>
      </c>
      <c r="S57" s="238">
        <v>66.10258149</v>
      </c>
      <c r="T57" s="155">
        <f>J57</f>
        <v>80</v>
      </c>
      <c r="U57" s="155">
        <f t="shared" si="4"/>
        <v>130</v>
      </c>
      <c r="V57" s="155">
        <f t="shared" si="4"/>
        <v>0</v>
      </c>
      <c r="W57" s="155">
        <f t="shared" si="4"/>
        <v>218</v>
      </c>
      <c r="X57" s="186">
        <f>W57+V57+U57+T57</f>
        <v>428</v>
      </c>
    </row>
    <row r="58" spans="1:24" s="47" customFormat="1" ht="18.75" customHeight="1" hidden="1">
      <c r="A58" s="53"/>
      <c r="B58" s="133"/>
      <c r="C58" s="126"/>
      <c r="D58" s="137"/>
      <c r="E58" s="128"/>
      <c r="F58" s="128"/>
      <c r="G58" s="74"/>
      <c r="H58" s="74"/>
      <c r="I58" s="74"/>
      <c r="J58" s="74"/>
      <c r="K58" s="74"/>
      <c r="L58" s="74"/>
      <c r="M58" s="74"/>
      <c r="N58" s="164"/>
      <c r="O58" s="155"/>
      <c r="P58" s="160"/>
      <c r="Q58" s="160"/>
      <c r="R58" s="160"/>
      <c r="S58" s="160"/>
      <c r="T58" s="160"/>
      <c r="X58" s="177"/>
    </row>
    <row r="59" spans="1:24" s="47" customFormat="1" ht="16.5" customHeight="1">
      <c r="A59" s="53"/>
      <c r="B59" s="93"/>
      <c r="C59" s="94" t="s">
        <v>80</v>
      </c>
      <c r="D59" s="69" t="s">
        <v>81</v>
      </c>
      <c r="E59" s="310"/>
      <c r="F59" s="310"/>
      <c r="G59" s="313"/>
      <c r="H59" s="313"/>
      <c r="I59" s="233">
        <f>I57+I56+I55</f>
        <v>950</v>
      </c>
      <c r="J59" s="233">
        <f>J57+J56+J55</f>
        <v>200</v>
      </c>
      <c r="K59" s="233">
        <f>K57+K56+K55</f>
        <v>550</v>
      </c>
      <c r="L59" s="233">
        <f>L57+L56+L55</f>
        <v>550</v>
      </c>
      <c r="M59" s="233">
        <f>M57+M56+M55</f>
        <v>950</v>
      </c>
      <c r="N59" s="155"/>
      <c r="O59" s="155"/>
      <c r="P59" s="160"/>
      <c r="Q59" s="160"/>
      <c r="R59" s="160"/>
      <c r="S59" s="160"/>
      <c r="T59" s="186">
        <f>T57+T56+T55</f>
        <v>200</v>
      </c>
      <c r="U59" s="186">
        <f>U57+U56+U55</f>
        <v>350</v>
      </c>
      <c r="V59" s="186">
        <f>V57+V56+V55</f>
        <v>0</v>
      </c>
      <c r="W59" s="186">
        <f>W57+W56+W55</f>
        <v>400</v>
      </c>
      <c r="X59" s="186">
        <f>X57+X56+X55</f>
        <v>950</v>
      </c>
    </row>
    <row r="60" spans="1:24" s="48" customFormat="1" ht="17.25" customHeight="1">
      <c r="A60" s="67"/>
      <c r="B60" s="95"/>
      <c r="C60" s="64" t="s">
        <v>63</v>
      </c>
      <c r="D60" s="69"/>
      <c r="E60" s="310"/>
      <c r="F60" s="310"/>
      <c r="G60" s="310"/>
      <c r="H60" s="310"/>
      <c r="I60" s="66"/>
      <c r="J60" s="143"/>
      <c r="K60" s="143"/>
      <c r="L60" s="143"/>
      <c r="M60" s="66"/>
      <c r="N60" s="155"/>
      <c r="O60" s="155"/>
      <c r="P60" s="160"/>
      <c r="Q60" s="160">
        <f>I28*S55%</f>
        <v>6414.33930590558</v>
      </c>
      <c r="R60" s="160"/>
      <c r="S60" s="160"/>
      <c r="T60" s="160"/>
      <c r="U60" s="47"/>
      <c r="V60" s="47"/>
      <c r="W60" s="47"/>
      <c r="X60" s="177"/>
    </row>
    <row r="61" spans="1:24" s="47" customFormat="1" ht="17.25" customHeight="1">
      <c r="A61" s="67"/>
      <c r="B61" s="96"/>
      <c r="C61" s="64" t="s">
        <v>64</v>
      </c>
      <c r="D61" s="97"/>
      <c r="E61" s="310"/>
      <c r="F61" s="310"/>
      <c r="G61" s="310"/>
      <c r="H61" s="310"/>
      <c r="I61" s="66"/>
      <c r="J61" s="143"/>
      <c r="K61" s="143"/>
      <c r="L61" s="143"/>
      <c r="M61" s="66"/>
      <c r="N61" s="155"/>
      <c r="O61" s="155"/>
      <c r="P61" s="160"/>
      <c r="Q61" s="160"/>
      <c r="R61" s="160"/>
      <c r="S61" s="160"/>
      <c r="T61" s="160"/>
      <c r="X61" s="177"/>
    </row>
    <row r="62" spans="1:24" s="47" customFormat="1" ht="17.25" customHeight="1">
      <c r="A62" s="67"/>
      <c r="B62" s="98"/>
      <c r="C62" s="64" t="s">
        <v>65</v>
      </c>
      <c r="D62" s="97"/>
      <c r="E62" s="310"/>
      <c r="F62" s="310"/>
      <c r="G62" s="310"/>
      <c r="H62" s="310"/>
      <c r="I62" s="66"/>
      <c r="J62" s="143"/>
      <c r="K62" s="143"/>
      <c r="L62" s="143"/>
      <c r="M62" s="66"/>
      <c r="N62" s="155"/>
      <c r="O62" s="155"/>
      <c r="P62" s="160"/>
      <c r="Q62" s="160"/>
      <c r="R62" s="160"/>
      <c r="S62" s="160"/>
      <c r="T62" s="160"/>
      <c r="X62" s="177"/>
    </row>
    <row r="63" spans="1:24" s="47" customFormat="1" ht="16.5" customHeight="1">
      <c r="A63" s="67"/>
      <c r="B63" s="98"/>
      <c r="C63" s="99" t="s">
        <v>82</v>
      </c>
      <c r="D63" s="97">
        <v>421323</v>
      </c>
      <c r="E63" s="310"/>
      <c r="F63" s="310"/>
      <c r="G63" s="310"/>
      <c r="H63" s="310"/>
      <c r="I63" s="66"/>
      <c r="J63" s="143"/>
      <c r="K63" s="143"/>
      <c r="L63" s="143"/>
      <c r="M63" s="66"/>
      <c r="N63" s="155"/>
      <c r="O63" s="155"/>
      <c r="P63" s="160"/>
      <c r="Q63" s="160"/>
      <c r="R63" s="160"/>
      <c r="S63" s="160"/>
      <c r="T63" s="160"/>
      <c r="X63" s="177"/>
    </row>
    <row r="64" spans="1:24" s="47" customFormat="1" ht="17.25" customHeight="1">
      <c r="A64" s="67"/>
      <c r="B64" s="98"/>
      <c r="C64" s="64" t="s">
        <v>63</v>
      </c>
      <c r="D64" s="97"/>
      <c r="E64" s="310"/>
      <c r="F64" s="310"/>
      <c r="G64" s="310"/>
      <c r="H64" s="310"/>
      <c r="I64" s="66"/>
      <c r="J64" s="143"/>
      <c r="K64" s="143"/>
      <c r="L64" s="143"/>
      <c r="M64" s="66"/>
      <c r="N64" s="155"/>
      <c r="O64" s="155"/>
      <c r="P64" s="166"/>
      <c r="Q64" s="160"/>
      <c r="R64" s="160"/>
      <c r="S64" s="160"/>
      <c r="T64" s="160"/>
      <c r="X64" s="177"/>
    </row>
    <row r="65" spans="1:24" s="47" customFormat="1" ht="14.25">
      <c r="A65" s="67"/>
      <c r="B65" s="98"/>
      <c r="C65" s="64" t="s">
        <v>64</v>
      </c>
      <c r="D65" s="97"/>
      <c r="E65" s="310"/>
      <c r="F65" s="310"/>
      <c r="G65" s="310"/>
      <c r="H65" s="310"/>
      <c r="I65" s="66"/>
      <c r="J65" s="143"/>
      <c r="K65" s="143"/>
      <c r="L65" s="143"/>
      <c r="M65" s="66"/>
      <c r="N65" s="155"/>
      <c r="O65" s="155"/>
      <c r="P65" s="167"/>
      <c r="Q65" s="160"/>
      <c r="R65" s="160"/>
      <c r="S65" s="160"/>
      <c r="T65" s="160"/>
      <c r="X65" s="177"/>
    </row>
    <row r="66" spans="1:24" s="47" customFormat="1" ht="16.5" customHeight="1" thickBot="1">
      <c r="A66" s="67"/>
      <c r="B66" s="98"/>
      <c r="C66" s="84" t="s">
        <v>65</v>
      </c>
      <c r="D66" s="100"/>
      <c r="E66" s="313"/>
      <c r="F66" s="313"/>
      <c r="G66" s="313"/>
      <c r="H66" s="313"/>
      <c r="I66" s="74"/>
      <c r="J66" s="161"/>
      <c r="K66" s="161"/>
      <c r="L66" s="161"/>
      <c r="M66" s="74"/>
      <c r="N66" s="155"/>
      <c r="O66" s="155"/>
      <c r="P66" s="167"/>
      <c r="Q66" s="160"/>
      <c r="R66" s="160"/>
      <c r="S66" s="160"/>
      <c r="T66" s="160"/>
      <c r="X66" s="177"/>
    </row>
    <row r="67" spans="1:24" s="47" customFormat="1" ht="23.25" customHeight="1" thickBot="1">
      <c r="A67" s="67"/>
      <c r="B67" s="101">
        <v>112140</v>
      </c>
      <c r="C67" s="92" t="s">
        <v>83</v>
      </c>
      <c r="D67" s="102">
        <v>421400</v>
      </c>
      <c r="E67" s="308"/>
      <c r="F67" s="308"/>
      <c r="G67" s="308"/>
      <c r="H67" s="308"/>
      <c r="I67" s="57">
        <v>120</v>
      </c>
      <c r="J67" s="162">
        <f>I67/4</f>
        <v>30</v>
      </c>
      <c r="K67" s="162">
        <f>I67/4+J67</f>
        <v>60</v>
      </c>
      <c r="L67" s="162">
        <f>I67/4+K67</f>
        <v>90</v>
      </c>
      <c r="M67" s="57">
        <f>I67</f>
        <v>120</v>
      </c>
      <c r="N67" s="155">
        <f>J67</f>
        <v>30</v>
      </c>
      <c r="O67" s="155">
        <f>K67-J67</f>
        <v>30</v>
      </c>
      <c r="P67" s="155">
        <f>L67-K67</f>
        <v>30</v>
      </c>
      <c r="Q67" s="155">
        <f>M67-L67</f>
        <v>30</v>
      </c>
      <c r="R67" s="167"/>
      <c r="S67" s="167"/>
      <c r="T67" s="155">
        <f>J67</f>
        <v>30</v>
      </c>
      <c r="U67" s="155">
        <f aca="true" t="shared" si="5" ref="U67:W70">K67-J67</f>
        <v>30</v>
      </c>
      <c r="V67" s="155">
        <f t="shared" si="5"/>
        <v>30</v>
      </c>
      <c r="W67" s="155">
        <f t="shared" si="5"/>
        <v>30</v>
      </c>
      <c r="X67" s="186">
        <f>W67+V67+U67+T67</f>
        <v>120</v>
      </c>
    </row>
    <row r="68" spans="1:24" s="47" customFormat="1" ht="15.75" customHeight="1">
      <c r="A68" s="67"/>
      <c r="B68" s="98"/>
      <c r="C68" s="79" t="s">
        <v>63</v>
      </c>
      <c r="D68" s="61"/>
      <c r="E68" s="314"/>
      <c r="F68" s="314"/>
      <c r="G68" s="314"/>
      <c r="H68" s="314"/>
      <c r="I68" s="229">
        <f>ROUND(I67*N68%,0)</f>
        <v>23</v>
      </c>
      <c r="J68" s="162">
        <v>9</v>
      </c>
      <c r="K68" s="162">
        <v>15</v>
      </c>
      <c r="L68" s="162">
        <v>25</v>
      </c>
      <c r="M68" s="232">
        <f>I68</f>
        <v>23</v>
      </c>
      <c r="N68" s="164">
        <f>N55</f>
        <v>19</v>
      </c>
      <c r="O68" s="155"/>
      <c r="P68" s="160">
        <v>20</v>
      </c>
      <c r="Q68" s="160">
        <v>47</v>
      </c>
      <c r="R68" s="160">
        <v>72</v>
      </c>
      <c r="S68" s="218" t="s">
        <v>132</v>
      </c>
      <c r="T68" s="155">
        <f>J68</f>
        <v>9</v>
      </c>
      <c r="U68" s="155">
        <f t="shared" si="5"/>
        <v>6</v>
      </c>
      <c r="V68" s="155">
        <f t="shared" si="5"/>
        <v>10</v>
      </c>
      <c r="W68" s="155">
        <f t="shared" si="5"/>
        <v>-2</v>
      </c>
      <c r="X68" s="186">
        <f>W68+V68+U68+T68</f>
        <v>23</v>
      </c>
    </row>
    <row r="69" spans="1:24" s="47" customFormat="1" ht="15.75" customHeight="1">
      <c r="A69" s="67"/>
      <c r="B69" s="98"/>
      <c r="C69" s="64" t="s">
        <v>64</v>
      </c>
      <c r="D69" s="97"/>
      <c r="E69" s="310"/>
      <c r="F69" s="310"/>
      <c r="G69" s="310"/>
      <c r="H69" s="310"/>
      <c r="I69" s="229">
        <v>43</v>
      </c>
      <c r="J69" s="143">
        <v>10</v>
      </c>
      <c r="K69" s="143">
        <v>20</v>
      </c>
      <c r="L69" s="143">
        <v>30</v>
      </c>
      <c r="M69" s="66">
        <f>I69</f>
        <v>43</v>
      </c>
      <c r="N69" s="164">
        <f>N56</f>
        <v>36</v>
      </c>
      <c r="O69" s="155"/>
      <c r="P69" s="160">
        <v>20</v>
      </c>
      <c r="Q69" s="160">
        <v>47</v>
      </c>
      <c r="R69" s="160">
        <v>72</v>
      </c>
      <c r="S69" s="160">
        <v>36.936117126</v>
      </c>
      <c r="T69" s="155">
        <f>J69</f>
        <v>10</v>
      </c>
      <c r="U69" s="155">
        <f t="shared" si="5"/>
        <v>10</v>
      </c>
      <c r="V69" s="155">
        <f t="shared" si="5"/>
        <v>10</v>
      </c>
      <c r="W69" s="155">
        <f t="shared" si="5"/>
        <v>13</v>
      </c>
      <c r="X69" s="186">
        <f>W69+V69+U69+T69</f>
        <v>43</v>
      </c>
    </row>
    <row r="70" spans="2:24" ht="15.75" customHeight="1">
      <c r="B70" s="98"/>
      <c r="C70" s="64" t="s">
        <v>65</v>
      </c>
      <c r="D70" s="97"/>
      <c r="E70" s="310"/>
      <c r="F70" s="310"/>
      <c r="G70" s="310"/>
      <c r="H70" s="310"/>
      <c r="I70" s="229">
        <f>I67*N70%</f>
        <v>54</v>
      </c>
      <c r="J70" s="165">
        <v>11</v>
      </c>
      <c r="K70" s="165">
        <v>25</v>
      </c>
      <c r="L70" s="165">
        <v>35</v>
      </c>
      <c r="M70" s="66">
        <f>I70</f>
        <v>54</v>
      </c>
      <c r="N70" s="164">
        <f>N57</f>
        <v>45</v>
      </c>
      <c r="O70" s="155"/>
      <c r="P70" s="160">
        <v>20</v>
      </c>
      <c r="Q70" s="160">
        <v>47</v>
      </c>
      <c r="R70" s="160">
        <v>72</v>
      </c>
      <c r="S70" s="160">
        <v>44.035924327</v>
      </c>
      <c r="T70" s="155">
        <f>J70</f>
        <v>11</v>
      </c>
      <c r="U70" s="155">
        <f t="shared" si="5"/>
        <v>14</v>
      </c>
      <c r="V70" s="155">
        <f t="shared" si="5"/>
        <v>10</v>
      </c>
      <c r="W70" s="155">
        <f t="shared" si="5"/>
        <v>19</v>
      </c>
      <c r="X70" s="186">
        <f>W70+V70+U70+T70</f>
        <v>54</v>
      </c>
    </row>
    <row r="71" spans="2:24" ht="14.25" hidden="1">
      <c r="B71" s="138"/>
      <c r="C71" s="126"/>
      <c r="D71" s="139"/>
      <c r="E71" s="128"/>
      <c r="F71" s="128"/>
      <c r="G71" s="74"/>
      <c r="H71" s="74"/>
      <c r="I71" s="74"/>
      <c r="J71" s="74"/>
      <c r="K71" s="74"/>
      <c r="L71" s="74"/>
      <c r="M71" s="74"/>
      <c r="N71" s="164"/>
      <c r="O71" s="155"/>
      <c r="P71" s="167"/>
      <c r="Q71" s="167"/>
      <c r="R71" s="167"/>
      <c r="S71" s="167"/>
      <c r="T71" s="167"/>
      <c r="X71" s="195"/>
    </row>
    <row r="72" spans="2:24" ht="26.25" thickBot="1">
      <c r="B72" s="103">
        <v>1122000</v>
      </c>
      <c r="C72" s="88" t="s">
        <v>84</v>
      </c>
      <c r="D72" s="100"/>
      <c r="E72" s="313"/>
      <c r="F72" s="313"/>
      <c r="G72" s="313"/>
      <c r="H72" s="313"/>
      <c r="I72" s="233">
        <f>I70+I69+I68</f>
        <v>120</v>
      </c>
      <c r="J72" s="233">
        <f>J70+J69+J68</f>
        <v>30</v>
      </c>
      <c r="K72" s="233">
        <f>K70+K69+K68</f>
        <v>60</v>
      </c>
      <c r="L72" s="233">
        <f>L70+L69+L68</f>
        <v>90</v>
      </c>
      <c r="M72" s="233">
        <f>M70+M69+M68</f>
        <v>120</v>
      </c>
      <c r="N72" s="155"/>
      <c r="O72" s="155"/>
      <c r="P72" s="167"/>
      <c r="Q72" s="167"/>
      <c r="R72" s="167"/>
      <c r="S72" s="167"/>
      <c r="T72" s="186">
        <f>T70+T69+T68</f>
        <v>30</v>
      </c>
      <c r="U72" s="186">
        <f>U70+U69+U68</f>
        <v>30</v>
      </c>
      <c r="V72" s="186">
        <f>V70+V69+V68</f>
        <v>30</v>
      </c>
      <c r="W72" s="186">
        <f>W70+W69+W68</f>
        <v>30</v>
      </c>
      <c r="X72" s="186">
        <f>X70+X69+X68</f>
        <v>120</v>
      </c>
    </row>
    <row r="73" spans="2:24" ht="15" thickBot="1">
      <c r="B73" s="104">
        <v>112210</v>
      </c>
      <c r="C73" s="76" t="s">
        <v>85</v>
      </c>
      <c r="D73" s="102">
        <v>422100</v>
      </c>
      <c r="E73" s="308"/>
      <c r="F73" s="308"/>
      <c r="G73" s="308"/>
      <c r="H73" s="308"/>
      <c r="I73" s="57">
        <v>50</v>
      </c>
      <c r="J73" s="162">
        <v>10</v>
      </c>
      <c r="K73" s="162">
        <v>25</v>
      </c>
      <c r="L73" s="162">
        <v>35</v>
      </c>
      <c r="M73" s="57">
        <f>I73</f>
        <v>50</v>
      </c>
      <c r="N73" s="155">
        <f>J73</f>
        <v>10</v>
      </c>
      <c r="O73" s="155">
        <f>K73-J73</f>
        <v>15</v>
      </c>
      <c r="P73" s="155">
        <f>L73-K73</f>
        <v>10</v>
      </c>
      <c r="Q73" s="155">
        <f>M73-L73</f>
        <v>15</v>
      </c>
      <c r="R73" s="167"/>
      <c r="S73" s="167"/>
      <c r="T73" s="155">
        <f>J73</f>
        <v>10</v>
      </c>
      <c r="U73" s="155">
        <f aca="true" t="shared" si="6" ref="U73:W76">K73-J73</f>
        <v>15</v>
      </c>
      <c r="V73" s="155">
        <f t="shared" si="6"/>
        <v>10</v>
      </c>
      <c r="W73" s="155">
        <f t="shared" si="6"/>
        <v>15</v>
      </c>
      <c r="X73" s="186">
        <f>W73+V73+U73+T73</f>
        <v>50</v>
      </c>
    </row>
    <row r="74" spans="2:24" ht="14.25">
      <c r="B74" s="105"/>
      <c r="C74" s="79" t="s">
        <v>63</v>
      </c>
      <c r="D74" s="61"/>
      <c r="E74" s="314"/>
      <c r="F74" s="314"/>
      <c r="G74" s="314"/>
      <c r="H74" s="314"/>
      <c r="I74" s="229">
        <f>I73*N74%</f>
        <v>9.5</v>
      </c>
      <c r="J74" s="162">
        <v>3</v>
      </c>
      <c r="K74" s="162">
        <v>6</v>
      </c>
      <c r="L74" s="162">
        <v>9</v>
      </c>
      <c r="M74" s="232">
        <f>I74</f>
        <v>9.5</v>
      </c>
      <c r="N74" s="164">
        <f>N68</f>
        <v>19</v>
      </c>
      <c r="O74" s="155"/>
      <c r="P74" s="160">
        <v>20</v>
      </c>
      <c r="Q74" s="160">
        <v>47</v>
      </c>
      <c r="R74" s="160">
        <v>72</v>
      </c>
      <c r="S74" s="218" t="s">
        <v>132</v>
      </c>
      <c r="T74" s="155">
        <f>J74</f>
        <v>3</v>
      </c>
      <c r="U74" s="155">
        <f t="shared" si="6"/>
        <v>3</v>
      </c>
      <c r="V74" s="155">
        <f t="shared" si="6"/>
        <v>3</v>
      </c>
      <c r="W74" s="155">
        <f t="shared" si="6"/>
        <v>0.5</v>
      </c>
      <c r="X74" s="186">
        <f>W74+V74+U74+T74</f>
        <v>9.5</v>
      </c>
    </row>
    <row r="75" spans="2:24" ht="14.25">
      <c r="B75" s="98"/>
      <c r="C75" s="64" t="s">
        <v>64</v>
      </c>
      <c r="D75" s="97"/>
      <c r="E75" s="310"/>
      <c r="F75" s="310"/>
      <c r="G75" s="310"/>
      <c r="H75" s="310"/>
      <c r="I75" s="229">
        <f>I73*N75%</f>
        <v>18</v>
      </c>
      <c r="J75" s="143">
        <v>3</v>
      </c>
      <c r="K75" s="143">
        <v>9</v>
      </c>
      <c r="L75" s="143">
        <v>11</v>
      </c>
      <c r="M75" s="66">
        <f>I75</f>
        <v>18</v>
      </c>
      <c r="N75" s="164">
        <f>N69</f>
        <v>36</v>
      </c>
      <c r="O75" s="155"/>
      <c r="P75" s="160">
        <v>20</v>
      </c>
      <c r="Q75" s="160">
        <v>47</v>
      </c>
      <c r="R75" s="160">
        <v>72</v>
      </c>
      <c r="S75" s="160">
        <v>36.936117126</v>
      </c>
      <c r="T75" s="155">
        <f>J75</f>
        <v>3</v>
      </c>
      <c r="U75" s="155">
        <f t="shared" si="6"/>
        <v>6</v>
      </c>
      <c r="V75" s="155">
        <f t="shared" si="6"/>
        <v>2</v>
      </c>
      <c r="W75" s="155">
        <f t="shared" si="6"/>
        <v>7</v>
      </c>
      <c r="X75" s="186">
        <f>W75+V75+U75+T75</f>
        <v>18</v>
      </c>
    </row>
    <row r="76" spans="2:24" ht="14.25">
      <c r="B76" s="98"/>
      <c r="C76" s="64" t="s">
        <v>65</v>
      </c>
      <c r="D76" s="97"/>
      <c r="E76" s="310"/>
      <c r="F76" s="310"/>
      <c r="G76" s="310"/>
      <c r="H76" s="310"/>
      <c r="I76" s="229">
        <f>I73*N76%</f>
        <v>22.5</v>
      </c>
      <c r="J76" s="165">
        <v>4</v>
      </c>
      <c r="K76" s="165">
        <v>10</v>
      </c>
      <c r="L76" s="165">
        <v>15</v>
      </c>
      <c r="M76" s="66">
        <f>I76</f>
        <v>22.5</v>
      </c>
      <c r="N76" s="164">
        <f>N70</f>
        <v>45</v>
      </c>
      <c r="O76" s="155"/>
      <c r="P76" s="160">
        <v>20</v>
      </c>
      <c r="Q76" s="160">
        <v>47</v>
      </c>
      <c r="R76" s="160">
        <v>72</v>
      </c>
      <c r="S76" s="160">
        <v>44.035924327</v>
      </c>
      <c r="T76" s="155">
        <f>J76</f>
        <v>4</v>
      </c>
      <c r="U76" s="155">
        <f t="shared" si="6"/>
        <v>6</v>
      </c>
      <c r="V76" s="155">
        <f t="shared" si="6"/>
        <v>5</v>
      </c>
      <c r="W76" s="155">
        <f t="shared" si="6"/>
        <v>7.5</v>
      </c>
      <c r="X76" s="186">
        <f>W76+V76+U76+T76</f>
        <v>22.5</v>
      </c>
    </row>
    <row r="77" spans="2:24" ht="14.25" hidden="1">
      <c r="B77" s="140"/>
      <c r="C77" s="134"/>
      <c r="D77" s="141"/>
      <c r="E77" s="136"/>
      <c r="F77" s="136"/>
      <c r="G77" s="66"/>
      <c r="H77" s="66"/>
      <c r="I77" s="74"/>
      <c r="J77" s="74"/>
      <c r="K77" s="74"/>
      <c r="L77" s="74"/>
      <c r="M77" s="232"/>
      <c r="N77" s="164"/>
      <c r="O77" s="155"/>
      <c r="P77" s="167"/>
      <c r="Q77" s="167"/>
      <c r="R77" s="167"/>
      <c r="S77" s="167"/>
      <c r="T77" s="167"/>
      <c r="X77" s="195"/>
    </row>
    <row r="78" spans="2:24" ht="14.25">
      <c r="B78" s="98">
        <v>1122300</v>
      </c>
      <c r="C78" s="94" t="s">
        <v>86</v>
      </c>
      <c r="D78" s="97">
        <v>422900</v>
      </c>
      <c r="E78" s="310"/>
      <c r="F78" s="310"/>
      <c r="G78" s="313"/>
      <c r="H78" s="313"/>
      <c r="I78" s="233">
        <f>I76+I75+I74</f>
        <v>50</v>
      </c>
      <c r="J78" s="233">
        <f>J76+J75+J74</f>
        <v>10</v>
      </c>
      <c r="K78" s="233">
        <f>K76+K75+K74</f>
        <v>25</v>
      </c>
      <c r="L78" s="233">
        <f>L76+L75+L74</f>
        <v>35</v>
      </c>
      <c r="M78" s="233">
        <f>M76+M75+M74</f>
        <v>50</v>
      </c>
      <c r="N78" s="155"/>
      <c r="O78" s="155"/>
      <c r="P78" s="167"/>
      <c r="Q78" s="167"/>
      <c r="R78" s="167"/>
      <c r="S78" s="167"/>
      <c r="T78" s="186">
        <f>T76+T75+T74</f>
        <v>10</v>
      </c>
      <c r="U78" s="186">
        <f>U76+U75+U74</f>
        <v>15</v>
      </c>
      <c r="V78" s="186">
        <f>V76+V75+V74</f>
        <v>10</v>
      </c>
      <c r="W78" s="186">
        <f>W76+W75+W74</f>
        <v>15</v>
      </c>
      <c r="X78" s="186">
        <f>X76+X75+X74</f>
        <v>50</v>
      </c>
    </row>
    <row r="79" spans="2:24" ht="14.25">
      <c r="B79" s="98"/>
      <c r="C79" s="64" t="s">
        <v>63</v>
      </c>
      <c r="D79" s="97"/>
      <c r="E79" s="310"/>
      <c r="F79" s="310"/>
      <c r="G79" s="310"/>
      <c r="H79" s="310"/>
      <c r="I79" s="66"/>
      <c r="J79" s="66"/>
      <c r="K79" s="66"/>
      <c r="L79" s="66"/>
      <c r="M79" s="66"/>
      <c r="N79" s="155"/>
      <c r="O79" s="155"/>
      <c r="P79" s="167"/>
      <c r="Q79" s="167"/>
      <c r="R79" s="167"/>
      <c r="S79" s="167"/>
      <c r="T79" s="167"/>
      <c r="X79" s="195"/>
    </row>
    <row r="80" spans="2:24" ht="14.25">
      <c r="B80" s="98"/>
      <c r="C80" s="64" t="s">
        <v>64</v>
      </c>
      <c r="D80" s="97"/>
      <c r="E80" s="310"/>
      <c r="F80" s="310"/>
      <c r="G80" s="310"/>
      <c r="H80" s="310"/>
      <c r="I80" s="66"/>
      <c r="J80" s="143"/>
      <c r="K80" s="143"/>
      <c r="L80" s="143"/>
      <c r="M80" s="66"/>
      <c r="N80" s="155"/>
      <c r="O80" s="155"/>
      <c r="P80" s="167"/>
      <c r="Q80" s="167"/>
      <c r="R80" s="167"/>
      <c r="S80" s="167"/>
      <c r="T80" s="167"/>
      <c r="X80" s="195"/>
    </row>
    <row r="81" spans="2:24" ht="14.25">
      <c r="B81" s="98"/>
      <c r="C81" s="64" t="s">
        <v>65</v>
      </c>
      <c r="D81" s="97"/>
      <c r="E81" s="310"/>
      <c r="F81" s="310"/>
      <c r="G81" s="310"/>
      <c r="H81" s="310"/>
      <c r="I81" s="66"/>
      <c r="J81" s="143"/>
      <c r="K81" s="143"/>
      <c r="L81" s="143"/>
      <c r="M81" s="66"/>
      <c r="N81" s="155"/>
      <c r="O81" s="155"/>
      <c r="P81" s="167"/>
      <c r="Q81" s="167"/>
      <c r="R81" s="167"/>
      <c r="S81" s="167"/>
      <c r="T81" s="167"/>
      <c r="X81" s="195"/>
    </row>
    <row r="82" spans="2:24" ht="33" customHeight="1" thickBot="1">
      <c r="B82" s="145">
        <v>1123000</v>
      </c>
      <c r="C82" s="88" t="s">
        <v>87</v>
      </c>
      <c r="D82" s="100" t="s">
        <v>67</v>
      </c>
      <c r="E82" s="313"/>
      <c r="F82" s="313"/>
      <c r="G82" s="313"/>
      <c r="H82" s="313"/>
      <c r="I82" s="74"/>
      <c r="J82" s="161"/>
      <c r="K82" s="161"/>
      <c r="L82" s="161"/>
      <c r="M82" s="74"/>
      <c r="N82" s="155"/>
      <c r="O82" s="155"/>
      <c r="P82" s="167"/>
      <c r="Q82" s="167"/>
      <c r="R82" s="167"/>
      <c r="S82" s="167"/>
      <c r="T82" s="167"/>
      <c r="X82" s="195"/>
    </row>
    <row r="83" spans="2:24" ht="30" customHeight="1" thickBot="1">
      <c r="B83" s="104">
        <v>1123800</v>
      </c>
      <c r="C83" s="106" t="s">
        <v>88</v>
      </c>
      <c r="D83" s="102">
        <v>423900</v>
      </c>
      <c r="E83" s="308"/>
      <c r="F83" s="308"/>
      <c r="G83" s="308"/>
      <c r="H83" s="308"/>
      <c r="I83" s="57">
        <v>578.9</v>
      </c>
      <c r="J83" s="162">
        <v>120</v>
      </c>
      <c r="K83" s="162">
        <v>270</v>
      </c>
      <c r="L83" s="162">
        <v>420</v>
      </c>
      <c r="M83" s="57">
        <f>I83</f>
        <v>578.9</v>
      </c>
      <c r="N83" s="155">
        <f>J83</f>
        <v>120</v>
      </c>
      <c r="O83" s="155">
        <f>K83-J83</f>
        <v>150</v>
      </c>
      <c r="P83" s="155">
        <f>L83-K83</f>
        <v>150</v>
      </c>
      <c r="Q83" s="155">
        <f>M83-L83</f>
        <v>158.89999999999998</v>
      </c>
      <c r="R83" s="167"/>
      <c r="S83" s="167"/>
      <c r="T83" s="155">
        <f>J83</f>
        <v>120</v>
      </c>
      <c r="U83" s="155">
        <f aca="true" t="shared" si="7" ref="U83:W87">K83-J83</f>
        <v>150</v>
      </c>
      <c r="V83" s="155">
        <f t="shared" si="7"/>
        <v>150</v>
      </c>
      <c r="W83" s="155">
        <f t="shared" si="7"/>
        <v>158.89999999999998</v>
      </c>
      <c r="X83" s="186">
        <f>W83+V83+U83+T83</f>
        <v>578.9</v>
      </c>
    </row>
    <row r="84" spans="2:24" ht="15.75" customHeight="1">
      <c r="B84" s="105"/>
      <c r="C84" s="79" t="s">
        <v>63</v>
      </c>
      <c r="D84" s="61"/>
      <c r="E84" s="314"/>
      <c r="F84" s="314"/>
      <c r="G84" s="314"/>
      <c r="H84" s="314"/>
      <c r="I84" s="229">
        <f>I83*N84%</f>
        <v>109.991</v>
      </c>
      <c r="J84" s="162">
        <v>30</v>
      </c>
      <c r="K84" s="162">
        <v>80</v>
      </c>
      <c r="L84" s="162">
        <v>110</v>
      </c>
      <c r="M84" s="232">
        <f>I84</f>
        <v>109.991</v>
      </c>
      <c r="N84" s="164">
        <f>N74</f>
        <v>19</v>
      </c>
      <c r="O84" s="155"/>
      <c r="P84" s="160">
        <v>20</v>
      </c>
      <c r="Q84" s="160">
        <v>47</v>
      </c>
      <c r="R84" s="160">
        <v>72</v>
      </c>
      <c r="S84" s="218" t="s">
        <v>132</v>
      </c>
      <c r="T84" s="155">
        <f>J84</f>
        <v>30</v>
      </c>
      <c r="U84" s="155">
        <f t="shared" si="7"/>
        <v>50</v>
      </c>
      <c r="V84" s="155">
        <f t="shared" si="7"/>
        <v>30</v>
      </c>
      <c r="W84" s="155">
        <f t="shared" si="7"/>
        <v>-0.009000000000000341</v>
      </c>
      <c r="X84" s="186">
        <f>W84+V84+U84+T84</f>
        <v>109.991</v>
      </c>
    </row>
    <row r="85" spans="2:24" ht="15.75" customHeight="1">
      <c r="B85" s="98"/>
      <c r="C85" s="64" t="s">
        <v>64</v>
      </c>
      <c r="D85" s="97"/>
      <c r="E85" s="310"/>
      <c r="F85" s="310"/>
      <c r="G85" s="310"/>
      <c r="H85" s="310"/>
      <c r="I85" s="229">
        <f>I83*N85%</f>
        <v>208.404</v>
      </c>
      <c r="J85" s="143">
        <v>40</v>
      </c>
      <c r="K85" s="143">
        <v>90</v>
      </c>
      <c r="L85" s="143">
        <v>140</v>
      </c>
      <c r="M85" s="66">
        <f>I85</f>
        <v>208.404</v>
      </c>
      <c r="N85" s="164">
        <f>N75</f>
        <v>36</v>
      </c>
      <c r="O85" s="155"/>
      <c r="P85" s="160">
        <v>20</v>
      </c>
      <c r="Q85" s="160">
        <v>47</v>
      </c>
      <c r="R85" s="160">
        <v>72</v>
      </c>
      <c r="S85" s="160">
        <v>36.936117126</v>
      </c>
      <c r="T85" s="155">
        <f>J85</f>
        <v>40</v>
      </c>
      <c r="U85" s="155">
        <f t="shared" si="7"/>
        <v>50</v>
      </c>
      <c r="V85" s="155">
        <f t="shared" si="7"/>
        <v>50</v>
      </c>
      <c r="W85" s="155">
        <f t="shared" si="7"/>
        <v>68.404</v>
      </c>
      <c r="X85" s="186">
        <f>W85+V85+U85+T85</f>
        <v>208.404</v>
      </c>
    </row>
    <row r="86" spans="2:24" ht="15.75" customHeight="1">
      <c r="B86" s="98"/>
      <c r="C86" s="64" t="s">
        <v>65</v>
      </c>
      <c r="D86" s="97"/>
      <c r="E86" s="310"/>
      <c r="F86" s="310"/>
      <c r="G86" s="310"/>
      <c r="H86" s="310"/>
      <c r="I86" s="229">
        <f>I83*N86%</f>
        <v>260.505</v>
      </c>
      <c r="J86" s="165">
        <v>50</v>
      </c>
      <c r="K86" s="165">
        <v>100</v>
      </c>
      <c r="L86" s="165">
        <v>170</v>
      </c>
      <c r="M86" s="66">
        <f>I86</f>
        <v>260.505</v>
      </c>
      <c r="N86" s="164">
        <f>N76</f>
        <v>45</v>
      </c>
      <c r="O86" s="155"/>
      <c r="P86" s="160">
        <v>20</v>
      </c>
      <c r="Q86" s="160">
        <v>47</v>
      </c>
      <c r="R86" s="160">
        <v>72</v>
      </c>
      <c r="S86" s="160">
        <v>44.035924327</v>
      </c>
      <c r="T86" s="155">
        <f>J86</f>
        <v>50</v>
      </c>
      <c r="U86" s="155">
        <f t="shared" si="7"/>
        <v>50</v>
      </c>
      <c r="V86" s="155">
        <f t="shared" si="7"/>
        <v>70</v>
      </c>
      <c r="W86" s="155">
        <f t="shared" si="7"/>
        <v>90.505</v>
      </c>
      <c r="X86" s="186">
        <f>W86+V86+U86+T86</f>
        <v>260.505</v>
      </c>
    </row>
    <row r="87" spans="2:24" ht="24" customHeight="1" hidden="1">
      <c r="B87" s="140"/>
      <c r="C87" s="134"/>
      <c r="D87" s="141"/>
      <c r="E87" s="136"/>
      <c r="F87" s="136"/>
      <c r="G87" s="66"/>
      <c r="H87" s="66"/>
      <c r="I87" s="74"/>
      <c r="J87" s="74"/>
      <c r="K87" s="74"/>
      <c r="L87" s="74"/>
      <c r="M87" s="74"/>
      <c r="N87" s="164"/>
      <c r="O87" s="155"/>
      <c r="P87" s="167"/>
      <c r="Q87" s="167"/>
      <c r="R87" s="167"/>
      <c r="S87" s="167"/>
      <c r="T87" s="155">
        <f>J87</f>
        <v>0</v>
      </c>
      <c r="U87" s="155">
        <f t="shared" si="7"/>
        <v>0</v>
      </c>
      <c r="V87" s="155">
        <f t="shared" si="7"/>
        <v>0</v>
      </c>
      <c r="W87" s="155">
        <f t="shared" si="7"/>
        <v>0</v>
      </c>
      <c r="X87" s="157">
        <f>W87+V87+U87+T87</f>
        <v>0</v>
      </c>
    </row>
    <row r="88" spans="2:24" ht="24" customHeight="1">
      <c r="B88" s="98">
        <v>1126000</v>
      </c>
      <c r="C88" s="146" t="s">
        <v>89</v>
      </c>
      <c r="D88" s="97" t="s">
        <v>67</v>
      </c>
      <c r="E88" s="310"/>
      <c r="F88" s="310"/>
      <c r="G88" s="319"/>
      <c r="H88" s="319"/>
      <c r="I88" s="233">
        <f>I86+I85+I84</f>
        <v>578.9</v>
      </c>
      <c r="J88" s="233">
        <f>J86+J85+J84</f>
        <v>120</v>
      </c>
      <c r="K88" s="233">
        <f>K86+K85+K84</f>
        <v>270</v>
      </c>
      <c r="L88" s="233">
        <f>L86+L85+L84</f>
        <v>420</v>
      </c>
      <c r="M88" s="233">
        <f>M86+M85+M84</f>
        <v>578.9</v>
      </c>
      <c r="N88" s="155"/>
      <c r="O88" s="155"/>
      <c r="P88" s="167"/>
      <c r="Q88" s="167"/>
      <c r="R88" s="167"/>
      <c r="S88" s="167"/>
      <c r="T88" s="186">
        <f>T86+T85+T84</f>
        <v>120</v>
      </c>
      <c r="U88" s="186">
        <f>U86+U85+U84</f>
        <v>150</v>
      </c>
      <c r="V88" s="186">
        <f>V86+V85+V84</f>
        <v>150</v>
      </c>
      <c r="W88" s="186">
        <f>W86+W85+W84</f>
        <v>158.89999999999998</v>
      </c>
      <c r="X88" s="186">
        <f>X86+X85+X84</f>
        <v>578.9</v>
      </c>
    </row>
    <row r="89" spans="2:20" ht="22.5" customHeight="1">
      <c r="B89" s="98">
        <v>1126100</v>
      </c>
      <c r="C89" s="94" t="s">
        <v>90</v>
      </c>
      <c r="D89" s="97">
        <v>426100</v>
      </c>
      <c r="E89" s="310"/>
      <c r="F89" s="310"/>
      <c r="G89" s="311"/>
      <c r="H89" s="312"/>
      <c r="I89" s="235"/>
      <c r="J89" s="235"/>
      <c r="K89" s="235"/>
      <c r="L89" s="235"/>
      <c r="M89" s="235"/>
      <c r="N89" s="155">
        <v>7238.977520901256</v>
      </c>
      <c r="O89" s="155">
        <v>1447.7955041802513</v>
      </c>
      <c r="P89" s="227">
        <v>3402.31943482359</v>
      </c>
      <c r="Q89" s="227">
        <v>5212.063815048904</v>
      </c>
      <c r="R89" s="227">
        <v>7238.977520901256</v>
      </c>
      <c r="S89" s="167"/>
      <c r="T89" s="167"/>
    </row>
    <row r="90" spans="2:20" ht="20.25" customHeight="1">
      <c r="B90" s="98"/>
      <c r="C90" s="64" t="s">
        <v>63</v>
      </c>
      <c r="D90" s="97"/>
      <c r="E90" s="310"/>
      <c r="F90" s="310"/>
      <c r="G90" s="322"/>
      <c r="H90" s="323"/>
      <c r="I90" s="66">
        <f>I91-I97</f>
        <v>0</v>
      </c>
      <c r="J90" s="66">
        <f>J91-J97</f>
        <v>0</v>
      </c>
      <c r="K90" s="66">
        <f>K91-K97</f>
        <v>0</v>
      </c>
      <c r="L90" s="66">
        <f>L91-L97</f>
        <v>0</v>
      </c>
      <c r="M90" s="66">
        <f>M91-M97</f>
        <v>0</v>
      </c>
      <c r="N90" s="155">
        <v>14051.939463298315</v>
      </c>
      <c r="O90" s="155">
        <v>2810.387892659663</v>
      </c>
      <c r="P90" s="227">
        <v>6604.411547750207</v>
      </c>
      <c r="Q90" s="227">
        <v>10117.396413574786</v>
      </c>
      <c r="R90" s="227">
        <v>14051.939463298315</v>
      </c>
      <c r="S90" s="167"/>
      <c r="T90" s="167"/>
    </row>
    <row r="91" spans="2:20" ht="20.25" customHeight="1">
      <c r="B91" s="98"/>
      <c r="C91" s="64" t="s">
        <v>64</v>
      </c>
      <c r="D91" s="97"/>
      <c r="E91" s="310"/>
      <c r="F91" s="310"/>
      <c r="G91" s="322"/>
      <c r="H91" s="323"/>
      <c r="I91" s="66">
        <f>I83+I73+I67+I54+I48+I36</f>
        <v>33742.6</v>
      </c>
      <c r="J91" s="66">
        <f>J83+J73+J67+J54+J48+J36</f>
        <v>6108</v>
      </c>
      <c r="K91" s="66">
        <f aca="true" t="shared" si="8" ref="K91:M92">K83+K73+K67+K54+K48+K36</f>
        <v>13836</v>
      </c>
      <c r="L91" s="66">
        <f t="shared" si="8"/>
        <v>21800</v>
      </c>
      <c r="M91" s="66">
        <f t="shared" si="8"/>
        <v>33742.6</v>
      </c>
      <c r="N91" s="155">
        <v>16752.983015039554</v>
      </c>
      <c r="O91" s="155">
        <v>3350.5966030079107</v>
      </c>
      <c r="P91" s="227">
        <v>7873.90201706859</v>
      </c>
      <c r="Q91" s="227">
        <v>12062.147770828478</v>
      </c>
      <c r="R91" s="227">
        <v>16752.983015039554</v>
      </c>
      <c r="S91" s="167"/>
      <c r="T91" s="167"/>
    </row>
    <row r="92" spans="2:20" ht="21" customHeight="1">
      <c r="B92" s="98"/>
      <c r="C92" s="64" t="s">
        <v>65</v>
      </c>
      <c r="D92" s="97"/>
      <c r="E92" s="311"/>
      <c r="F92" s="312"/>
      <c r="G92" s="322"/>
      <c r="H92" s="323"/>
      <c r="I92" s="66">
        <f>I84+I74+I68+I55+I49+I37</f>
        <v>8606.891</v>
      </c>
      <c r="J92" s="66">
        <f>J84+J74+J68+J55+J49+J37</f>
        <v>1558</v>
      </c>
      <c r="K92" s="66">
        <f t="shared" si="8"/>
        <v>3529</v>
      </c>
      <c r="L92" s="66">
        <f t="shared" si="8"/>
        <v>5561</v>
      </c>
      <c r="M92" s="66">
        <f t="shared" si="8"/>
        <v>8606.891</v>
      </c>
      <c r="N92" s="155">
        <f>N91+N90+N89</f>
        <v>38043.899999239125</v>
      </c>
      <c r="O92" s="155">
        <f>O91+O90+O89</f>
        <v>7608.779999847825</v>
      </c>
      <c r="P92" s="155">
        <f>P91+P90+P89</f>
        <v>17880.63299964239</v>
      </c>
      <c r="Q92" s="155">
        <f>Q91+Q90+Q89</f>
        <v>27391.607999452168</v>
      </c>
      <c r="R92" s="155">
        <f>R91+R90+R89</f>
        <v>38043.899999239125</v>
      </c>
      <c r="S92" s="167"/>
      <c r="T92" s="167"/>
    </row>
    <row r="93" spans="2:20" ht="21" customHeight="1">
      <c r="B93" s="98">
        <v>1126700</v>
      </c>
      <c r="C93" s="107" t="s">
        <v>91</v>
      </c>
      <c r="D93" s="97">
        <v>426700</v>
      </c>
      <c r="E93" s="311"/>
      <c r="F93" s="312"/>
      <c r="G93" s="322"/>
      <c r="H93" s="323"/>
      <c r="I93" s="66">
        <f aca="true" t="shared" si="9" ref="I93:M94">I85+I75+I69+I56+I50+I38</f>
        <v>13490.104000000001</v>
      </c>
      <c r="J93" s="66">
        <f t="shared" si="9"/>
        <v>2442</v>
      </c>
      <c r="K93" s="66">
        <f t="shared" si="9"/>
        <v>5532</v>
      </c>
      <c r="L93" s="66">
        <f t="shared" si="9"/>
        <v>8716</v>
      </c>
      <c r="M93" s="66">
        <f>M85+M75+M69+M56+M50+M38</f>
        <v>13490.104000000001</v>
      </c>
      <c r="N93" s="155"/>
      <c r="O93" s="155"/>
      <c r="P93" s="167"/>
      <c r="Q93" s="167"/>
      <c r="R93" s="167"/>
      <c r="S93" s="167"/>
      <c r="T93" s="167"/>
    </row>
    <row r="94" spans="2:20" ht="16.5" customHeight="1">
      <c r="B94" s="98"/>
      <c r="C94" s="64" t="s">
        <v>63</v>
      </c>
      <c r="D94" s="97"/>
      <c r="E94" s="311"/>
      <c r="F94" s="312"/>
      <c r="G94" s="322"/>
      <c r="H94" s="323"/>
      <c r="I94" s="66">
        <f t="shared" si="9"/>
        <v>11645.605</v>
      </c>
      <c r="J94" s="66">
        <f t="shared" si="9"/>
        <v>2108</v>
      </c>
      <c r="K94" s="66">
        <f t="shared" si="9"/>
        <v>4775</v>
      </c>
      <c r="L94" s="66">
        <f t="shared" si="9"/>
        <v>7523</v>
      </c>
      <c r="M94" s="66">
        <f t="shared" si="9"/>
        <v>11645.605</v>
      </c>
      <c r="N94" s="155"/>
      <c r="O94" s="155"/>
      <c r="P94" s="167"/>
      <c r="Q94" s="167"/>
      <c r="R94" s="167"/>
      <c r="S94" s="167"/>
      <c r="T94" s="167"/>
    </row>
    <row r="95" spans="2:20" ht="16.5" customHeight="1">
      <c r="B95" s="98"/>
      <c r="C95" s="64" t="s">
        <v>64</v>
      </c>
      <c r="D95" s="97"/>
      <c r="E95" s="310"/>
      <c r="F95" s="310"/>
      <c r="G95" s="310"/>
      <c r="H95" s="310"/>
      <c r="I95" s="66">
        <f>I94+I93+I92</f>
        <v>33742.600000000006</v>
      </c>
      <c r="J95" s="66">
        <f>J94+J93+J92</f>
        <v>6108</v>
      </c>
      <c r="K95" s="66">
        <f>K94+K93+K92</f>
        <v>13836</v>
      </c>
      <c r="L95" s="66">
        <f>L94+L93+L92</f>
        <v>21800</v>
      </c>
      <c r="M95" s="66">
        <f>M94+M93+M92</f>
        <v>33742.600000000006</v>
      </c>
      <c r="N95" s="155"/>
      <c r="O95" s="155"/>
      <c r="P95" s="167"/>
      <c r="Q95" s="167"/>
      <c r="R95" s="167"/>
      <c r="S95" s="167"/>
      <c r="T95" s="167"/>
    </row>
    <row r="96" spans="2:20" ht="16.5" customHeight="1" thickBot="1">
      <c r="B96" s="98"/>
      <c r="C96" s="64" t="s">
        <v>65</v>
      </c>
      <c r="D96" s="97"/>
      <c r="E96" s="310"/>
      <c r="F96" s="310"/>
      <c r="G96" s="310"/>
      <c r="H96" s="310"/>
      <c r="I96" s="210"/>
      <c r="J96" s="211"/>
      <c r="K96" s="211"/>
      <c r="L96" s="211"/>
      <c r="M96" s="210"/>
      <c r="N96" s="155"/>
      <c r="O96" s="155"/>
      <c r="P96" s="167"/>
      <c r="Q96" s="167"/>
      <c r="R96" s="167"/>
      <c r="S96" s="167"/>
      <c r="T96" s="167"/>
    </row>
    <row r="97" spans="2:20" ht="19.5" customHeight="1" thickBot="1">
      <c r="B97" s="98">
        <v>1126800</v>
      </c>
      <c r="C97" s="108" t="s">
        <v>92</v>
      </c>
      <c r="D97" s="97">
        <v>426900</v>
      </c>
      <c r="E97" s="310"/>
      <c r="F97" s="310"/>
      <c r="G97" s="310"/>
      <c r="H97" s="310"/>
      <c r="I97" s="251">
        <v>33742.6</v>
      </c>
      <c r="J97" s="252">
        <v>6108</v>
      </c>
      <c r="K97" s="252">
        <v>13836</v>
      </c>
      <c r="L97" s="252">
        <v>21800</v>
      </c>
      <c r="M97" s="253">
        <f>I97</f>
        <v>33742.6</v>
      </c>
      <c r="N97" s="155"/>
      <c r="O97" s="155"/>
      <c r="P97" s="167"/>
      <c r="Q97" s="167"/>
      <c r="R97" s="167"/>
      <c r="S97" s="167"/>
      <c r="T97" s="167"/>
    </row>
    <row r="98" spans="2:20" ht="18.75" customHeight="1">
      <c r="B98" s="98"/>
      <c r="C98" s="64" t="s">
        <v>63</v>
      </c>
      <c r="D98" s="97"/>
      <c r="E98" s="310"/>
      <c r="F98" s="310"/>
      <c r="G98" s="310"/>
      <c r="H98" s="310"/>
      <c r="I98" s="254">
        <v>8606.9</v>
      </c>
      <c r="J98" s="255">
        <v>1558</v>
      </c>
      <c r="K98" s="255">
        <v>3529</v>
      </c>
      <c r="L98" s="255">
        <v>5561</v>
      </c>
      <c r="M98" s="254">
        <f>I98</f>
        <v>8606.9</v>
      </c>
      <c r="N98" s="155"/>
      <c r="O98" s="155"/>
      <c r="P98" s="167"/>
      <c r="Q98" s="167"/>
      <c r="R98" s="167"/>
      <c r="S98" s="167"/>
      <c r="T98" s="167"/>
    </row>
    <row r="99" spans="2:20" ht="18.75" customHeight="1">
      <c r="B99" s="98"/>
      <c r="C99" s="64" t="s">
        <v>64</v>
      </c>
      <c r="D99" s="97"/>
      <c r="E99" s="310"/>
      <c r="F99" s="310"/>
      <c r="G99" s="310"/>
      <c r="H99" s="310"/>
      <c r="I99" s="254">
        <v>13490.1</v>
      </c>
      <c r="J99" s="255">
        <v>2442</v>
      </c>
      <c r="K99" s="255">
        <v>5532</v>
      </c>
      <c r="L99" s="255">
        <v>8716</v>
      </c>
      <c r="M99" s="254">
        <f>I99</f>
        <v>13490.1</v>
      </c>
      <c r="N99" s="155"/>
      <c r="O99" s="155"/>
      <c r="P99" s="167"/>
      <c r="Q99" s="167"/>
      <c r="R99" s="167"/>
      <c r="S99" s="167"/>
      <c r="T99" s="167"/>
    </row>
    <row r="100" spans="2:20" ht="18.75" customHeight="1" thickBot="1">
      <c r="B100" s="98"/>
      <c r="C100" s="64" t="s">
        <v>65</v>
      </c>
      <c r="D100" s="97"/>
      <c r="E100" s="310"/>
      <c r="F100" s="310"/>
      <c r="G100" s="310"/>
      <c r="H100" s="310"/>
      <c r="I100" s="254">
        <v>11645.6</v>
      </c>
      <c r="J100" s="255">
        <v>2108</v>
      </c>
      <c r="K100" s="255">
        <v>4775</v>
      </c>
      <c r="L100" s="255">
        <v>7523</v>
      </c>
      <c r="M100" s="254">
        <f>I100</f>
        <v>11645.6</v>
      </c>
      <c r="N100" s="155"/>
      <c r="O100" s="155"/>
      <c r="P100" s="167"/>
      <c r="Q100" s="167"/>
      <c r="R100" s="167"/>
      <c r="S100" s="167"/>
      <c r="T100" s="167"/>
    </row>
    <row r="101" spans="2:20" ht="26.25" thickBot="1">
      <c r="B101" s="98">
        <v>1200000</v>
      </c>
      <c r="C101" s="108" t="s">
        <v>93</v>
      </c>
      <c r="D101" s="97" t="s">
        <v>67</v>
      </c>
      <c r="E101" s="310"/>
      <c r="F101" s="310"/>
      <c r="G101" s="310"/>
      <c r="H101" s="310"/>
      <c r="I101" s="214">
        <f>I100+I99+I98</f>
        <v>33742.6</v>
      </c>
      <c r="J101" s="214">
        <f>J100+J99+J98</f>
        <v>6108</v>
      </c>
      <c r="K101" s="214">
        <f>K100+K99+K98</f>
        <v>13836</v>
      </c>
      <c r="L101" s="214">
        <f>L100+L99+L98</f>
        <v>21800</v>
      </c>
      <c r="M101" s="214">
        <f>M100+M99+M98</f>
        <v>33742.6</v>
      </c>
      <c r="N101" s="155"/>
      <c r="O101" s="155"/>
      <c r="P101" s="167"/>
      <c r="Q101" s="167"/>
      <c r="R101" s="167"/>
      <c r="S101" s="167"/>
      <c r="T101" s="167"/>
    </row>
    <row r="102" spans="2:20" ht="15.75" customHeight="1">
      <c r="B102" s="98">
        <v>1210000</v>
      </c>
      <c r="C102" s="109" t="s">
        <v>94</v>
      </c>
      <c r="D102" s="97" t="s">
        <v>67</v>
      </c>
      <c r="E102" s="310"/>
      <c r="F102" s="310"/>
      <c r="G102" s="310"/>
      <c r="H102" s="310"/>
      <c r="I102" s="66"/>
      <c r="J102" s="143"/>
      <c r="K102" s="143"/>
      <c r="L102" s="143"/>
      <c r="M102" s="66"/>
      <c r="N102" s="155"/>
      <c r="O102" s="155"/>
      <c r="P102" s="167"/>
      <c r="Q102" s="167"/>
      <c r="R102" s="167"/>
      <c r="S102" s="167"/>
      <c r="T102" s="167"/>
    </row>
    <row r="103" spans="2:20" ht="26.25" customHeight="1">
      <c r="B103" s="98">
        <v>1211000</v>
      </c>
      <c r="C103" s="87" t="s">
        <v>95</v>
      </c>
      <c r="D103" s="97">
        <v>511100</v>
      </c>
      <c r="E103" s="310"/>
      <c r="F103" s="310"/>
      <c r="G103" s="310"/>
      <c r="H103" s="310"/>
      <c r="I103" s="143">
        <f>I98-I92</f>
        <v>0.009000000000014552</v>
      </c>
      <c r="J103" s="143">
        <f>J98-J92</f>
        <v>0</v>
      </c>
      <c r="K103" s="143">
        <f>K98-K92</f>
        <v>0</v>
      </c>
      <c r="L103" s="143">
        <f>L98-L92</f>
        <v>0</v>
      </c>
      <c r="M103" s="143">
        <f>M98-M92</f>
        <v>0.009000000000014552</v>
      </c>
      <c r="N103" s="155"/>
      <c r="O103" s="155"/>
      <c r="P103" s="167"/>
      <c r="Q103" s="167"/>
      <c r="R103" s="167"/>
      <c r="S103" s="167"/>
      <c r="T103" s="167"/>
    </row>
    <row r="104" spans="2:20" ht="14.25">
      <c r="B104" s="98">
        <v>1000000</v>
      </c>
      <c r="C104" s="110" t="s">
        <v>96</v>
      </c>
      <c r="D104" s="97" t="s">
        <v>67</v>
      </c>
      <c r="E104" s="310"/>
      <c r="F104" s="310"/>
      <c r="G104" s="310"/>
      <c r="H104" s="310"/>
      <c r="I104" s="66"/>
      <c r="J104" s="143">
        <f>J99-J93</f>
        <v>0</v>
      </c>
      <c r="K104" s="143">
        <f aca="true" t="shared" si="10" ref="K104:M106">K99-K93</f>
        <v>0</v>
      </c>
      <c r="L104" s="143">
        <f t="shared" si="10"/>
        <v>0</v>
      </c>
      <c r="M104" s="143">
        <f t="shared" si="10"/>
        <v>-0.004000000000814907</v>
      </c>
      <c r="N104" s="155"/>
      <c r="O104" s="155"/>
      <c r="P104" s="167"/>
      <c r="Q104" s="167"/>
      <c r="R104" s="167"/>
      <c r="S104" s="167"/>
      <c r="T104" s="167"/>
    </row>
    <row r="105" spans="10:20" ht="14.25">
      <c r="J105" s="143">
        <f>J100-J94</f>
        <v>0</v>
      </c>
      <c r="K105" s="143">
        <f t="shared" si="10"/>
        <v>0</v>
      </c>
      <c r="L105" s="143">
        <f t="shared" si="10"/>
        <v>0</v>
      </c>
      <c r="M105" s="143">
        <f t="shared" si="10"/>
        <v>-0.004999999999199645</v>
      </c>
      <c r="P105" s="167"/>
      <c r="Q105" s="167"/>
      <c r="R105" s="167"/>
      <c r="S105" s="167"/>
      <c r="T105" s="167"/>
    </row>
    <row r="106" spans="10:20" ht="14.25">
      <c r="J106" s="143">
        <f>J101-J95</f>
        <v>0</v>
      </c>
      <c r="K106" s="143">
        <f t="shared" si="10"/>
        <v>0</v>
      </c>
      <c r="L106" s="143">
        <f t="shared" si="10"/>
        <v>0</v>
      </c>
      <c r="M106" s="143">
        <f t="shared" si="10"/>
        <v>0</v>
      </c>
      <c r="P106" s="167"/>
      <c r="Q106" s="167"/>
      <c r="R106" s="167"/>
      <c r="S106" s="167"/>
      <c r="T106" s="167"/>
    </row>
    <row r="107" spans="7:20" ht="12.75">
      <c r="G107" s="1"/>
      <c r="P107" s="167"/>
      <c r="Q107" s="167"/>
      <c r="R107" s="167"/>
      <c r="S107" s="167"/>
      <c r="T107" s="167"/>
    </row>
    <row r="108" spans="7:20" ht="12.75">
      <c r="G108" s="1"/>
      <c r="P108" s="167"/>
      <c r="Q108" s="167"/>
      <c r="R108" s="167"/>
      <c r="S108" s="167"/>
      <c r="T108" s="167"/>
    </row>
    <row r="109" spans="2:20" ht="12.75">
      <c r="B109" s="111"/>
      <c r="C109" s="112" t="s">
        <v>133</v>
      </c>
      <c r="D109" s="113"/>
      <c r="E109" s="113"/>
      <c r="F109" s="113"/>
      <c r="G109" s="113"/>
      <c r="H109" s="113"/>
      <c r="I109" s="168"/>
      <c r="J109" s="169"/>
      <c r="K109" s="169"/>
      <c r="L109" s="169"/>
      <c r="M109" s="114"/>
      <c r="N109" s="114"/>
      <c r="O109" s="114"/>
      <c r="P109" s="170"/>
      <c r="Q109" s="170"/>
      <c r="R109" s="170"/>
      <c r="S109" s="170"/>
      <c r="T109" s="167"/>
    </row>
    <row r="110" spans="2:20" ht="12.75">
      <c r="B110" s="111"/>
      <c r="C110" s="113"/>
      <c r="D110" s="113"/>
      <c r="E110" s="113"/>
      <c r="F110" s="113"/>
      <c r="G110" s="113"/>
      <c r="H110" s="113"/>
      <c r="I110" s="171"/>
      <c r="J110" s="169"/>
      <c r="K110" s="169"/>
      <c r="L110" s="169"/>
      <c r="M110" s="114"/>
      <c r="N110" s="114"/>
      <c r="O110" s="114"/>
      <c r="P110" s="170"/>
      <c r="Q110" s="170"/>
      <c r="R110" s="170"/>
      <c r="S110" s="170"/>
      <c r="T110" s="167"/>
    </row>
    <row r="111" spans="2:20" ht="12.75">
      <c r="B111" s="111"/>
      <c r="C111" s="113"/>
      <c r="D111" s="113"/>
      <c r="E111" s="113"/>
      <c r="F111" s="113"/>
      <c r="G111" s="113"/>
      <c r="H111" s="113"/>
      <c r="I111" s="171"/>
      <c r="J111" s="169"/>
      <c r="K111" s="169"/>
      <c r="L111" s="169"/>
      <c r="M111" s="114"/>
      <c r="N111" s="114"/>
      <c r="O111" s="114"/>
      <c r="P111" s="172"/>
      <c r="Q111" s="170"/>
      <c r="R111" s="170"/>
      <c r="S111" s="170"/>
      <c r="T111" s="167"/>
    </row>
    <row r="112" spans="2:20" ht="15.75">
      <c r="B112" s="111"/>
      <c r="C112" s="116" t="s">
        <v>97</v>
      </c>
      <c r="D112" s="117"/>
      <c r="E112" s="118" t="s">
        <v>98</v>
      </c>
      <c r="F112" s="119"/>
      <c r="G112" s="115"/>
      <c r="H112" s="115"/>
      <c r="I112" s="173"/>
      <c r="J112" s="320" t="s">
        <v>99</v>
      </c>
      <c r="K112" s="320"/>
      <c r="L112" s="169"/>
      <c r="M112" s="114"/>
      <c r="N112" s="114"/>
      <c r="O112" s="114"/>
      <c r="P112" s="174"/>
      <c r="Q112" s="170"/>
      <c r="R112" s="170"/>
      <c r="S112" s="170"/>
      <c r="T112" s="167"/>
    </row>
    <row r="113" spans="2:20" ht="12.75">
      <c r="B113" s="111"/>
      <c r="C113" s="120"/>
      <c r="D113" s="117"/>
      <c r="E113" s="118" t="s">
        <v>100</v>
      </c>
      <c r="F113" s="119"/>
      <c r="G113" s="115"/>
      <c r="H113" s="115"/>
      <c r="I113" s="173"/>
      <c r="J113" s="321" t="s">
        <v>101</v>
      </c>
      <c r="K113" s="321"/>
      <c r="L113" s="169"/>
      <c r="M113" s="114"/>
      <c r="N113" s="114"/>
      <c r="O113" s="114"/>
      <c r="P113" s="174"/>
      <c r="Q113" s="170"/>
      <c r="R113" s="170"/>
      <c r="S113" s="170"/>
      <c r="T113" s="167"/>
    </row>
    <row r="114" spans="2:20" ht="12.75">
      <c r="B114" s="121" t="s">
        <v>102</v>
      </c>
      <c r="C114" s="120"/>
      <c r="D114" s="117"/>
      <c r="E114" s="118"/>
      <c r="F114" s="119"/>
      <c r="G114" s="115"/>
      <c r="H114" s="115"/>
      <c r="I114" s="173"/>
      <c r="J114" s="175"/>
      <c r="K114" s="175"/>
      <c r="L114" s="169"/>
      <c r="M114" s="114"/>
      <c r="N114" s="114"/>
      <c r="O114" s="114"/>
      <c r="P114" s="174"/>
      <c r="Q114" s="170"/>
      <c r="R114" s="170"/>
      <c r="S114" s="170"/>
      <c r="T114" s="160"/>
    </row>
    <row r="115" spans="2:20" ht="15.75">
      <c r="B115" s="111"/>
      <c r="C115" s="116" t="s">
        <v>103</v>
      </c>
      <c r="D115" s="117"/>
      <c r="E115" s="118" t="s">
        <v>98</v>
      </c>
      <c r="F115" s="119"/>
      <c r="G115" s="115"/>
      <c r="H115" s="115"/>
      <c r="I115" s="173"/>
      <c r="J115" s="176" t="s">
        <v>109</v>
      </c>
      <c r="K115" s="173"/>
      <c r="L115" s="169"/>
      <c r="M115" s="114"/>
      <c r="N115" s="114"/>
      <c r="O115" s="114"/>
      <c r="P115" s="174"/>
      <c r="Q115" s="170"/>
      <c r="R115" s="170"/>
      <c r="S115" s="170"/>
      <c r="T115" s="160"/>
    </row>
    <row r="116" spans="2:20" ht="12.75">
      <c r="B116" s="111"/>
      <c r="C116" s="120"/>
      <c r="D116" s="117"/>
      <c r="E116" s="118" t="s">
        <v>100</v>
      </c>
      <c r="F116" s="119"/>
      <c r="G116" s="115"/>
      <c r="H116" s="115"/>
      <c r="I116" s="173"/>
      <c r="J116" s="321" t="s">
        <v>101</v>
      </c>
      <c r="K116" s="321"/>
      <c r="L116" s="169"/>
      <c r="M116" s="114"/>
      <c r="N116" s="114"/>
      <c r="O116" s="114"/>
      <c r="P116" s="174"/>
      <c r="Q116" s="170"/>
      <c r="R116" s="170"/>
      <c r="S116" s="170"/>
      <c r="T116" s="160"/>
    </row>
    <row r="117" spans="16:20" ht="12.75">
      <c r="P117" s="167"/>
      <c r="Q117" s="167"/>
      <c r="R117" s="167"/>
      <c r="S117" s="160"/>
      <c r="T117" s="160"/>
    </row>
    <row r="118" spans="16:20" ht="12.75">
      <c r="P118" s="167"/>
      <c r="Q118" s="167"/>
      <c r="R118" s="167"/>
      <c r="S118" s="160"/>
      <c r="T118" s="160"/>
    </row>
    <row r="119" spans="16:20" ht="12.75">
      <c r="P119" s="167"/>
      <c r="Q119" s="167"/>
      <c r="R119" s="167"/>
      <c r="S119" s="167"/>
      <c r="T119" s="167"/>
    </row>
    <row r="120" spans="16:20" ht="12.75">
      <c r="P120" s="167"/>
      <c r="Q120" s="167"/>
      <c r="R120" s="167"/>
      <c r="S120" s="167"/>
      <c r="T120" s="167"/>
    </row>
    <row r="121" spans="16:20" ht="12.75">
      <c r="P121" s="167"/>
      <c r="Q121" s="167"/>
      <c r="R121" s="167"/>
      <c r="S121" s="167"/>
      <c r="T121" s="167"/>
    </row>
    <row r="122" spans="16:20" ht="12.75">
      <c r="P122" s="167"/>
      <c r="Q122" s="167"/>
      <c r="R122" s="167"/>
      <c r="S122" s="167"/>
      <c r="T122" s="167"/>
    </row>
    <row r="123" spans="16:20" ht="12.75">
      <c r="P123" s="167"/>
      <c r="Q123" s="167"/>
      <c r="R123" s="167"/>
      <c r="S123" s="167"/>
      <c r="T123" s="167"/>
    </row>
    <row r="124" spans="16:20" ht="12.75">
      <c r="P124" s="167"/>
      <c r="Q124" s="167"/>
      <c r="R124" s="167"/>
      <c r="S124" s="167"/>
      <c r="T124" s="167"/>
    </row>
    <row r="125" spans="16:20" ht="12.75">
      <c r="P125" s="167"/>
      <c r="Q125" s="167"/>
      <c r="R125" s="167"/>
      <c r="S125" s="167"/>
      <c r="T125" s="167"/>
    </row>
    <row r="126" spans="16:20" ht="12.75">
      <c r="P126" s="167"/>
      <c r="Q126" s="167"/>
      <c r="R126" s="167"/>
      <c r="S126" s="167"/>
      <c r="T126" s="167"/>
    </row>
    <row r="127" spans="16:20" ht="12.75">
      <c r="P127" s="167"/>
      <c r="Q127" s="167"/>
      <c r="R127" s="167"/>
      <c r="S127" s="167"/>
      <c r="T127" s="167"/>
    </row>
    <row r="128" ht="15.75" customHeight="1"/>
    <row r="131" ht="9" customHeight="1"/>
  </sheetData>
  <sheetProtection/>
  <mergeCells count="173">
    <mergeCell ref="J1:M1"/>
    <mergeCell ref="J2:M2"/>
    <mergeCell ref="J3:M3"/>
    <mergeCell ref="J4:M4"/>
    <mergeCell ref="A6:B6"/>
    <mergeCell ref="C6:J6"/>
    <mergeCell ref="B7:F7"/>
    <mergeCell ref="G7:I7"/>
    <mergeCell ref="B8:F8"/>
    <mergeCell ref="B10:C10"/>
    <mergeCell ref="F10:H10"/>
    <mergeCell ref="A11:D11"/>
    <mergeCell ref="F11:H11"/>
    <mergeCell ref="B13:D13"/>
    <mergeCell ref="I17:J17"/>
    <mergeCell ref="K17:L17"/>
    <mergeCell ref="F18:G18"/>
    <mergeCell ref="I18:M18"/>
    <mergeCell ref="I19:J19"/>
    <mergeCell ref="I21:M21"/>
    <mergeCell ref="F22:G22"/>
    <mergeCell ref="I22:K22"/>
    <mergeCell ref="A24:C24"/>
    <mergeCell ref="B25:B26"/>
    <mergeCell ref="C25:D25"/>
    <mergeCell ref="E25:H25"/>
    <mergeCell ref="I25:I26"/>
    <mergeCell ref="J25:M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1:F41"/>
    <mergeCell ref="G41:H41"/>
    <mergeCell ref="E42:F42"/>
    <mergeCell ref="G42:H42"/>
    <mergeCell ref="E43:F43"/>
    <mergeCell ref="G43:H43"/>
    <mergeCell ref="E44:F44"/>
    <mergeCell ref="G44:H44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G103:H103"/>
    <mergeCell ref="E98:F98"/>
    <mergeCell ref="G98:H98"/>
    <mergeCell ref="E99:F99"/>
    <mergeCell ref="G99:H99"/>
    <mergeCell ref="E100:F100"/>
    <mergeCell ref="G100:H100"/>
    <mergeCell ref="E104:F104"/>
    <mergeCell ref="G104:H104"/>
    <mergeCell ref="J112:K112"/>
    <mergeCell ref="J113:K113"/>
    <mergeCell ref="J116:K116"/>
    <mergeCell ref="E101:F101"/>
    <mergeCell ref="G101:H101"/>
    <mergeCell ref="E102:F102"/>
    <mergeCell ref="G102:H102"/>
    <mergeCell ref="E103:F10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27"/>
  <sheetViews>
    <sheetView zoomScalePageLayoutView="0" workbookViewId="0" topLeftCell="D35">
      <selection activeCell="J31" sqref="J31:M33"/>
    </sheetView>
  </sheetViews>
  <sheetFormatPr defaultColWidth="9.140625" defaultRowHeight="12.75"/>
  <cols>
    <col min="1" max="1" width="2.421875" style="1" customWidth="1"/>
    <col min="2" max="2" width="10.140625" style="1" customWidth="1"/>
    <col min="3" max="3" width="43.28125" style="2" customWidth="1"/>
    <col min="4" max="4" width="11.28125" style="3" customWidth="1"/>
    <col min="5" max="5" width="7.00390625" style="1" customWidth="1"/>
    <col min="6" max="6" width="4.7109375" style="4" customWidth="1"/>
    <col min="7" max="7" width="7.8515625" style="4" customWidth="1"/>
    <col min="8" max="8" width="3.57421875" style="1" customWidth="1"/>
    <col min="9" max="9" width="11.00390625" style="1" customWidth="1"/>
    <col min="10" max="10" width="11.140625" style="1" customWidth="1"/>
    <col min="11" max="11" width="11.421875" style="1" customWidth="1"/>
    <col min="12" max="15" width="10.8515625" style="1" customWidth="1"/>
    <col min="16" max="16" width="13.8515625" style="1" customWidth="1"/>
    <col min="17" max="17" width="11.421875" style="1" customWidth="1"/>
    <col min="18" max="18" width="11.140625" style="1" customWidth="1"/>
    <col min="19" max="19" width="15.8515625" style="1" customWidth="1"/>
    <col min="20" max="23" width="9.7109375" style="1" customWidth="1"/>
    <col min="24" max="26" width="9.140625" style="1" customWidth="1"/>
    <col min="27" max="27" width="15.00390625" style="1" customWidth="1"/>
    <col min="28" max="28" width="11.8515625" style="1" customWidth="1"/>
    <col min="29" max="16384" width="9.140625" style="1" customWidth="1"/>
  </cols>
  <sheetData>
    <row r="1" spans="10:16" ht="12.75">
      <c r="J1" s="272" t="s">
        <v>0</v>
      </c>
      <c r="K1" s="272"/>
      <c r="L1" s="272"/>
      <c r="M1" s="272"/>
      <c r="N1" s="6"/>
      <c r="O1" s="6"/>
      <c r="P1" s="7"/>
    </row>
    <row r="2" spans="2:16" s="8" customFormat="1" ht="29.25" customHeight="1">
      <c r="B2" s="9"/>
      <c r="C2" s="9"/>
      <c r="D2" s="9"/>
      <c r="E2" s="9"/>
      <c r="F2" s="9"/>
      <c r="G2" s="9"/>
      <c r="H2" s="9"/>
      <c r="I2" s="9"/>
      <c r="J2" s="273" t="s">
        <v>1</v>
      </c>
      <c r="K2" s="273"/>
      <c r="L2" s="273"/>
      <c r="M2" s="273"/>
      <c r="N2" s="10"/>
      <c r="O2" s="10"/>
      <c r="P2" s="122"/>
    </row>
    <row r="3" spans="2:16" s="11" customFormat="1" ht="14.25" customHeight="1">
      <c r="B3" s="12"/>
      <c r="C3" s="12"/>
      <c r="D3" s="12"/>
      <c r="E3" s="12"/>
      <c r="F3" s="12"/>
      <c r="G3" s="12"/>
      <c r="H3" s="12"/>
      <c r="I3" s="12"/>
      <c r="J3" s="274" t="s">
        <v>104</v>
      </c>
      <c r="K3" s="274"/>
      <c r="L3" s="274"/>
      <c r="M3" s="274"/>
      <c r="N3" s="13"/>
      <c r="O3" s="13"/>
      <c r="P3" s="124"/>
    </row>
    <row r="4" spans="2:16" s="11" customFormat="1" ht="21.75" customHeight="1">
      <c r="B4" s="12"/>
      <c r="C4" s="17" t="s">
        <v>3</v>
      </c>
      <c r="D4" s="12"/>
      <c r="E4" s="12"/>
      <c r="F4" s="12"/>
      <c r="G4" s="12"/>
      <c r="H4" s="12"/>
      <c r="I4" s="12"/>
      <c r="J4" s="275" t="s">
        <v>2</v>
      </c>
      <c r="K4" s="275"/>
      <c r="L4" s="275"/>
      <c r="M4" s="275"/>
      <c r="N4" s="14"/>
      <c r="O4" s="14"/>
      <c r="P4" s="123"/>
    </row>
    <row r="5" spans="2:16" s="15" customFormat="1" ht="6.75" customHeight="1" hidden="1"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2" s="8" customFormat="1" ht="18.75" customHeight="1">
      <c r="A6" s="272" t="s">
        <v>4</v>
      </c>
      <c r="B6" s="272"/>
      <c r="C6" s="324" t="s">
        <v>149</v>
      </c>
      <c r="D6" s="324"/>
      <c r="E6" s="324"/>
      <c r="F6" s="324"/>
      <c r="G6" s="324"/>
      <c r="H6" s="324"/>
      <c r="I6" s="324"/>
      <c r="J6" s="324"/>
      <c r="K6" s="324"/>
      <c r="L6" s="18"/>
    </row>
    <row r="7" spans="1:12" s="8" customFormat="1" ht="21.75" customHeight="1">
      <c r="A7" s="19"/>
      <c r="B7" s="277"/>
      <c r="C7" s="277"/>
      <c r="D7" s="277"/>
      <c r="E7" s="277"/>
      <c r="F7" s="277"/>
      <c r="G7" s="278" t="s">
        <v>5</v>
      </c>
      <c r="H7" s="278"/>
      <c r="I7" s="278"/>
      <c r="J7" s="20"/>
      <c r="K7" s="20"/>
      <c r="L7" s="20"/>
    </row>
    <row r="8" spans="1:12" s="8" customFormat="1" ht="11.25" customHeight="1">
      <c r="A8" s="19"/>
      <c r="B8" s="279"/>
      <c r="C8" s="279"/>
      <c r="D8" s="279"/>
      <c r="E8" s="279"/>
      <c r="F8" s="279"/>
      <c r="G8" s="21"/>
      <c r="H8" s="21"/>
      <c r="I8" s="21"/>
      <c r="J8" s="20"/>
      <c r="K8" s="20"/>
      <c r="L8" s="20"/>
    </row>
    <row r="9" spans="1:12" s="8" customFormat="1" ht="12" customHeight="1">
      <c r="A9" s="19"/>
      <c r="B9" s="22" t="s">
        <v>6</v>
      </c>
      <c r="C9" s="22" t="s">
        <v>7</v>
      </c>
      <c r="D9" s="23" t="s">
        <v>147</v>
      </c>
      <c r="E9" s="23"/>
      <c r="F9" s="23"/>
      <c r="G9" s="21"/>
      <c r="H9" s="21"/>
      <c r="I9" s="21"/>
      <c r="J9" s="20"/>
      <c r="K9" s="20"/>
      <c r="L9" s="20"/>
    </row>
    <row r="10" spans="1:12" s="8" customFormat="1" ht="21.75" customHeight="1">
      <c r="A10" s="19"/>
      <c r="B10" s="280" t="s">
        <v>8</v>
      </c>
      <c r="C10" s="280"/>
      <c r="D10" s="23"/>
      <c r="E10" s="23"/>
      <c r="F10" s="325" t="s">
        <v>144</v>
      </c>
      <c r="G10" s="325"/>
      <c r="H10" s="325"/>
      <c r="I10" s="21"/>
      <c r="J10" s="20"/>
      <c r="K10" s="20"/>
      <c r="L10" s="20"/>
    </row>
    <row r="11" spans="1:12" s="8" customFormat="1" ht="18.75" customHeight="1">
      <c r="A11" s="281" t="s">
        <v>10</v>
      </c>
      <c r="B11" s="281"/>
      <c r="C11" s="281"/>
      <c r="D11" s="281"/>
      <c r="E11" s="23"/>
      <c r="F11" s="282" t="s">
        <v>136</v>
      </c>
      <c r="G11" s="282"/>
      <c r="H11" s="282"/>
      <c r="I11" s="21"/>
      <c r="J11" s="20"/>
      <c r="K11" s="20"/>
      <c r="L11" s="20"/>
    </row>
    <row r="12" spans="1:12" s="8" customFormat="1" ht="20.25" customHeight="1">
      <c r="A12" s="23"/>
      <c r="B12" s="23"/>
      <c r="C12" s="25" t="s">
        <v>12</v>
      </c>
      <c r="D12" s="23"/>
      <c r="E12" s="23"/>
      <c r="F12" s="23"/>
      <c r="G12" s="24"/>
      <c r="H12" s="24"/>
      <c r="I12" s="21"/>
      <c r="J12" s="20"/>
      <c r="K12" s="20"/>
      <c r="L12" s="20"/>
    </row>
    <row r="13" spans="1:12" s="8" customFormat="1" ht="27" customHeight="1">
      <c r="A13" s="23"/>
      <c r="B13" s="283" t="s">
        <v>148</v>
      </c>
      <c r="C13" s="283"/>
      <c r="D13" s="283"/>
      <c r="E13" s="23"/>
      <c r="F13" s="23"/>
      <c r="G13" s="24"/>
      <c r="H13" s="24"/>
      <c r="I13" s="21"/>
      <c r="J13" s="20"/>
      <c r="K13" s="20"/>
      <c r="L13" s="20"/>
    </row>
    <row r="14" spans="1:17" s="8" customFormat="1" ht="14.25" customHeight="1">
      <c r="A14" s="23"/>
      <c r="B14" s="23"/>
      <c r="C14" s="23"/>
      <c r="D14" s="23"/>
      <c r="E14" s="23"/>
      <c r="F14" s="23"/>
      <c r="G14" s="24"/>
      <c r="H14" s="24"/>
      <c r="I14" s="21"/>
      <c r="J14" s="20"/>
      <c r="K14" s="20"/>
      <c r="L14" s="20"/>
      <c r="P14" s="26"/>
      <c r="Q14" s="26"/>
    </row>
    <row r="15" spans="1:17" s="29" customFormat="1" ht="18" customHeight="1">
      <c r="A15" s="27" t="s">
        <v>151</v>
      </c>
      <c r="B15" s="28"/>
      <c r="C15" s="28"/>
      <c r="D15" s="28"/>
      <c r="I15" s="30" t="s">
        <v>14</v>
      </c>
      <c r="K15" s="28"/>
      <c r="P15" s="31"/>
      <c r="Q15" s="31"/>
    </row>
    <row r="16" spans="1:17" s="27" customFormat="1" ht="19.5" customHeight="1">
      <c r="A16" s="27" t="s">
        <v>15</v>
      </c>
      <c r="I16" s="27" t="s">
        <v>16</v>
      </c>
      <c r="J16" s="32" t="s">
        <v>17</v>
      </c>
      <c r="K16" s="32" t="s">
        <v>18</v>
      </c>
      <c r="L16" s="32" t="s">
        <v>19</v>
      </c>
      <c r="M16" s="33"/>
      <c r="N16" s="33"/>
      <c r="O16" s="33"/>
      <c r="P16" s="34"/>
      <c r="Q16" s="35"/>
    </row>
    <row r="17" spans="1:17" s="27" customFormat="1" ht="15" customHeight="1">
      <c r="A17" s="27" t="s">
        <v>20</v>
      </c>
      <c r="G17" s="35"/>
      <c r="I17" s="284" t="s">
        <v>21</v>
      </c>
      <c r="J17" s="284"/>
      <c r="K17" s="285" t="s">
        <v>22</v>
      </c>
      <c r="L17" s="285"/>
      <c r="P17" s="36"/>
      <c r="Q17" s="35"/>
    </row>
    <row r="18" spans="1:17" s="27" customFormat="1" ht="15" customHeight="1" thickBot="1">
      <c r="A18" s="27" t="s">
        <v>23</v>
      </c>
      <c r="E18" s="37"/>
      <c r="F18" s="286">
        <v>106006</v>
      </c>
      <c r="G18" s="287"/>
      <c r="I18" s="284" t="s">
        <v>24</v>
      </c>
      <c r="J18" s="284"/>
      <c r="K18" s="284"/>
      <c r="L18" s="284"/>
      <c r="M18" s="284"/>
      <c r="N18" s="28"/>
      <c r="O18" s="28"/>
      <c r="P18" s="36"/>
      <c r="Q18" s="35"/>
    </row>
    <row r="19" spans="1:17" s="27" customFormat="1" ht="15" customHeight="1" thickBot="1">
      <c r="A19" s="27" t="s">
        <v>25</v>
      </c>
      <c r="G19" s="35"/>
      <c r="I19" s="284" t="s">
        <v>26</v>
      </c>
      <c r="J19" s="284"/>
      <c r="K19" s="38" t="s">
        <v>27</v>
      </c>
      <c r="P19" s="148"/>
      <c r="Q19" s="35"/>
    </row>
    <row r="20" spans="1:17" s="27" customFormat="1" ht="24.75" customHeight="1">
      <c r="A20" s="27" t="s">
        <v>28</v>
      </c>
      <c r="B20" s="39"/>
      <c r="C20" s="40"/>
      <c r="E20" s="39"/>
      <c r="F20" s="30"/>
      <c r="G20" s="35"/>
      <c r="P20" s="35"/>
      <c r="Q20" s="35"/>
    </row>
    <row r="21" spans="1:16" s="27" customFormat="1" ht="15" customHeight="1" thickBot="1">
      <c r="A21" s="30" t="s">
        <v>29</v>
      </c>
      <c r="B21" s="30"/>
      <c r="C21" s="41"/>
      <c r="D21" s="30"/>
      <c r="E21" s="27" t="s">
        <v>134</v>
      </c>
      <c r="F21" s="144"/>
      <c r="G21" s="144"/>
      <c r="I21" s="288" t="s">
        <v>30</v>
      </c>
      <c r="J21" s="288"/>
      <c r="K21" s="288"/>
      <c r="L21" s="288"/>
      <c r="M21" s="288"/>
      <c r="P21" s="28"/>
    </row>
    <row r="22" spans="1:15" s="27" customFormat="1" ht="15" customHeight="1" thickBot="1">
      <c r="A22" s="35" t="s">
        <v>31</v>
      </c>
      <c r="B22" s="35"/>
      <c r="C22" s="39"/>
      <c r="D22" s="39"/>
      <c r="E22" s="35"/>
      <c r="F22" s="289" t="s">
        <v>111</v>
      </c>
      <c r="G22" s="290"/>
      <c r="I22" s="291" t="s">
        <v>32</v>
      </c>
      <c r="J22" s="291"/>
      <c r="K22" s="291"/>
      <c r="L22" s="42"/>
      <c r="M22" s="42"/>
      <c r="N22" s="43"/>
      <c r="O22" s="43"/>
    </row>
    <row r="23" spans="1:19" s="39" customFormat="1" ht="15" customHeight="1">
      <c r="A23" s="27" t="s">
        <v>33</v>
      </c>
      <c r="B23" s="27"/>
      <c r="C23" s="27"/>
      <c r="D23" s="30"/>
      <c r="E23" s="30"/>
      <c r="F23" s="30"/>
      <c r="G23" s="35"/>
      <c r="I23" s="39" t="s">
        <v>34</v>
      </c>
      <c r="K23" s="27"/>
      <c r="L23" s="27"/>
      <c r="M23" s="27"/>
      <c r="N23" s="27"/>
      <c r="O23" s="149"/>
      <c r="P23" s="151" t="s">
        <v>105</v>
      </c>
      <c r="Q23" s="151" t="s">
        <v>106</v>
      </c>
      <c r="R23" s="58" t="s">
        <v>107</v>
      </c>
      <c r="S23" s="58" t="s">
        <v>108</v>
      </c>
    </row>
    <row r="24" spans="1:19" s="30" customFormat="1" ht="17.25" customHeight="1" thickBot="1">
      <c r="A24" s="292" t="s">
        <v>35</v>
      </c>
      <c r="B24" s="292"/>
      <c r="C24" s="292"/>
      <c r="D24" s="44"/>
      <c r="E24" s="45"/>
      <c r="F24" s="44"/>
      <c r="G24" s="35"/>
      <c r="H24" s="39"/>
      <c r="I24" s="39"/>
      <c r="J24" s="39"/>
      <c r="O24" s="152"/>
      <c r="P24" s="153"/>
      <c r="Q24" s="154"/>
      <c r="R24" s="153"/>
      <c r="S24" s="154"/>
    </row>
    <row r="25" spans="2:24" s="5" customFormat="1" ht="29.25" customHeight="1" thickBot="1">
      <c r="B25" s="293" t="s">
        <v>36</v>
      </c>
      <c r="C25" s="295" t="s">
        <v>37</v>
      </c>
      <c r="D25" s="296"/>
      <c r="E25" s="297" t="s">
        <v>38</v>
      </c>
      <c r="F25" s="298"/>
      <c r="G25" s="298"/>
      <c r="H25" s="299"/>
      <c r="I25" s="300" t="s">
        <v>39</v>
      </c>
      <c r="J25" s="302" t="s">
        <v>40</v>
      </c>
      <c r="K25" s="298"/>
      <c r="L25" s="298"/>
      <c r="M25" s="298"/>
      <c r="N25" s="149"/>
      <c r="O25" s="149"/>
      <c r="P25" s="150"/>
      <c r="R25" s="47"/>
      <c r="S25" s="47"/>
      <c r="T25" s="47"/>
      <c r="U25" s="47"/>
      <c r="V25" s="47"/>
      <c r="W25" s="47"/>
      <c r="X25" s="47"/>
    </row>
    <row r="26" spans="2:24" s="48" customFormat="1" ht="81.75" customHeight="1" thickBot="1">
      <c r="B26" s="294"/>
      <c r="C26" s="49" t="s">
        <v>41</v>
      </c>
      <c r="D26" s="50" t="s">
        <v>42</v>
      </c>
      <c r="E26" s="303" t="s">
        <v>43</v>
      </c>
      <c r="F26" s="304"/>
      <c r="G26" s="305" t="s">
        <v>44</v>
      </c>
      <c r="H26" s="306"/>
      <c r="I26" s="301"/>
      <c r="J26" s="49" t="s">
        <v>45</v>
      </c>
      <c r="K26" s="181" t="s">
        <v>46</v>
      </c>
      <c r="L26" s="49" t="s">
        <v>47</v>
      </c>
      <c r="M26" s="147" t="s">
        <v>48</v>
      </c>
      <c r="N26" s="149">
        <f>I28*N28%</f>
        <v>6434.71382</v>
      </c>
      <c r="T26" s="47"/>
      <c r="U26" s="177">
        <v>2014</v>
      </c>
      <c r="V26" s="47"/>
      <c r="W26" s="47"/>
      <c r="X26" s="47"/>
    </row>
    <row r="27" spans="2:24" ht="14.25" customHeight="1" thickBot="1">
      <c r="B27" s="46" t="s">
        <v>49</v>
      </c>
      <c r="C27" s="51" t="s">
        <v>50</v>
      </c>
      <c r="D27" s="52" t="s">
        <v>51</v>
      </c>
      <c r="E27" s="307" t="s">
        <v>52</v>
      </c>
      <c r="F27" s="307"/>
      <c r="G27" s="307" t="s">
        <v>53</v>
      </c>
      <c r="H27" s="307"/>
      <c r="I27" s="199" t="s">
        <v>54</v>
      </c>
      <c r="J27" s="180" t="s">
        <v>55</v>
      </c>
      <c r="K27" s="182" t="s">
        <v>56</v>
      </c>
      <c r="L27" s="180" t="s">
        <v>57</v>
      </c>
      <c r="M27" s="182" t="s">
        <v>58</v>
      </c>
      <c r="N27" s="179"/>
      <c r="O27" s="6" t="s">
        <v>125</v>
      </c>
      <c r="P27" s="6" t="s">
        <v>126</v>
      </c>
      <c r="Q27" s="6" t="s">
        <v>127</v>
      </c>
      <c r="R27" s="6" t="s">
        <v>128</v>
      </c>
      <c r="T27" s="47"/>
      <c r="U27" s="178" t="s">
        <v>113</v>
      </c>
      <c r="V27" s="178" t="s">
        <v>114</v>
      </c>
      <c r="W27" s="47"/>
      <c r="X27" s="47"/>
    </row>
    <row r="28" spans="1:24" s="47" customFormat="1" ht="27" customHeight="1" thickBot="1">
      <c r="A28" s="53"/>
      <c r="B28" s="54">
        <v>1100000</v>
      </c>
      <c r="C28" s="55" t="s">
        <v>59</v>
      </c>
      <c r="D28" s="56" t="s">
        <v>60</v>
      </c>
      <c r="E28" s="308"/>
      <c r="F28" s="308"/>
      <c r="G28" s="308"/>
      <c r="H28" s="309"/>
      <c r="I28" s="246">
        <v>33742.6</v>
      </c>
      <c r="J28" s="200">
        <v>6108</v>
      </c>
      <c r="K28" s="200">
        <v>13836</v>
      </c>
      <c r="L28" s="200">
        <v>21800</v>
      </c>
      <c r="M28" s="247">
        <f>I28</f>
        <v>33742.6</v>
      </c>
      <c r="N28" s="160">
        <v>19.07</v>
      </c>
      <c r="O28" s="188">
        <f>J28</f>
        <v>6108</v>
      </c>
      <c r="P28" s="188">
        <f>K28-J28</f>
        <v>7728</v>
      </c>
      <c r="Q28" s="188">
        <f>L28-K28</f>
        <v>7964</v>
      </c>
      <c r="R28" s="188">
        <f>M28-L28</f>
        <v>11942.599999999999</v>
      </c>
      <c r="S28" s="197">
        <f>R28+Q28+P28+O28</f>
        <v>33742.6</v>
      </c>
      <c r="T28" s="58"/>
      <c r="U28" s="156">
        <v>2998.439</v>
      </c>
      <c r="V28" s="156">
        <v>35390.6</v>
      </c>
      <c r="W28" s="58"/>
      <c r="X28" s="58"/>
    </row>
    <row r="29" spans="1:19" s="47" customFormat="1" ht="22.5" customHeight="1" thickBot="1">
      <c r="A29" s="53"/>
      <c r="B29" s="54"/>
      <c r="C29" s="59" t="s">
        <v>61</v>
      </c>
      <c r="D29" s="56"/>
      <c r="E29" s="308"/>
      <c r="F29" s="308"/>
      <c r="G29" s="308"/>
      <c r="H29" s="309"/>
      <c r="I29" s="246">
        <f>I28</f>
        <v>33742.6</v>
      </c>
      <c r="J29" s="246">
        <f>J28</f>
        <v>6108</v>
      </c>
      <c r="K29" s="246">
        <f>K28</f>
        <v>13836</v>
      </c>
      <c r="L29" s="246">
        <f>L28</f>
        <v>21800</v>
      </c>
      <c r="M29" s="246">
        <f>M28</f>
        <v>33742.6</v>
      </c>
      <c r="N29" s="160">
        <v>37.002</v>
      </c>
      <c r="O29" s="189">
        <f>O28/2</f>
        <v>3054</v>
      </c>
      <c r="P29" s="190">
        <f>P28/3</f>
        <v>2576</v>
      </c>
      <c r="Q29" s="191">
        <f>ROUND(Q28/3,1)</f>
        <v>2654.7</v>
      </c>
      <c r="R29" s="191">
        <f>R28/4</f>
        <v>2985.6499999999996</v>
      </c>
      <c r="S29" s="187"/>
    </row>
    <row r="30" spans="1:16" s="47" customFormat="1" ht="18.75" customHeight="1">
      <c r="A30" s="53"/>
      <c r="B30" s="60"/>
      <c r="C30" s="61" t="s">
        <v>62</v>
      </c>
      <c r="D30" s="62"/>
      <c r="E30" s="314"/>
      <c r="F30" s="314"/>
      <c r="G30" s="314"/>
      <c r="H30" s="314"/>
      <c r="I30" s="201"/>
      <c r="J30" s="201"/>
      <c r="K30" s="201"/>
      <c r="L30" s="201"/>
      <c r="M30" s="201"/>
      <c r="N30" s="160">
        <v>43.928</v>
      </c>
      <c r="O30" s="155"/>
      <c r="P30" s="158"/>
    </row>
    <row r="31" spans="1:29" s="58" customFormat="1" ht="21" customHeight="1">
      <c r="A31" s="53"/>
      <c r="B31" s="63"/>
      <c r="C31" s="64" t="s">
        <v>63</v>
      </c>
      <c r="D31" s="65"/>
      <c r="E31" s="310"/>
      <c r="F31" s="310"/>
      <c r="G31" s="310"/>
      <c r="H31" s="310"/>
      <c r="I31" s="66">
        <v>8606.9</v>
      </c>
      <c r="J31" s="143">
        <v>1558</v>
      </c>
      <c r="K31" s="143">
        <v>3529</v>
      </c>
      <c r="L31" s="143">
        <v>5561</v>
      </c>
      <c r="M31" s="66">
        <f>I31</f>
        <v>8606.9</v>
      </c>
      <c r="N31" s="159">
        <v>19</v>
      </c>
      <c r="O31" s="160">
        <f>ROUND(I31/I29*100,3)</f>
        <v>25.508</v>
      </c>
      <c r="P31" s="160">
        <v>20</v>
      </c>
      <c r="Q31" s="160">
        <v>47</v>
      </c>
      <c r="R31" s="160">
        <v>72</v>
      </c>
      <c r="S31" s="217" t="s">
        <v>132</v>
      </c>
      <c r="T31" s="155">
        <f>J31</f>
        <v>1558</v>
      </c>
      <c r="U31" s="155">
        <f aca="true" t="shared" si="0" ref="U31:W33">K31-J31</f>
        <v>1971</v>
      </c>
      <c r="V31" s="155">
        <f t="shared" si="0"/>
        <v>2032</v>
      </c>
      <c r="W31" s="155">
        <f t="shared" si="0"/>
        <v>3045.8999999999996</v>
      </c>
      <c r="X31" s="186">
        <f>W31+V31+U31+T31</f>
        <v>8606.9</v>
      </c>
      <c r="AA31" s="160">
        <v>20</v>
      </c>
      <c r="AB31" s="160">
        <v>47</v>
      </c>
      <c r="AC31" s="160">
        <v>72</v>
      </c>
    </row>
    <row r="32" spans="1:29" s="47" customFormat="1" ht="20.25" customHeight="1">
      <c r="A32" s="67"/>
      <c r="B32" s="68"/>
      <c r="C32" s="64" t="s">
        <v>64</v>
      </c>
      <c r="D32" s="69"/>
      <c r="E32" s="310"/>
      <c r="F32" s="310"/>
      <c r="G32" s="310"/>
      <c r="H32" s="310"/>
      <c r="I32" s="66">
        <v>13490.1</v>
      </c>
      <c r="J32" s="143">
        <v>2442</v>
      </c>
      <c r="K32" s="143">
        <v>5532</v>
      </c>
      <c r="L32" s="143">
        <v>8716</v>
      </c>
      <c r="M32" s="66">
        <f>I32</f>
        <v>13490.1</v>
      </c>
      <c r="N32" s="159">
        <v>36</v>
      </c>
      <c r="O32" s="160">
        <f>ROUND(I32/I29*100,3)</f>
        <v>39.979</v>
      </c>
      <c r="P32" s="160">
        <v>20</v>
      </c>
      <c r="Q32" s="160">
        <v>47</v>
      </c>
      <c r="R32" s="160">
        <v>72</v>
      </c>
      <c r="S32" s="217">
        <v>36.936117126</v>
      </c>
      <c r="T32" s="155">
        <f>J32</f>
        <v>2442</v>
      </c>
      <c r="U32" s="155">
        <f t="shared" si="0"/>
        <v>3090</v>
      </c>
      <c r="V32" s="155">
        <f t="shared" si="0"/>
        <v>3184</v>
      </c>
      <c r="W32" s="155">
        <f t="shared" si="0"/>
        <v>4774.1</v>
      </c>
      <c r="X32" s="186">
        <f>W32+V32+U32+T32</f>
        <v>13490.1</v>
      </c>
      <c r="AA32" s="160">
        <v>20</v>
      </c>
      <c r="AB32" s="160">
        <v>47</v>
      </c>
      <c r="AC32" s="160">
        <v>72</v>
      </c>
    </row>
    <row r="33" spans="1:29" s="47" customFormat="1" ht="22.5" customHeight="1" thickBot="1">
      <c r="A33" s="67"/>
      <c r="B33" s="63"/>
      <c r="C33" s="64" t="s">
        <v>65</v>
      </c>
      <c r="D33" s="70"/>
      <c r="E33" s="310"/>
      <c r="F33" s="310"/>
      <c r="G33" s="310"/>
      <c r="H33" s="310"/>
      <c r="I33" s="66">
        <v>11645.6</v>
      </c>
      <c r="J33" s="143">
        <v>2108</v>
      </c>
      <c r="K33" s="143">
        <v>4775</v>
      </c>
      <c r="L33" s="143">
        <v>7523</v>
      </c>
      <c r="M33" s="66">
        <f>I33</f>
        <v>11645.6</v>
      </c>
      <c r="N33" s="159">
        <v>45</v>
      </c>
      <c r="O33" s="160">
        <f>ROUND(I33/I29*100,3)</f>
        <v>34.513</v>
      </c>
      <c r="P33" s="160">
        <v>20</v>
      </c>
      <c r="Q33" s="160">
        <v>47</v>
      </c>
      <c r="R33" s="160">
        <v>72</v>
      </c>
      <c r="S33" s="217">
        <v>44.035924327</v>
      </c>
      <c r="T33" s="155">
        <f>J33</f>
        <v>2108</v>
      </c>
      <c r="U33" s="155">
        <f t="shared" si="0"/>
        <v>2667</v>
      </c>
      <c r="V33" s="155">
        <f t="shared" si="0"/>
        <v>2748</v>
      </c>
      <c r="W33" s="155">
        <f t="shared" si="0"/>
        <v>4122.6</v>
      </c>
      <c r="X33" s="186">
        <f>W33+V33+U33+T33</f>
        <v>11645.6</v>
      </c>
      <c r="AA33" s="160">
        <v>20</v>
      </c>
      <c r="AB33" s="160">
        <v>47</v>
      </c>
      <c r="AC33" s="160">
        <v>72</v>
      </c>
    </row>
    <row r="34" spans="1:20" s="47" customFormat="1" ht="28.5" customHeight="1" hidden="1">
      <c r="A34" s="67"/>
      <c r="B34" s="125"/>
      <c r="C34" s="126"/>
      <c r="D34" s="127"/>
      <c r="E34" s="128"/>
      <c r="F34" s="128"/>
      <c r="G34" s="128"/>
      <c r="H34" s="128"/>
      <c r="I34" s="74" t="str">
        <f>IF(I29=I31+I32+I33,"ok","000")</f>
        <v>ok</v>
      </c>
      <c r="J34" s="74" t="str">
        <f>IF(J29=J31+J32+J33,"ok","000")</f>
        <v>ok</v>
      </c>
      <c r="K34" s="74" t="str">
        <f>IF(K29=K31+K32+K33,"ok","000")</f>
        <v>ok</v>
      </c>
      <c r="L34" s="74" t="str">
        <f>IF(L29=L31+L32+L33,"ok","000")</f>
        <v>ok</v>
      </c>
      <c r="M34" s="74" t="str">
        <f>IF(M29=M31+M32+M33,"ok","000")</f>
        <v>ok</v>
      </c>
      <c r="N34" s="155"/>
      <c r="O34" s="160">
        <f>SUM(O31:O33)</f>
        <v>100</v>
      </c>
      <c r="P34" s="160">
        <f>SUM(P31:P33)</f>
        <v>60</v>
      </c>
      <c r="Q34" s="160"/>
      <c r="R34" s="160"/>
      <c r="S34" s="160"/>
      <c r="T34" s="160"/>
    </row>
    <row r="35" spans="1:20" s="47" customFormat="1" ht="49.5" customHeight="1" thickBot="1">
      <c r="A35" s="67"/>
      <c r="B35" s="71">
        <v>1110000</v>
      </c>
      <c r="C35" s="72" t="s">
        <v>66</v>
      </c>
      <c r="D35" s="73" t="s">
        <v>67</v>
      </c>
      <c r="E35" s="313"/>
      <c r="F35" s="313"/>
      <c r="G35" s="313"/>
      <c r="H35" s="313"/>
      <c r="I35" s="234"/>
      <c r="J35" s="234"/>
      <c r="K35" s="234"/>
      <c r="L35" s="234"/>
      <c r="M35" s="234"/>
      <c r="N35" s="155"/>
      <c r="O35" s="155"/>
      <c r="P35" s="160"/>
      <c r="Q35" s="160"/>
      <c r="R35" s="160"/>
      <c r="S35" s="217">
        <v>19.027958545</v>
      </c>
      <c r="T35" s="160"/>
    </row>
    <row r="36" spans="1:28" s="47" customFormat="1" ht="24.75" customHeight="1" thickBot="1">
      <c r="A36" s="67"/>
      <c r="B36" s="75">
        <v>1111000</v>
      </c>
      <c r="C36" s="239" t="s">
        <v>68</v>
      </c>
      <c r="D36" s="241" t="s">
        <v>69</v>
      </c>
      <c r="E36" s="308"/>
      <c r="F36" s="308"/>
      <c r="G36" s="308"/>
      <c r="H36" s="308"/>
      <c r="I36" s="57">
        <v>31843.7</v>
      </c>
      <c r="J36" s="142">
        <v>5685</v>
      </c>
      <c r="K36" s="142">
        <v>12836</v>
      </c>
      <c r="L36" s="142">
        <v>20578</v>
      </c>
      <c r="M36" s="242">
        <v>31843.7</v>
      </c>
      <c r="N36" s="155">
        <f>J36</f>
        <v>5685</v>
      </c>
      <c r="O36" s="155">
        <f>K36-J36</f>
        <v>7151</v>
      </c>
      <c r="P36" s="155">
        <f>L36-K36</f>
        <v>7742</v>
      </c>
      <c r="Q36" s="155">
        <f>M36-L36</f>
        <v>11265.7</v>
      </c>
      <c r="R36" s="163">
        <f>Q36+P36+O36+N36</f>
        <v>31843.7</v>
      </c>
      <c r="S36" s="160"/>
      <c r="T36" s="155">
        <f>J36</f>
        <v>5685</v>
      </c>
      <c r="U36" s="155">
        <f aca="true" t="shared" si="1" ref="U36:W39">K36-J36</f>
        <v>7151</v>
      </c>
      <c r="V36" s="155">
        <f t="shared" si="1"/>
        <v>7742</v>
      </c>
      <c r="W36" s="155">
        <f t="shared" si="1"/>
        <v>11265.7</v>
      </c>
      <c r="X36" s="186">
        <f>W36+V36+U36+T36</f>
        <v>31843.7</v>
      </c>
      <c r="AA36" s="47" t="s">
        <v>115</v>
      </c>
      <c r="AB36" s="183">
        <v>38043.9</v>
      </c>
    </row>
    <row r="37" spans="1:28" s="47" customFormat="1" ht="21" customHeight="1">
      <c r="A37" s="67"/>
      <c r="B37" s="78"/>
      <c r="C37" s="79" t="s">
        <v>63</v>
      </c>
      <c r="D37" s="80"/>
      <c r="E37" s="314"/>
      <c r="F37" s="314"/>
      <c r="G37" s="314"/>
      <c r="H37" s="314"/>
      <c r="I37" s="245">
        <v>8244.4</v>
      </c>
      <c r="J37" s="244">
        <v>1448</v>
      </c>
      <c r="K37" s="244">
        <v>3250</v>
      </c>
      <c r="L37" s="244">
        <v>5232</v>
      </c>
      <c r="M37" s="245">
        <v>8244.4</v>
      </c>
      <c r="N37" s="159">
        <f>N31</f>
        <v>19</v>
      </c>
      <c r="O37" s="155">
        <v>19</v>
      </c>
      <c r="P37" s="160">
        <v>20</v>
      </c>
      <c r="Q37" s="160">
        <v>47</v>
      </c>
      <c r="R37" s="160">
        <v>72</v>
      </c>
      <c r="S37" s="218" t="s">
        <v>132</v>
      </c>
      <c r="T37" s="155">
        <f>J37</f>
        <v>1448</v>
      </c>
      <c r="U37" s="155">
        <f t="shared" si="1"/>
        <v>1802</v>
      </c>
      <c r="V37" s="155">
        <f t="shared" si="1"/>
        <v>1982</v>
      </c>
      <c r="W37" s="155">
        <f t="shared" si="1"/>
        <v>3012.3999999999996</v>
      </c>
      <c r="X37" s="186">
        <f>W37+V37+U37+T37</f>
        <v>8244.4</v>
      </c>
      <c r="AA37" s="47" t="s">
        <v>116</v>
      </c>
      <c r="AB37" s="183"/>
    </row>
    <row r="38" spans="1:28" s="47" customFormat="1" ht="21" customHeight="1">
      <c r="A38" s="67"/>
      <c r="B38" s="81"/>
      <c r="C38" s="64" t="s">
        <v>64</v>
      </c>
      <c r="D38" s="69"/>
      <c r="E38" s="310"/>
      <c r="F38" s="310"/>
      <c r="G38" s="310"/>
      <c r="H38" s="310"/>
      <c r="I38" s="66">
        <v>12808.7</v>
      </c>
      <c r="J38" s="143">
        <v>2302</v>
      </c>
      <c r="K38" s="143">
        <v>5198</v>
      </c>
      <c r="L38" s="143">
        <v>8309</v>
      </c>
      <c r="M38" s="66">
        <v>12808.7</v>
      </c>
      <c r="N38" s="159">
        <f>N32</f>
        <v>36</v>
      </c>
      <c r="O38" s="155">
        <v>36</v>
      </c>
      <c r="P38" s="160">
        <v>20</v>
      </c>
      <c r="Q38" s="160">
        <v>47</v>
      </c>
      <c r="R38" s="160">
        <v>72</v>
      </c>
      <c r="S38" s="160">
        <v>36.936117126</v>
      </c>
      <c r="T38" s="155">
        <f>J38</f>
        <v>2302</v>
      </c>
      <c r="U38" s="155">
        <f t="shared" si="1"/>
        <v>2896</v>
      </c>
      <c r="V38" s="155">
        <f t="shared" si="1"/>
        <v>3111</v>
      </c>
      <c r="W38" s="155">
        <f t="shared" si="1"/>
        <v>4499.700000000001</v>
      </c>
      <c r="X38" s="186">
        <f>W38+V38+U38+T38</f>
        <v>12808.7</v>
      </c>
      <c r="AA38" s="47" t="s">
        <v>117</v>
      </c>
      <c r="AB38" s="183"/>
    </row>
    <row r="39" spans="1:28" s="47" customFormat="1" ht="21.75" customHeight="1" thickBot="1">
      <c r="A39" s="67"/>
      <c r="B39" s="83"/>
      <c r="C39" s="84" t="s">
        <v>65</v>
      </c>
      <c r="D39" s="85"/>
      <c r="E39" s="313"/>
      <c r="F39" s="313"/>
      <c r="G39" s="313"/>
      <c r="H39" s="313"/>
      <c r="I39" s="66">
        <v>10790.6</v>
      </c>
      <c r="J39" s="143">
        <v>1935</v>
      </c>
      <c r="K39" s="143">
        <v>4388</v>
      </c>
      <c r="L39" s="143">
        <v>7037</v>
      </c>
      <c r="M39" s="66">
        <v>10790.6</v>
      </c>
      <c r="N39" s="159">
        <f>N33</f>
        <v>45</v>
      </c>
      <c r="O39" s="155">
        <v>45</v>
      </c>
      <c r="P39" s="160">
        <v>20</v>
      </c>
      <c r="Q39" s="160">
        <v>47</v>
      </c>
      <c r="R39" s="160">
        <v>72</v>
      </c>
      <c r="S39" s="160">
        <v>44.035924327</v>
      </c>
      <c r="T39" s="155">
        <f>J39</f>
        <v>1935</v>
      </c>
      <c r="U39" s="155">
        <f t="shared" si="1"/>
        <v>2453</v>
      </c>
      <c r="V39" s="155">
        <f t="shared" si="1"/>
        <v>2649</v>
      </c>
      <c r="W39" s="155">
        <f t="shared" si="1"/>
        <v>3753.6000000000004</v>
      </c>
      <c r="X39" s="186">
        <f>W39+V39+U39+T39</f>
        <v>10790.6</v>
      </c>
      <c r="AA39" s="47" t="s">
        <v>118</v>
      </c>
      <c r="AB39" s="183"/>
    </row>
    <row r="40" spans="1:28" s="47" customFormat="1" ht="21.75" customHeight="1" hidden="1">
      <c r="A40" s="67"/>
      <c r="B40" s="129"/>
      <c r="C40" s="130"/>
      <c r="D40" s="131"/>
      <c r="E40" s="132"/>
      <c r="F40" s="132"/>
      <c r="G40" s="231"/>
      <c r="H40" s="231"/>
      <c r="I40" s="74">
        <v>0</v>
      </c>
      <c r="J40" s="74"/>
      <c r="K40" s="74">
        <v>0</v>
      </c>
      <c r="L40" s="143"/>
      <c r="M40" s="66">
        <v>0</v>
      </c>
      <c r="N40" s="159"/>
      <c r="O40" s="155">
        <f>SUM(O37:O39)</f>
        <v>100</v>
      </c>
      <c r="P40" s="160"/>
      <c r="Q40" s="160"/>
      <c r="R40" s="160"/>
      <c r="S40" s="160"/>
      <c r="T40" s="160"/>
      <c r="AB40" s="184"/>
    </row>
    <row r="41" spans="1:28" s="47" customFormat="1" ht="23.25" customHeight="1" thickBot="1">
      <c r="A41" s="67"/>
      <c r="B41" s="75">
        <v>1117000</v>
      </c>
      <c r="C41" s="76" t="s">
        <v>70</v>
      </c>
      <c r="D41" s="77" t="s">
        <v>71</v>
      </c>
      <c r="E41" s="308"/>
      <c r="F41" s="309"/>
      <c r="G41" s="317"/>
      <c r="H41" s="318"/>
      <c r="I41" s="57"/>
      <c r="J41" s="57"/>
      <c r="K41" s="57"/>
      <c r="L41" s="57"/>
      <c r="M41" s="57"/>
      <c r="N41" s="193">
        <f>J41</f>
        <v>0</v>
      </c>
      <c r="O41" s="193">
        <f>K41-J41</f>
        <v>0</v>
      </c>
      <c r="P41" s="193">
        <f>L41-K41</f>
        <v>0</v>
      </c>
      <c r="Q41" s="193">
        <f>M41-L41</f>
        <v>0</v>
      </c>
      <c r="R41" s="163"/>
      <c r="S41" s="160"/>
      <c r="T41" s="193">
        <f>J41</f>
        <v>0</v>
      </c>
      <c r="U41" s="193">
        <f aca="true" t="shared" si="2" ref="U41:W44">K41-J41</f>
        <v>0</v>
      </c>
      <c r="V41" s="193">
        <f t="shared" si="2"/>
        <v>0</v>
      </c>
      <c r="W41" s="193">
        <f t="shared" si="2"/>
        <v>0</v>
      </c>
      <c r="X41" s="196">
        <f>W41+V41+U41+T41</f>
        <v>0</v>
      </c>
      <c r="AB41" s="184">
        <f>SUM(AB37:AB40)</f>
        <v>0</v>
      </c>
    </row>
    <row r="42" spans="1:28" s="47" customFormat="1" ht="29.25" customHeight="1">
      <c r="A42" s="67"/>
      <c r="B42" s="60"/>
      <c r="C42" s="79" t="s">
        <v>63</v>
      </c>
      <c r="D42" s="86"/>
      <c r="E42" s="314"/>
      <c r="F42" s="314"/>
      <c r="G42" s="314"/>
      <c r="H42" s="314"/>
      <c r="I42" s="245"/>
      <c r="J42" s="162"/>
      <c r="K42" s="162"/>
      <c r="L42" s="162"/>
      <c r="M42" s="232"/>
      <c r="N42" s="194">
        <f>N31</f>
        <v>19</v>
      </c>
      <c r="O42" s="193"/>
      <c r="P42" s="160">
        <v>20</v>
      </c>
      <c r="Q42" s="160">
        <v>47</v>
      </c>
      <c r="R42" s="160">
        <v>72</v>
      </c>
      <c r="S42" s="218" t="s">
        <v>132</v>
      </c>
      <c r="T42" s="193">
        <f>J42</f>
        <v>0</v>
      </c>
      <c r="U42" s="193">
        <f t="shared" si="2"/>
        <v>0</v>
      </c>
      <c r="V42" s="193">
        <f t="shared" si="2"/>
        <v>0</v>
      </c>
      <c r="W42" s="193">
        <f t="shared" si="2"/>
        <v>0</v>
      </c>
      <c r="X42" s="196">
        <f>W42+V42+U42+T42</f>
        <v>0</v>
      </c>
      <c r="AA42" s="47" t="s">
        <v>119</v>
      </c>
      <c r="AB42" s="183">
        <v>36381.3</v>
      </c>
    </row>
    <row r="43" spans="1:28" s="47" customFormat="1" ht="19.5" customHeight="1">
      <c r="A43" s="67"/>
      <c r="B43" s="63"/>
      <c r="C43" s="64" t="s">
        <v>64</v>
      </c>
      <c r="D43" s="69"/>
      <c r="E43" s="310"/>
      <c r="F43" s="310"/>
      <c r="G43" s="310"/>
      <c r="H43" s="310"/>
      <c r="I43" s="66"/>
      <c r="J43" s="143"/>
      <c r="K43" s="143"/>
      <c r="L43" s="143"/>
      <c r="M43" s="66"/>
      <c r="N43" s="194">
        <f>N32</f>
        <v>36</v>
      </c>
      <c r="O43" s="193"/>
      <c r="P43" s="160">
        <v>20</v>
      </c>
      <c r="Q43" s="160">
        <v>47</v>
      </c>
      <c r="R43" s="160">
        <v>72</v>
      </c>
      <c r="S43" s="160">
        <v>36.936117126</v>
      </c>
      <c r="T43" s="193">
        <f>J43</f>
        <v>0</v>
      </c>
      <c r="U43" s="193">
        <f t="shared" si="2"/>
        <v>0</v>
      </c>
      <c r="V43" s="193">
        <f t="shared" si="2"/>
        <v>0</v>
      </c>
      <c r="W43" s="193">
        <f t="shared" si="2"/>
        <v>0</v>
      </c>
      <c r="X43" s="196">
        <f>W43+V43+U43+T43</f>
        <v>0</v>
      </c>
      <c r="AA43" s="47" t="s">
        <v>120</v>
      </c>
      <c r="AB43" s="183">
        <v>35</v>
      </c>
    </row>
    <row r="44" spans="1:28" s="47" customFormat="1" ht="18.75" customHeight="1">
      <c r="A44" s="67"/>
      <c r="B44" s="63"/>
      <c r="C44" s="64" t="s">
        <v>65</v>
      </c>
      <c r="D44" s="69"/>
      <c r="E44" s="310"/>
      <c r="F44" s="310"/>
      <c r="G44" s="310"/>
      <c r="H44" s="310"/>
      <c r="I44" s="74"/>
      <c r="J44" s="143"/>
      <c r="K44" s="143"/>
      <c r="L44" s="143"/>
      <c r="M44" s="66"/>
      <c r="N44" s="194">
        <f>N33</f>
        <v>45</v>
      </c>
      <c r="O44" s="193"/>
      <c r="P44" s="160">
        <v>20</v>
      </c>
      <c r="Q44" s="160">
        <v>47</v>
      </c>
      <c r="R44" s="160">
        <v>72</v>
      </c>
      <c r="S44" s="160">
        <v>44.035924327</v>
      </c>
      <c r="T44" s="193">
        <f>J44</f>
        <v>0</v>
      </c>
      <c r="U44" s="193">
        <f t="shared" si="2"/>
        <v>0</v>
      </c>
      <c r="V44" s="193">
        <f t="shared" si="2"/>
        <v>0</v>
      </c>
      <c r="W44" s="193">
        <f t="shared" si="2"/>
        <v>0</v>
      </c>
      <c r="X44" s="196">
        <f>W44+V44+U44+T44</f>
        <v>0</v>
      </c>
      <c r="AA44" s="47" t="s">
        <v>121</v>
      </c>
      <c r="AB44" s="183">
        <v>42</v>
      </c>
    </row>
    <row r="45" spans="1:28" s="47" customFormat="1" ht="18.75" customHeight="1" hidden="1">
      <c r="A45" s="67"/>
      <c r="B45" s="133"/>
      <c r="C45" s="134"/>
      <c r="D45" s="135"/>
      <c r="E45" s="136"/>
      <c r="F45" s="136"/>
      <c r="G45" s="66"/>
      <c r="H45" s="66"/>
      <c r="I45" s="74"/>
      <c r="J45" s="74"/>
      <c r="K45" s="74"/>
      <c r="L45" s="74"/>
      <c r="M45" s="74"/>
      <c r="N45" s="164"/>
      <c r="O45" s="155"/>
      <c r="P45" s="160"/>
      <c r="Q45" s="160"/>
      <c r="R45" s="160"/>
      <c r="S45" s="160"/>
      <c r="T45" s="160"/>
      <c r="U45" s="58"/>
      <c r="V45" s="58"/>
      <c r="W45" s="58"/>
      <c r="X45" s="58"/>
      <c r="AB45" s="183"/>
    </row>
    <row r="46" spans="1:28" s="47" customFormat="1" ht="25.5">
      <c r="A46" s="67"/>
      <c r="B46" s="63">
        <v>1120000</v>
      </c>
      <c r="C46" s="87" t="s">
        <v>72</v>
      </c>
      <c r="D46" s="70" t="s">
        <v>67</v>
      </c>
      <c r="E46" s="310"/>
      <c r="F46" s="310"/>
      <c r="G46" s="310"/>
      <c r="H46" s="310"/>
      <c r="I46" s="66"/>
      <c r="J46" s="143"/>
      <c r="K46" s="143"/>
      <c r="L46" s="143"/>
      <c r="M46" s="66"/>
      <c r="N46" s="155"/>
      <c r="O46" s="155"/>
      <c r="P46" s="160"/>
      <c r="Q46" s="160"/>
      <c r="R46" s="160"/>
      <c r="S46" s="160"/>
      <c r="T46" s="160"/>
      <c r="AA46" s="177" t="s">
        <v>122</v>
      </c>
      <c r="AB46" s="212">
        <v>1000</v>
      </c>
    </row>
    <row r="47" spans="1:28" s="47" customFormat="1" ht="15.75" customHeight="1" thickBot="1">
      <c r="A47" s="67"/>
      <c r="B47" s="71">
        <v>1121000</v>
      </c>
      <c r="C47" s="88" t="s">
        <v>73</v>
      </c>
      <c r="D47" s="85"/>
      <c r="E47" s="313"/>
      <c r="F47" s="313"/>
      <c r="G47" s="313"/>
      <c r="H47" s="313"/>
      <c r="I47" s="74"/>
      <c r="J47" s="161"/>
      <c r="K47" s="161"/>
      <c r="L47" s="161"/>
      <c r="M47" s="74"/>
      <c r="N47" s="155"/>
      <c r="O47" s="155"/>
      <c r="P47" s="160"/>
      <c r="Q47" s="160"/>
      <c r="R47" s="160"/>
      <c r="S47" s="160"/>
      <c r="T47" s="160"/>
      <c r="AA47" s="47" t="s">
        <v>123</v>
      </c>
      <c r="AB47" s="183">
        <v>190</v>
      </c>
    </row>
    <row r="48" spans="1:28" s="58" customFormat="1" ht="18.75" customHeight="1" thickBot="1">
      <c r="A48" s="67"/>
      <c r="B48" s="54">
        <v>112120</v>
      </c>
      <c r="C48" s="89" t="s">
        <v>74</v>
      </c>
      <c r="D48" s="243" t="s">
        <v>75</v>
      </c>
      <c r="E48" s="317"/>
      <c r="F48" s="308"/>
      <c r="G48" s="308"/>
      <c r="H48" s="308"/>
      <c r="I48" s="57">
        <v>200</v>
      </c>
      <c r="J48" s="142">
        <v>63</v>
      </c>
      <c r="K48" s="142">
        <v>95</v>
      </c>
      <c r="L48" s="142">
        <v>127</v>
      </c>
      <c r="M48" s="236">
        <v>200</v>
      </c>
      <c r="N48" s="155">
        <f>J48</f>
        <v>63</v>
      </c>
      <c r="O48" s="155">
        <f>K48-J48</f>
        <v>32</v>
      </c>
      <c r="P48" s="155">
        <f>L48-K48</f>
        <v>32</v>
      </c>
      <c r="Q48" s="155">
        <f>M48-L48</f>
        <v>73</v>
      </c>
      <c r="R48" s="160"/>
      <c r="S48" s="160"/>
      <c r="T48" s="155">
        <f>J48</f>
        <v>63</v>
      </c>
      <c r="U48" s="155">
        <f aca="true" t="shared" si="3" ref="U48:W51">K48-J48</f>
        <v>32</v>
      </c>
      <c r="V48" s="155">
        <f t="shared" si="3"/>
        <v>32</v>
      </c>
      <c r="W48" s="155">
        <f t="shared" si="3"/>
        <v>73</v>
      </c>
      <c r="X48" s="186">
        <f>W48+V48+U48+T48</f>
        <v>200</v>
      </c>
      <c r="AA48" s="58" t="s">
        <v>124</v>
      </c>
      <c r="AB48" s="185">
        <v>395.6</v>
      </c>
    </row>
    <row r="49" spans="1:28" s="47" customFormat="1" ht="18" customHeight="1">
      <c r="A49" s="67"/>
      <c r="B49" s="60"/>
      <c r="C49" s="79" t="s">
        <v>63</v>
      </c>
      <c r="D49" s="80"/>
      <c r="E49" s="314"/>
      <c r="F49" s="314"/>
      <c r="G49" s="314"/>
      <c r="H49" s="314"/>
      <c r="I49" s="245">
        <v>40</v>
      </c>
      <c r="J49" s="165">
        <v>13</v>
      </c>
      <c r="K49" s="244">
        <v>18</v>
      </c>
      <c r="L49" s="165">
        <v>25</v>
      </c>
      <c r="M49" s="231">
        <v>40</v>
      </c>
      <c r="N49" s="164">
        <f>N42</f>
        <v>19</v>
      </c>
      <c r="O49" s="155"/>
      <c r="P49" s="160">
        <v>20</v>
      </c>
      <c r="Q49" s="160">
        <v>47</v>
      </c>
      <c r="R49" s="160">
        <v>72</v>
      </c>
      <c r="S49" s="218">
        <v>19.00961783</v>
      </c>
      <c r="T49" s="155">
        <f>J49</f>
        <v>13</v>
      </c>
      <c r="U49" s="155">
        <f t="shared" si="3"/>
        <v>5</v>
      </c>
      <c r="V49" s="155">
        <f t="shared" si="3"/>
        <v>7</v>
      </c>
      <c r="W49" s="155">
        <f t="shared" si="3"/>
        <v>15</v>
      </c>
      <c r="X49" s="186">
        <f>W49+V49+U49+T49</f>
        <v>40</v>
      </c>
      <c r="AB49" s="184">
        <f>SUM(AB42:AB48)</f>
        <v>38043.9</v>
      </c>
    </row>
    <row r="50" spans="1:24" s="47" customFormat="1" ht="18" customHeight="1">
      <c r="A50" s="67"/>
      <c r="B50" s="63"/>
      <c r="C50" s="64" t="s">
        <v>64</v>
      </c>
      <c r="D50" s="70"/>
      <c r="E50" s="310"/>
      <c r="F50" s="310"/>
      <c r="G50" s="310"/>
      <c r="H50" s="310"/>
      <c r="I50" s="66">
        <v>70</v>
      </c>
      <c r="J50" s="143">
        <v>22</v>
      </c>
      <c r="K50" s="143">
        <v>35</v>
      </c>
      <c r="L50" s="143">
        <v>46</v>
      </c>
      <c r="M50" s="66">
        <v>70</v>
      </c>
      <c r="N50" s="164">
        <f>N43</f>
        <v>36</v>
      </c>
      <c r="O50" s="155"/>
      <c r="P50" s="160">
        <v>20</v>
      </c>
      <c r="Q50" s="160">
        <v>47</v>
      </c>
      <c r="R50" s="160">
        <v>72</v>
      </c>
      <c r="S50" s="160">
        <v>36.936117126</v>
      </c>
      <c r="T50" s="155">
        <f>J50</f>
        <v>22</v>
      </c>
      <c r="U50" s="155">
        <f t="shared" si="3"/>
        <v>13</v>
      </c>
      <c r="V50" s="155">
        <f t="shared" si="3"/>
        <v>11</v>
      </c>
      <c r="W50" s="155">
        <f t="shared" si="3"/>
        <v>24</v>
      </c>
      <c r="X50" s="186">
        <f>W50+V50+U50+T50</f>
        <v>70</v>
      </c>
    </row>
    <row r="51" spans="1:24" s="47" customFormat="1" ht="18" customHeight="1">
      <c r="A51" s="67"/>
      <c r="B51" s="63"/>
      <c r="C51" s="64" t="s">
        <v>65</v>
      </c>
      <c r="D51" s="69"/>
      <c r="E51" s="310"/>
      <c r="F51" s="310"/>
      <c r="G51" s="310"/>
      <c r="H51" s="310"/>
      <c r="I51" s="66">
        <v>90</v>
      </c>
      <c r="J51" s="165">
        <v>28</v>
      </c>
      <c r="K51" s="165">
        <v>42</v>
      </c>
      <c r="L51" s="165">
        <v>56</v>
      </c>
      <c r="M51" s="66">
        <v>90</v>
      </c>
      <c r="N51" s="164">
        <f>N44</f>
        <v>45</v>
      </c>
      <c r="O51" s="155"/>
      <c r="P51" s="160">
        <v>20</v>
      </c>
      <c r="Q51" s="160">
        <v>47</v>
      </c>
      <c r="R51" s="160">
        <v>72</v>
      </c>
      <c r="S51" s="160">
        <v>44.035924327</v>
      </c>
      <c r="T51" s="155">
        <f>J51</f>
        <v>28</v>
      </c>
      <c r="U51" s="155">
        <f t="shared" si="3"/>
        <v>14</v>
      </c>
      <c r="V51" s="155">
        <f t="shared" si="3"/>
        <v>14</v>
      </c>
      <c r="W51" s="155">
        <f t="shared" si="3"/>
        <v>34</v>
      </c>
      <c r="X51" s="186">
        <f>W51+V51+U51+T51</f>
        <v>90</v>
      </c>
    </row>
    <row r="52" spans="1:24" s="47" customFormat="1" ht="21" customHeight="1" hidden="1">
      <c r="A52" s="67"/>
      <c r="B52" s="133"/>
      <c r="C52" s="126"/>
      <c r="D52" s="137"/>
      <c r="E52" s="128"/>
      <c r="F52" s="128"/>
      <c r="G52" s="74"/>
      <c r="H52" s="74"/>
      <c r="I52" s="74"/>
      <c r="J52" s="74" t="s">
        <v>135</v>
      </c>
      <c r="K52" s="74" t="s">
        <v>135</v>
      </c>
      <c r="L52" s="74" t="s">
        <v>135</v>
      </c>
      <c r="M52" s="74" t="s">
        <v>135</v>
      </c>
      <c r="N52" s="164"/>
      <c r="O52" s="155"/>
      <c r="P52" s="160"/>
      <c r="Q52" s="160"/>
      <c r="R52" s="160"/>
      <c r="S52" s="160"/>
      <c r="T52" s="160"/>
      <c r="U52" s="58"/>
      <c r="V52" s="58"/>
      <c r="W52" s="58"/>
      <c r="X52" s="177"/>
    </row>
    <row r="53" spans="1:24" s="47" customFormat="1" ht="15" thickBot="1">
      <c r="A53" s="67"/>
      <c r="B53" s="81">
        <v>112130</v>
      </c>
      <c r="C53" s="90" t="s">
        <v>76</v>
      </c>
      <c r="D53" s="85" t="s">
        <v>77</v>
      </c>
      <c r="E53" s="313"/>
      <c r="F53" s="313"/>
      <c r="G53" s="313"/>
      <c r="H53" s="313"/>
      <c r="I53" s="248"/>
      <c r="J53" s="248"/>
      <c r="K53" s="248"/>
      <c r="L53" s="248"/>
      <c r="M53" s="248"/>
      <c r="N53" s="155"/>
      <c r="O53" s="155"/>
      <c r="P53" s="160"/>
      <c r="Q53" s="160"/>
      <c r="R53" s="160"/>
      <c r="S53" s="160"/>
      <c r="T53" s="186">
        <f>T51+T50+T49</f>
        <v>63</v>
      </c>
      <c r="U53" s="186">
        <f>U51+U50+U49</f>
        <v>32</v>
      </c>
      <c r="V53" s="186">
        <f>V51+V50+V49</f>
        <v>32</v>
      </c>
      <c r="W53" s="186">
        <f>W51+W50+W49</f>
        <v>73</v>
      </c>
      <c r="X53" s="186">
        <f>X51+X50+X49</f>
        <v>200</v>
      </c>
    </row>
    <row r="54" spans="1:24" s="47" customFormat="1" ht="15.75" customHeight="1" thickBot="1">
      <c r="A54" s="67"/>
      <c r="B54" s="91"/>
      <c r="C54" s="92" t="s">
        <v>78</v>
      </c>
      <c r="D54" s="77" t="s">
        <v>79</v>
      </c>
      <c r="E54" s="308"/>
      <c r="F54" s="308"/>
      <c r="G54" s="308"/>
      <c r="H54" s="308"/>
      <c r="I54" s="57">
        <v>950</v>
      </c>
      <c r="J54" s="162">
        <v>200</v>
      </c>
      <c r="K54" s="162">
        <v>550</v>
      </c>
      <c r="L54" s="162">
        <v>550</v>
      </c>
      <c r="M54" s="57">
        <v>950</v>
      </c>
      <c r="N54" s="155">
        <f>J54</f>
        <v>200</v>
      </c>
      <c r="O54" s="155">
        <f>K54-J54</f>
        <v>350</v>
      </c>
      <c r="P54" s="155">
        <f>L54-K54</f>
        <v>0</v>
      </c>
      <c r="Q54" s="155">
        <f>M54-L54</f>
        <v>400</v>
      </c>
      <c r="R54" s="160"/>
      <c r="S54" s="160"/>
      <c r="T54" s="155">
        <f>J54</f>
        <v>200</v>
      </c>
      <c r="U54" s="155">
        <f aca="true" t="shared" si="4" ref="U54:W57">K54-J54</f>
        <v>350</v>
      </c>
      <c r="V54" s="155">
        <f t="shared" si="4"/>
        <v>0</v>
      </c>
      <c r="W54" s="155">
        <f t="shared" si="4"/>
        <v>400</v>
      </c>
      <c r="X54" s="186">
        <f>W54+V54+U54+T54</f>
        <v>950</v>
      </c>
    </row>
    <row r="55" spans="1:24" s="58" customFormat="1" ht="17.25" customHeight="1">
      <c r="A55" s="53"/>
      <c r="B55" s="63"/>
      <c r="C55" s="79" t="s">
        <v>63</v>
      </c>
      <c r="D55" s="86"/>
      <c r="E55" s="314"/>
      <c r="F55" s="314"/>
      <c r="G55" s="311"/>
      <c r="H55" s="312"/>
      <c r="I55" s="66">
        <v>180</v>
      </c>
      <c r="J55" s="162">
        <v>55</v>
      </c>
      <c r="K55" s="162">
        <v>160</v>
      </c>
      <c r="L55" s="162">
        <v>160</v>
      </c>
      <c r="M55" s="232">
        <v>180</v>
      </c>
      <c r="N55" s="164">
        <f>N49</f>
        <v>19</v>
      </c>
      <c r="O55" s="155"/>
      <c r="P55" s="160">
        <v>20</v>
      </c>
      <c r="Q55" s="160">
        <v>47</v>
      </c>
      <c r="R55" s="160">
        <v>72</v>
      </c>
      <c r="S55" s="237">
        <v>19.00961783</v>
      </c>
      <c r="T55" s="155">
        <f>J55</f>
        <v>55</v>
      </c>
      <c r="U55" s="155">
        <f t="shared" si="4"/>
        <v>105</v>
      </c>
      <c r="V55" s="155">
        <f t="shared" si="4"/>
        <v>0</v>
      </c>
      <c r="W55" s="155">
        <f t="shared" si="4"/>
        <v>20</v>
      </c>
      <c r="X55" s="186">
        <f>W55+V55+U55+T55</f>
        <v>180</v>
      </c>
    </row>
    <row r="56" spans="1:24" s="58" customFormat="1" ht="17.25" customHeight="1">
      <c r="A56" s="67"/>
      <c r="B56" s="63"/>
      <c r="C56" s="64" t="s">
        <v>64</v>
      </c>
      <c r="D56" s="69"/>
      <c r="E56" s="310"/>
      <c r="F56" s="310"/>
      <c r="G56" s="311"/>
      <c r="H56" s="312"/>
      <c r="I56" s="66">
        <v>342</v>
      </c>
      <c r="J56" s="143">
        <v>65</v>
      </c>
      <c r="K56" s="143">
        <v>180</v>
      </c>
      <c r="L56" s="143">
        <v>180</v>
      </c>
      <c r="M56" s="66">
        <v>342</v>
      </c>
      <c r="N56" s="164">
        <f>N50</f>
        <v>36</v>
      </c>
      <c r="O56" s="155"/>
      <c r="P56" s="160">
        <v>20</v>
      </c>
      <c r="Q56" s="160">
        <v>47</v>
      </c>
      <c r="R56" s="160">
        <v>72</v>
      </c>
      <c r="S56" s="238">
        <v>42.220124645</v>
      </c>
      <c r="T56" s="155">
        <f>J56</f>
        <v>65</v>
      </c>
      <c r="U56" s="155">
        <f t="shared" si="4"/>
        <v>115</v>
      </c>
      <c r="V56" s="155">
        <f t="shared" si="4"/>
        <v>0</v>
      </c>
      <c r="W56" s="155">
        <f t="shared" si="4"/>
        <v>162</v>
      </c>
      <c r="X56" s="186">
        <f>W56+V56+U56+T56</f>
        <v>342</v>
      </c>
    </row>
    <row r="57" spans="1:24" s="47" customFormat="1" ht="17.25" customHeight="1">
      <c r="A57" s="53"/>
      <c r="B57" s="93"/>
      <c r="C57" s="64" t="s">
        <v>65</v>
      </c>
      <c r="D57" s="70"/>
      <c r="E57" s="310"/>
      <c r="F57" s="310"/>
      <c r="G57" s="311"/>
      <c r="H57" s="312"/>
      <c r="I57" s="66">
        <v>428</v>
      </c>
      <c r="J57" s="165">
        <v>80</v>
      </c>
      <c r="K57" s="165">
        <v>210</v>
      </c>
      <c r="L57" s="165">
        <v>210</v>
      </c>
      <c r="M57" s="66">
        <v>428</v>
      </c>
      <c r="N57" s="164">
        <f>N51</f>
        <v>45</v>
      </c>
      <c r="O57" s="155"/>
      <c r="P57" s="160">
        <v>20</v>
      </c>
      <c r="Q57" s="160">
        <v>47</v>
      </c>
      <c r="R57" s="160">
        <v>72</v>
      </c>
      <c r="S57" s="238">
        <v>66.10258149</v>
      </c>
      <c r="T57" s="155">
        <f>J57</f>
        <v>80</v>
      </c>
      <c r="U57" s="155">
        <f t="shared" si="4"/>
        <v>130</v>
      </c>
      <c r="V57" s="155">
        <f t="shared" si="4"/>
        <v>0</v>
      </c>
      <c r="W57" s="155">
        <f t="shared" si="4"/>
        <v>218</v>
      </c>
      <c r="X57" s="186">
        <f>W57+V57+U57+T57</f>
        <v>428</v>
      </c>
    </row>
    <row r="58" spans="1:24" s="47" customFormat="1" ht="18.75" customHeight="1" hidden="1">
      <c r="A58" s="53"/>
      <c r="B58" s="133"/>
      <c r="C58" s="126"/>
      <c r="D58" s="137"/>
      <c r="E58" s="128"/>
      <c r="F58" s="128"/>
      <c r="G58" s="74"/>
      <c r="H58" s="74"/>
      <c r="I58" s="74"/>
      <c r="J58" s="74"/>
      <c r="K58" s="74"/>
      <c r="L58" s="74"/>
      <c r="M58" s="74"/>
      <c r="N58" s="164"/>
      <c r="O58" s="155"/>
      <c r="P58" s="160"/>
      <c r="Q58" s="160"/>
      <c r="R58" s="160"/>
      <c r="S58" s="160"/>
      <c r="T58" s="160"/>
      <c r="X58" s="177"/>
    </row>
    <row r="59" spans="1:24" s="47" customFormat="1" ht="16.5" customHeight="1">
      <c r="A59" s="53"/>
      <c r="B59" s="93"/>
      <c r="C59" s="94" t="s">
        <v>80</v>
      </c>
      <c r="D59" s="69" t="s">
        <v>81</v>
      </c>
      <c r="E59" s="310"/>
      <c r="F59" s="310"/>
      <c r="G59" s="313"/>
      <c r="H59" s="313"/>
      <c r="I59" s="248"/>
      <c r="J59" s="248"/>
      <c r="K59" s="248"/>
      <c r="L59" s="248"/>
      <c r="M59" s="248"/>
      <c r="N59" s="155"/>
      <c r="O59" s="155"/>
      <c r="P59" s="160"/>
      <c r="Q59" s="160"/>
      <c r="R59" s="160"/>
      <c r="S59" s="160"/>
      <c r="T59" s="186">
        <f>T57+T56+T55</f>
        <v>200</v>
      </c>
      <c r="U59" s="186">
        <f>U57+U56+U55</f>
        <v>350</v>
      </c>
      <c r="V59" s="186">
        <f>V57+V56+V55</f>
        <v>0</v>
      </c>
      <c r="W59" s="186">
        <f>W57+W56+W55</f>
        <v>400</v>
      </c>
      <c r="X59" s="186">
        <f>X57+X56+X55</f>
        <v>950</v>
      </c>
    </row>
    <row r="60" spans="1:24" s="48" customFormat="1" ht="17.25" customHeight="1">
      <c r="A60" s="67"/>
      <c r="B60" s="95"/>
      <c r="C60" s="64" t="s">
        <v>63</v>
      </c>
      <c r="D60" s="69"/>
      <c r="E60" s="310"/>
      <c r="F60" s="310"/>
      <c r="G60" s="310"/>
      <c r="H60" s="310"/>
      <c r="I60" s="66"/>
      <c r="J60" s="143"/>
      <c r="K60" s="143"/>
      <c r="L60" s="143"/>
      <c r="M60" s="66"/>
      <c r="N60" s="155"/>
      <c r="O60" s="155"/>
      <c r="P60" s="160"/>
      <c r="Q60" s="160">
        <f>I28*S55%</f>
        <v>6414.33930590558</v>
      </c>
      <c r="R60" s="160"/>
      <c r="S60" s="160"/>
      <c r="T60" s="160"/>
      <c r="U60" s="47"/>
      <c r="V60" s="47"/>
      <c r="W60" s="47"/>
      <c r="X60" s="177"/>
    </row>
    <row r="61" spans="1:24" s="47" customFormat="1" ht="17.25" customHeight="1">
      <c r="A61" s="67"/>
      <c r="B61" s="96"/>
      <c r="C61" s="64" t="s">
        <v>64</v>
      </c>
      <c r="D61" s="97"/>
      <c r="E61" s="310"/>
      <c r="F61" s="310"/>
      <c r="G61" s="310"/>
      <c r="H61" s="310"/>
      <c r="I61" s="66"/>
      <c r="J61" s="143"/>
      <c r="K61" s="143"/>
      <c r="L61" s="143"/>
      <c r="M61" s="66"/>
      <c r="N61" s="155"/>
      <c r="O61" s="155"/>
      <c r="P61" s="160"/>
      <c r="Q61" s="160"/>
      <c r="R61" s="160"/>
      <c r="S61" s="160"/>
      <c r="T61" s="160"/>
      <c r="X61" s="177"/>
    </row>
    <row r="62" spans="1:24" s="47" customFormat="1" ht="17.25" customHeight="1">
      <c r="A62" s="67"/>
      <c r="B62" s="98"/>
      <c r="C62" s="64" t="s">
        <v>65</v>
      </c>
      <c r="D62" s="97"/>
      <c r="E62" s="310"/>
      <c r="F62" s="310"/>
      <c r="G62" s="310"/>
      <c r="H62" s="310"/>
      <c r="I62" s="66"/>
      <c r="J62" s="143"/>
      <c r="K62" s="143"/>
      <c r="L62" s="143"/>
      <c r="M62" s="66"/>
      <c r="N62" s="155"/>
      <c r="O62" s="155"/>
      <c r="P62" s="160"/>
      <c r="Q62" s="160"/>
      <c r="R62" s="160"/>
      <c r="S62" s="160"/>
      <c r="T62" s="160"/>
      <c r="X62" s="177"/>
    </row>
    <row r="63" spans="1:24" s="47" customFormat="1" ht="16.5" customHeight="1">
      <c r="A63" s="67"/>
      <c r="B63" s="98"/>
      <c r="C63" s="99" t="s">
        <v>82</v>
      </c>
      <c r="D63" s="97">
        <v>421323</v>
      </c>
      <c r="E63" s="310"/>
      <c r="F63" s="310"/>
      <c r="G63" s="310"/>
      <c r="H63" s="310"/>
      <c r="I63" s="66"/>
      <c r="J63" s="143"/>
      <c r="K63" s="143"/>
      <c r="L63" s="143"/>
      <c r="M63" s="66"/>
      <c r="N63" s="155"/>
      <c r="O63" s="155"/>
      <c r="P63" s="160"/>
      <c r="Q63" s="160"/>
      <c r="R63" s="160"/>
      <c r="S63" s="160"/>
      <c r="T63" s="160"/>
      <c r="X63" s="177"/>
    </row>
    <row r="64" spans="1:24" s="47" customFormat="1" ht="17.25" customHeight="1">
      <c r="A64" s="67"/>
      <c r="B64" s="98"/>
      <c r="C64" s="64" t="s">
        <v>63</v>
      </c>
      <c r="D64" s="97"/>
      <c r="E64" s="310"/>
      <c r="F64" s="310"/>
      <c r="G64" s="310"/>
      <c r="H64" s="310"/>
      <c r="I64" s="66"/>
      <c r="J64" s="143"/>
      <c r="K64" s="143"/>
      <c r="L64" s="143"/>
      <c r="M64" s="66"/>
      <c r="N64" s="155"/>
      <c r="O64" s="155"/>
      <c r="P64" s="166"/>
      <c r="Q64" s="160"/>
      <c r="R64" s="160"/>
      <c r="S64" s="160"/>
      <c r="T64" s="160"/>
      <c r="X64" s="177"/>
    </row>
    <row r="65" spans="1:24" s="47" customFormat="1" ht="14.25">
      <c r="A65" s="67"/>
      <c r="B65" s="98"/>
      <c r="C65" s="64" t="s">
        <v>64</v>
      </c>
      <c r="D65" s="97"/>
      <c r="E65" s="310"/>
      <c r="F65" s="310"/>
      <c r="G65" s="310"/>
      <c r="H65" s="310"/>
      <c r="I65" s="66"/>
      <c r="J65" s="143"/>
      <c r="K65" s="143"/>
      <c r="L65" s="143"/>
      <c r="M65" s="66"/>
      <c r="N65" s="155"/>
      <c r="O65" s="155"/>
      <c r="P65" s="167"/>
      <c r="Q65" s="160"/>
      <c r="R65" s="160"/>
      <c r="S65" s="160"/>
      <c r="T65" s="160"/>
      <c r="X65" s="177"/>
    </row>
    <row r="66" spans="1:24" s="47" customFormat="1" ht="16.5" customHeight="1" thickBot="1">
      <c r="A66" s="67"/>
      <c r="B66" s="98"/>
      <c r="C66" s="84" t="s">
        <v>65</v>
      </c>
      <c r="D66" s="100"/>
      <c r="E66" s="313"/>
      <c r="F66" s="313"/>
      <c r="G66" s="313"/>
      <c r="H66" s="313"/>
      <c r="I66" s="74"/>
      <c r="J66" s="161"/>
      <c r="K66" s="161"/>
      <c r="L66" s="161"/>
      <c r="M66" s="74"/>
      <c r="N66" s="155"/>
      <c r="O66" s="155"/>
      <c r="P66" s="167"/>
      <c r="Q66" s="160"/>
      <c r="R66" s="160"/>
      <c r="S66" s="160"/>
      <c r="T66" s="160"/>
      <c r="X66" s="177"/>
    </row>
    <row r="67" spans="1:24" s="47" customFormat="1" ht="23.25" customHeight="1" thickBot="1">
      <c r="A67" s="67"/>
      <c r="B67" s="101">
        <v>112140</v>
      </c>
      <c r="C67" s="92" t="s">
        <v>83</v>
      </c>
      <c r="D67" s="102">
        <v>421400</v>
      </c>
      <c r="E67" s="308"/>
      <c r="F67" s="308"/>
      <c r="G67" s="308"/>
      <c r="H67" s="308"/>
      <c r="I67" s="57">
        <v>120</v>
      </c>
      <c r="J67" s="162">
        <v>30</v>
      </c>
      <c r="K67" s="162">
        <v>60</v>
      </c>
      <c r="L67" s="162">
        <v>90</v>
      </c>
      <c r="M67" s="57">
        <v>120</v>
      </c>
      <c r="N67" s="155">
        <f>J67</f>
        <v>30</v>
      </c>
      <c r="O67" s="155">
        <f>K67-J67</f>
        <v>30</v>
      </c>
      <c r="P67" s="155">
        <f>L67-K67</f>
        <v>30</v>
      </c>
      <c r="Q67" s="155">
        <f>M67-L67</f>
        <v>30</v>
      </c>
      <c r="R67" s="167"/>
      <c r="S67" s="167"/>
      <c r="T67" s="155">
        <f>J67</f>
        <v>30</v>
      </c>
      <c r="U67" s="155">
        <f aca="true" t="shared" si="5" ref="U67:W70">K67-J67</f>
        <v>30</v>
      </c>
      <c r="V67" s="155">
        <f t="shared" si="5"/>
        <v>30</v>
      </c>
      <c r="W67" s="155">
        <f t="shared" si="5"/>
        <v>30</v>
      </c>
      <c r="X67" s="186">
        <f>W67+V67+U67+T67</f>
        <v>120</v>
      </c>
    </row>
    <row r="68" spans="1:24" s="47" customFormat="1" ht="15.75" customHeight="1">
      <c r="A68" s="67"/>
      <c r="B68" s="98"/>
      <c r="C68" s="79" t="s">
        <v>63</v>
      </c>
      <c r="D68" s="61"/>
      <c r="E68" s="314"/>
      <c r="F68" s="314"/>
      <c r="G68" s="314"/>
      <c r="H68" s="314"/>
      <c r="I68" s="66">
        <v>23</v>
      </c>
      <c r="J68" s="162">
        <v>9</v>
      </c>
      <c r="K68" s="162">
        <v>15</v>
      </c>
      <c r="L68" s="162">
        <v>25</v>
      </c>
      <c r="M68" s="232">
        <v>23</v>
      </c>
      <c r="N68" s="164">
        <f>N55</f>
        <v>19</v>
      </c>
      <c r="O68" s="155"/>
      <c r="P68" s="160">
        <v>20</v>
      </c>
      <c r="Q68" s="160">
        <v>47</v>
      </c>
      <c r="R68" s="160">
        <v>72</v>
      </c>
      <c r="S68" s="218" t="s">
        <v>132</v>
      </c>
      <c r="T68" s="155">
        <f>J68</f>
        <v>9</v>
      </c>
      <c r="U68" s="155">
        <f t="shared" si="5"/>
        <v>6</v>
      </c>
      <c r="V68" s="155">
        <f t="shared" si="5"/>
        <v>10</v>
      </c>
      <c r="W68" s="155">
        <f t="shared" si="5"/>
        <v>-2</v>
      </c>
      <c r="X68" s="186">
        <f>W68+V68+U68+T68</f>
        <v>23</v>
      </c>
    </row>
    <row r="69" spans="1:24" s="47" customFormat="1" ht="15.75" customHeight="1">
      <c r="A69" s="67"/>
      <c r="B69" s="98"/>
      <c r="C69" s="64" t="s">
        <v>64</v>
      </c>
      <c r="D69" s="97"/>
      <c r="E69" s="310"/>
      <c r="F69" s="310"/>
      <c r="G69" s="310"/>
      <c r="H69" s="310"/>
      <c r="I69" s="66">
        <v>43</v>
      </c>
      <c r="J69" s="143">
        <v>10</v>
      </c>
      <c r="K69" s="143">
        <v>20</v>
      </c>
      <c r="L69" s="143">
        <v>30</v>
      </c>
      <c r="M69" s="66">
        <v>43</v>
      </c>
      <c r="N69" s="164">
        <f>N56</f>
        <v>36</v>
      </c>
      <c r="O69" s="155"/>
      <c r="P69" s="160">
        <v>20</v>
      </c>
      <c r="Q69" s="160">
        <v>47</v>
      </c>
      <c r="R69" s="160">
        <v>72</v>
      </c>
      <c r="S69" s="160">
        <v>36.936117126</v>
      </c>
      <c r="T69" s="155">
        <f>J69</f>
        <v>10</v>
      </c>
      <c r="U69" s="155">
        <f t="shared" si="5"/>
        <v>10</v>
      </c>
      <c r="V69" s="155">
        <f t="shared" si="5"/>
        <v>10</v>
      </c>
      <c r="W69" s="155">
        <f t="shared" si="5"/>
        <v>13</v>
      </c>
      <c r="X69" s="186">
        <f>W69+V69+U69+T69</f>
        <v>43</v>
      </c>
    </row>
    <row r="70" spans="2:24" ht="15.75" customHeight="1">
      <c r="B70" s="98"/>
      <c r="C70" s="64" t="s">
        <v>65</v>
      </c>
      <c r="D70" s="97"/>
      <c r="E70" s="310"/>
      <c r="F70" s="310"/>
      <c r="G70" s="310"/>
      <c r="H70" s="310"/>
      <c r="I70" s="66">
        <v>54</v>
      </c>
      <c r="J70" s="165">
        <v>11</v>
      </c>
      <c r="K70" s="165">
        <v>25</v>
      </c>
      <c r="L70" s="165">
        <v>35</v>
      </c>
      <c r="M70" s="66">
        <v>54</v>
      </c>
      <c r="N70" s="164">
        <f>N57</f>
        <v>45</v>
      </c>
      <c r="O70" s="155"/>
      <c r="P70" s="160">
        <v>20</v>
      </c>
      <c r="Q70" s="160">
        <v>47</v>
      </c>
      <c r="R70" s="160">
        <v>72</v>
      </c>
      <c r="S70" s="160">
        <v>44.035924327</v>
      </c>
      <c r="T70" s="155">
        <f>J70</f>
        <v>11</v>
      </c>
      <c r="U70" s="155">
        <f t="shared" si="5"/>
        <v>14</v>
      </c>
      <c r="V70" s="155">
        <f t="shared" si="5"/>
        <v>10</v>
      </c>
      <c r="W70" s="155">
        <f t="shared" si="5"/>
        <v>19</v>
      </c>
      <c r="X70" s="186">
        <f>W70+V70+U70+T70</f>
        <v>54</v>
      </c>
    </row>
    <row r="71" spans="2:24" ht="14.25" hidden="1">
      <c r="B71" s="138"/>
      <c r="C71" s="126"/>
      <c r="D71" s="139"/>
      <c r="E71" s="128"/>
      <c r="F71" s="128"/>
      <c r="G71" s="74"/>
      <c r="H71" s="74"/>
      <c r="I71" s="74"/>
      <c r="J71" s="74"/>
      <c r="K71" s="74"/>
      <c r="L71" s="74"/>
      <c r="M71" s="74"/>
      <c r="N71" s="164"/>
      <c r="O71" s="155"/>
      <c r="P71" s="167"/>
      <c r="Q71" s="167"/>
      <c r="R71" s="167"/>
      <c r="S71" s="167"/>
      <c r="T71" s="167"/>
      <c r="X71" s="195"/>
    </row>
    <row r="72" spans="2:24" ht="26.25" thickBot="1">
      <c r="B72" s="103">
        <v>1122000</v>
      </c>
      <c r="C72" s="88" t="s">
        <v>84</v>
      </c>
      <c r="D72" s="100"/>
      <c r="E72" s="313"/>
      <c r="F72" s="313"/>
      <c r="G72" s="313"/>
      <c r="H72" s="313"/>
      <c r="I72" s="248"/>
      <c r="J72" s="248"/>
      <c r="K72" s="248"/>
      <c r="L72" s="248"/>
      <c r="M72" s="248"/>
      <c r="N72" s="155"/>
      <c r="O72" s="155"/>
      <c r="P72" s="167"/>
      <c r="Q72" s="167"/>
      <c r="R72" s="167"/>
      <c r="S72" s="167"/>
      <c r="T72" s="186">
        <f>T70+T69+T68</f>
        <v>30</v>
      </c>
      <c r="U72" s="186">
        <f>U70+U69+U68</f>
        <v>30</v>
      </c>
      <c r="V72" s="186">
        <f>V70+V69+V68</f>
        <v>30</v>
      </c>
      <c r="W72" s="186">
        <f>W70+W69+W68</f>
        <v>30</v>
      </c>
      <c r="X72" s="186">
        <f>X70+X69+X68</f>
        <v>120</v>
      </c>
    </row>
    <row r="73" spans="2:24" ht="15" thickBot="1">
      <c r="B73" s="104">
        <v>112210</v>
      </c>
      <c r="C73" s="76" t="s">
        <v>85</v>
      </c>
      <c r="D73" s="102">
        <v>422100</v>
      </c>
      <c r="E73" s="308"/>
      <c r="F73" s="308"/>
      <c r="G73" s="308"/>
      <c r="H73" s="308"/>
      <c r="I73" s="57">
        <v>50</v>
      </c>
      <c r="J73" s="162">
        <v>10</v>
      </c>
      <c r="K73" s="162">
        <v>25</v>
      </c>
      <c r="L73" s="162">
        <v>35</v>
      </c>
      <c r="M73" s="57">
        <v>50</v>
      </c>
      <c r="N73" s="155">
        <f>J73</f>
        <v>10</v>
      </c>
      <c r="O73" s="155">
        <f>K73-J73</f>
        <v>15</v>
      </c>
      <c r="P73" s="155">
        <f>L73-K73</f>
        <v>10</v>
      </c>
      <c r="Q73" s="155">
        <f>M73-L73</f>
        <v>15</v>
      </c>
      <c r="R73" s="167"/>
      <c r="S73" s="167"/>
      <c r="T73" s="155">
        <f>J73</f>
        <v>10</v>
      </c>
      <c r="U73" s="155">
        <f aca="true" t="shared" si="6" ref="U73:W76">K73-J73</f>
        <v>15</v>
      </c>
      <c r="V73" s="155">
        <f t="shared" si="6"/>
        <v>10</v>
      </c>
      <c r="W73" s="155">
        <f t="shared" si="6"/>
        <v>15</v>
      </c>
      <c r="X73" s="186">
        <f>W73+V73+U73+T73</f>
        <v>50</v>
      </c>
    </row>
    <row r="74" spans="2:24" ht="14.25">
      <c r="B74" s="105"/>
      <c r="C74" s="79" t="s">
        <v>63</v>
      </c>
      <c r="D74" s="61"/>
      <c r="E74" s="314"/>
      <c r="F74" s="314"/>
      <c r="G74" s="314"/>
      <c r="H74" s="314"/>
      <c r="I74" s="66">
        <v>9.5</v>
      </c>
      <c r="J74" s="162">
        <v>3</v>
      </c>
      <c r="K74" s="162">
        <v>6</v>
      </c>
      <c r="L74" s="162">
        <v>9</v>
      </c>
      <c r="M74" s="232">
        <v>9.5</v>
      </c>
      <c r="N74" s="164">
        <f>N68</f>
        <v>19</v>
      </c>
      <c r="O74" s="155"/>
      <c r="P74" s="160">
        <v>20</v>
      </c>
      <c r="Q74" s="160">
        <v>47</v>
      </c>
      <c r="R74" s="160">
        <v>72</v>
      </c>
      <c r="S74" s="218" t="s">
        <v>132</v>
      </c>
      <c r="T74" s="155">
        <f>J74</f>
        <v>3</v>
      </c>
      <c r="U74" s="155">
        <f t="shared" si="6"/>
        <v>3</v>
      </c>
      <c r="V74" s="155">
        <f t="shared" si="6"/>
        <v>3</v>
      </c>
      <c r="W74" s="155">
        <f t="shared" si="6"/>
        <v>0.5</v>
      </c>
      <c r="X74" s="186">
        <f>W74+V74+U74+T74</f>
        <v>9.5</v>
      </c>
    </row>
    <row r="75" spans="2:24" ht="14.25">
      <c r="B75" s="98"/>
      <c r="C75" s="64" t="s">
        <v>64</v>
      </c>
      <c r="D75" s="97"/>
      <c r="E75" s="310"/>
      <c r="F75" s="310"/>
      <c r="G75" s="310"/>
      <c r="H75" s="310"/>
      <c r="I75" s="66">
        <v>18</v>
      </c>
      <c r="J75" s="143">
        <v>3</v>
      </c>
      <c r="K75" s="143">
        <v>9</v>
      </c>
      <c r="L75" s="143">
        <v>11</v>
      </c>
      <c r="M75" s="66">
        <v>18</v>
      </c>
      <c r="N75" s="164">
        <f>N69</f>
        <v>36</v>
      </c>
      <c r="O75" s="155"/>
      <c r="P75" s="160">
        <v>20</v>
      </c>
      <c r="Q75" s="160">
        <v>47</v>
      </c>
      <c r="R75" s="160">
        <v>72</v>
      </c>
      <c r="S75" s="160">
        <v>36.936117126</v>
      </c>
      <c r="T75" s="155">
        <f>J75</f>
        <v>3</v>
      </c>
      <c r="U75" s="155">
        <f t="shared" si="6"/>
        <v>6</v>
      </c>
      <c r="V75" s="155">
        <f t="shared" si="6"/>
        <v>2</v>
      </c>
      <c r="W75" s="155">
        <f t="shared" si="6"/>
        <v>7</v>
      </c>
      <c r="X75" s="186">
        <f>W75+V75+U75+T75</f>
        <v>18</v>
      </c>
    </row>
    <row r="76" spans="2:24" ht="14.25">
      <c r="B76" s="98"/>
      <c r="C76" s="64" t="s">
        <v>65</v>
      </c>
      <c r="D76" s="97"/>
      <c r="E76" s="310"/>
      <c r="F76" s="310"/>
      <c r="G76" s="310"/>
      <c r="H76" s="310"/>
      <c r="I76" s="66">
        <v>22.5</v>
      </c>
      <c r="J76" s="165">
        <v>4</v>
      </c>
      <c r="K76" s="165">
        <v>10</v>
      </c>
      <c r="L76" s="165">
        <v>15</v>
      </c>
      <c r="M76" s="66">
        <v>22.5</v>
      </c>
      <c r="N76" s="164">
        <f>N70</f>
        <v>45</v>
      </c>
      <c r="O76" s="155"/>
      <c r="P76" s="160">
        <v>20</v>
      </c>
      <c r="Q76" s="160">
        <v>47</v>
      </c>
      <c r="R76" s="160">
        <v>72</v>
      </c>
      <c r="S76" s="160">
        <v>44.035924327</v>
      </c>
      <c r="T76" s="155">
        <f>J76</f>
        <v>4</v>
      </c>
      <c r="U76" s="155">
        <f t="shared" si="6"/>
        <v>6</v>
      </c>
      <c r="V76" s="155">
        <f t="shared" si="6"/>
        <v>5</v>
      </c>
      <c r="W76" s="155">
        <f t="shared" si="6"/>
        <v>7.5</v>
      </c>
      <c r="X76" s="186">
        <f>W76+V76+U76+T76</f>
        <v>22.5</v>
      </c>
    </row>
    <row r="77" spans="2:24" ht="14.25" hidden="1">
      <c r="B77" s="140"/>
      <c r="C77" s="134"/>
      <c r="D77" s="141"/>
      <c r="E77" s="136"/>
      <c r="F77" s="136"/>
      <c r="G77" s="66"/>
      <c r="H77" s="66"/>
      <c r="I77" s="74"/>
      <c r="J77" s="74"/>
      <c r="K77" s="74"/>
      <c r="L77" s="74"/>
      <c r="M77" s="232"/>
      <c r="N77" s="164"/>
      <c r="O77" s="155"/>
      <c r="P77" s="167"/>
      <c r="Q77" s="167"/>
      <c r="R77" s="167"/>
      <c r="S77" s="167"/>
      <c r="T77" s="167"/>
      <c r="X77" s="195"/>
    </row>
    <row r="78" spans="2:24" ht="14.25">
      <c r="B78" s="98">
        <v>1122300</v>
      </c>
      <c r="C78" s="94" t="s">
        <v>86</v>
      </c>
      <c r="D78" s="97">
        <v>422900</v>
      </c>
      <c r="E78" s="310"/>
      <c r="F78" s="310"/>
      <c r="G78" s="313"/>
      <c r="H78" s="313"/>
      <c r="I78" s="248"/>
      <c r="J78" s="248"/>
      <c r="K78" s="248"/>
      <c r="L78" s="248"/>
      <c r="M78" s="248"/>
      <c r="N78" s="155"/>
      <c r="O78" s="155"/>
      <c r="P78" s="167"/>
      <c r="Q78" s="167"/>
      <c r="R78" s="167"/>
      <c r="S78" s="167"/>
      <c r="T78" s="186">
        <f>T76+T75+T74</f>
        <v>10</v>
      </c>
      <c r="U78" s="186">
        <f>U76+U75+U74</f>
        <v>15</v>
      </c>
      <c r="V78" s="186">
        <f>V76+V75+V74</f>
        <v>10</v>
      </c>
      <c r="W78" s="186">
        <f>W76+W75+W74</f>
        <v>15</v>
      </c>
      <c r="X78" s="186">
        <f>X76+X75+X74</f>
        <v>50</v>
      </c>
    </row>
    <row r="79" spans="2:24" ht="14.25">
      <c r="B79" s="98"/>
      <c r="C79" s="64" t="s">
        <v>63</v>
      </c>
      <c r="D79" s="97"/>
      <c r="E79" s="310"/>
      <c r="F79" s="310"/>
      <c r="G79" s="310"/>
      <c r="H79" s="310"/>
      <c r="I79" s="66"/>
      <c r="J79" s="66"/>
      <c r="K79" s="66"/>
      <c r="L79" s="66"/>
      <c r="M79" s="66"/>
      <c r="N79" s="155"/>
      <c r="O79" s="155"/>
      <c r="P79" s="167"/>
      <c r="Q79" s="167"/>
      <c r="R79" s="167"/>
      <c r="S79" s="167"/>
      <c r="T79" s="167"/>
      <c r="X79" s="195"/>
    </row>
    <row r="80" spans="2:24" ht="14.25">
      <c r="B80" s="98"/>
      <c r="C80" s="64" t="s">
        <v>64</v>
      </c>
      <c r="D80" s="97"/>
      <c r="E80" s="310"/>
      <c r="F80" s="310"/>
      <c r="G80" s="310"/>
      <c r="H80" s="310"/>
      <c r="I80" s="66"/>
      <c r="J80" s="143"/>
      <c r="K80" s="143"/>
      <c r="L80" s="143"/>
      <c r="M80" s="66"/>
      <c r="N80" s="155"/>
      <c r="O80" s="155"/>
      <c r="P80" s="167"/>
      <c r="Q80" s="167"/>
      <c r="R80" s="167"/>
      <c r="S80" s="167"/>
      <c r="T80" s="167"/>
      <c r="X80" s="195"/>
    </row>
    <row r="81" spans="2:24" ht="14.25">
      <c r="B81" s="98"/>
      <c r="C81" s="64" t="s">
        <v>65</v>
      </c>
      <c r="D81" s="97"/>
      <c r="E81" s="310"/>
      <c r="F81" s="310"/>
      <c r="G81" s="310"/>
      <c r="H81" s="310"/>
      <c r="I81" s="66"/>
      <c r="J81" s="143"/>
      <c r="K81" s="143"/>
      <c r="L81" s="143"/>
      <c r="M81" s="66"/>
      <c r="N81" s="155"/>
      <c r="O81" s="155"/>
      <c r="P81" s="167"/>
      <c r="Q81" s="167"/>
      <c r="R81" s="167"/>
      <c r="S81" s="167"/>
      <c r="T81" s="167"/>
      <c r="X81" s="195"/>
    </row>
    <row r="82" spans="2:24" ht="33" customHeight="1" thickBot="1">
      <c r="B82" s="145">
        <v>1123000</v>
      </c>
      <c r="C82" s="88" t="s">
        <v>87</v>
      </c>
      <c r="D82" s="100" t="s">
        <v>67</v>
      </c>
      <c r="E82" s="313"/>
      <c r="F82" s="313"/>
      <c r="G82" s="313"/>
      <c r="H82" s="313"/>
      <c r="I82" s="74"/>
      <c r="J82" s="161"/>
      <c r="K82" s="161"/>
      <c r="L82" s="161"/>
      <c r="M82" s="74"/>
      <c r="N82" s="155"/>
      <c r="O82" s="155"/>
      <c r="P82" s="167"/>
      <c r="Q82" s="167"/>
      <c r="R82" s="167"/>
      <c r="S82" s="167"/>
      <c r="T82" s="167"/>
      <c r="X82" s="195"/>
    </row>
    <row r="83" spans="2:24" ht="30" customHeight="1" thickBot="1">
      <c r="B83" s="104">
        <v>1123800</v>
      </c>
      <c r="C83" s="106" t="s">
        <v>88</v>
      </c>
      <c r="D83" s="102">
        <v>423900</v>
      </c>
      <c r="E83" s="308"/>
      <c r="F83" s="308"/>
      <c r="G83" s="308"/>
      <c r="H83" s="308"/>
      <c r="I83" s="57">
        <v>578.9</v>
      </c>
      <c r="J83" s="162">
        <v>120</v>
      </c>
      <c r="K83" s="162">
        <v>270</v>
      </c>
      <c r="L83" s="162">
        <v>420</v>
      </c>
      <c r="M83" s="57">
        <v>578.9</v>
      </c>
      <c r="N83" s="155">
        <f>J83</f>
        <v>120</v>
      </c>
      <c r="O83" s="155">
        <f>K83-J83</f>
        <v>150</v>
      </c>
      <c r="P83" s="155">
        <f>L83-K83</f>
        <v>150</v>
      </c>
      <c r="Q83" s="155">
        <f>M83-L83</f>
        <v>158.89999999999998</v>
      </c>
      <c r="R83" s="167"/>
      <c r="S83" s="167"/>
      <c r="T83" s="155">
        <f>J83</f>
        <v>120</v>
      </c>
      <c r="U83" s="155">
        <f aca="true" t="shared" si="7" ref="U83:W87">K83-J83</f>
        <v>150</v>
      </c>
      <c r="V83" s="155">
        <f t="shared" si="7"/>
        <v>150</v>
      </c>
      <c r="W83" s="155">
        <f t="shared" si="7"/>
        <v>158.89999999999998</v>
      </c>
      <c r="X83" s="186">
        <f>W83+V83+U83+T83</f>
        <v>578.9</v>
      </c>
    </row>
    <row r="84" spans="2:24" ht="15.75" customHeight="1">
      <c r="B84" s="105"/>
      <c r="C84" s="79" t="s">
        <v>63</v>
      </c>
      <c r="D84" s="61"/>
      <c r="E84" s="314"/>
      <c r="F84" s="314"/>
      <c r="G84" s="314"/>
      <c r="H84" s="314"/>
      <c r="I84" s="66">
        <v>109.991</v>
      </c>
      <c r="J84" s="162">
        <v>30</v>
      </c>
      <c r="K84" s="162">
        <v>80</v>
      </c>
      <c r="L84" s="162">
        <v>110</v>
      </c>
      <c r="M84" s="232">
        <v>109.991</v>
      </c>
      <c r="N84" s="164">
        <f>N74</f>
        <v>19</v>
      </c>
      <c r="O84" s="155"/>
      <c r="P84" s="160">
        <v>20</v>
      </c>
      <c r="Q84" s="160">
        <v>47</v>
      </c>
      <c r="R84" s="160">
        <v>72</v>
      </c>
      <c r="S84" s="218" t="s">
        <v>132</v>
      </c>
      <c r="T84" s="155">
        <f>J84</f>
        <v>30</v>
      </c>
      <c r="U84" s="155">
        <f t="shared" si="7"/>
        <v>50</v>
      </c>
      <c r="V84" s="155">
        <f t="shared" si="7"/>
        <v>30</v>
      </c>
      <c r="W84" s="155">
        <f t="shared" si="7"/>
        <v>-0.009000000000000341</v>
      </c>
      <c r="X84" s="186">
        <f>W84+V84+U84+T84</f>
        <v>109.991</v>
      </c>
    </row>
    <row r="85" spans="2:24" ht="15.75" customHeight="1">
      <c r="B85" s="98"/>
      <c r="C85" s="64" t="s">
        <v>64</v>
      </c>
      <c r="D85" s="97"/>
      <c r="E85" s="310"/>
      <c r="F85" s="310"/>
      <c r="G85" s="310"/>
      <c r="H85" s="310"/>
      <c r="I85" s="66">
        <v>208.404</v>
      </c>
      <c r="J85" s="143">
        <v>40</v>
      </c>
      <c r="K85" s="143">
        <v>90</v>
      </c>
      <c r="L85" s="143">
        <v>140</v>
      </c>
      <c r="M85" s="66">
        <v>208.404</v>
      </c>
      <c r="N85" s="164">
        <f>N75</f>
        <v>36</v>
      </c>
      <c r="O85" s="155"/>
      <c r="P85" s="160">
        <v>20</v>
      </c>
      <c r="Q85" s="160">
        <v>47</v>
      </c>
      <c r="R85" s="160">
        <v>72</v>
      </c>
      <c r="S85" s="160">
        <v>36.936117126</v>
      </c>
      <c r="T85" s="155">
        <f>J85</f>
        <v>40</v>
      </c>
      <c r="U85" s="155">
        <f t="shared" si="7"/>
        <v>50</v>
      </c>
      <c r="V85" s="155">
        <f t="shared" si="7"/>
        <v>50</v>
      </c>
      <c r="W85" s="155">
        <f t="shared" si="7"/>
        <v>68.404</v>
      </c>
      <c r="X85" s="186">
        <f>W85+V85+U85+T85</f>
        <v>208.404</v>
      </c>
    </row>
    <row r="86" spans="2:24" ht="15.75" customHeight="1">
      <c r="B86" s="98"/>
      <c r="C86" s="64" t="s">
        <v>65</v>
      </c>
      <c r="D86" s="97"/>
      <c r="E86" s="310"/>
      <c r="F86" s="310"/>
      <c r="G86" s="310"/>
      <c r="H86" s="310"/>
      <c r="I86" s="66">
        <v>260.505</v>
      </c>
      <c r="J86" s="165">
        <v>50</v>
      </c>
      <c r="K86" s="165">
        <v>100</v>
      </c>
      <c r="L86" s="165">
        <v>170</v>
      </c>
      <c r="M86" s="66">
        <v>260.505</v>
      </c>
      <c r="N86" s="164">
        <f>N76</f>
        <v>45</v>
      </c>
      <c r="O86" s="155"/>
      <c r="P86" s="160">
        <v>20</v>
      </c>
      <c r="Q86" s="160">
        <v>47</v>
      </c>
      <c r="R86" s="160">
        <v>72</v>
      </c>
      <c r="S86" s="160">
        <v>44.035924327</v>
      </c>
      <c r="T86" s="155">
        <f>J86</f>
        <v>50</v>
      </c>
      <c r="U86" s="155">
        <f t="shared" si="7"/>
        <v>50</v>
      </c>
      <c r="V86" s="155">
        <f t="shared" si="7"/>
        <v>70</v>
      </c>
      <c r="W86" s="155">
        <f t="shared" si="7"/>
        <v>90.505</v>
      </c>
      <c r="X86" s="186">
        <f>W86+V86+U86+T86</f>
        <v>260.505</v>
      </c>
    </row>
    <row r="87" spans="2:24" ht="24" customHeight="1" hidden="1">
      <c r="B87" s="140"/>
      <c r="C87" s="134"/>
      <c r="D87" s="141"/>
      <c r="E87" s="136"/>
      <c r="F87" s="136"/>
      <c r="G87" s="66"/>
      <c r="H87" s="66"/>
      <c r="I87" s="74"/>
      <c r="J87" s="74"/>
      <c r="K87" s="74"/>
      <c r="L87" s="74"/>
      <c r="M87" s="74"/>
      <c r="N87" s="164"/>
      <c r="O87" s="155"/>
      <c r="P87" s="167"/>
      <c r="Q87" s="167"/>
      <c r="R87" s="167"/>
      <c r="S87" s="167"/>
      <c r="T87" s="155">
        <f>J87</f>
        <v>0</v>
      </c>
      <c r="U87" s="155">
        <f t="shared" si="7"/>
        <v>0</v>
      </c>
      <c r="V87" s="155">
        <f t="shared" si="7"/>
        <v>0</v>
      </c>
      <c r="W87" s="155">
        <f t="shared" si="7"/>
        <v>0</v>
      </c>
      <c r="X87" s="157">
        <f>W87+V87+U87+T87</f>
        <v>0</v>
      </c>
    </row>
    <row r="88" spans="2:24" ht="24" customHeight="1">
      <c r="B88" s="98">
        <v>1126000</v>
      </c>
      <c r="C88" s="146" t="s">
        <v>89</v>
      </c>
      <c r="D88" s="97" t="s">
        <v>67</v>
      </c>
      <c r="E88" s="310"/>
      <c r="F88" s="310"/>
      <c r="G88" s="313"/>
      <c r="H88" s="313"/>
      <c r="I88" s="233"/>
      <c r="J88" s="233"/>
      <c r="K88" s="233"/>
      <c r="L88" s="233"/>
      <c r="M88" s="233"/>
      <c r="N88" s="155"/>
      <c r="O88" s="155"/>
      <c r="P88" s="167"/>
      <c r="Q88" s="167"/>
      <c r="R88" s="167"/>
      <c r="S88" s="167"/>
      <c r="T88" s="186">
        <f>T86+T85+T84</f>
        <v>120</v>
      </c>
      <c r="U88" s="186">
        <f>U86+U85+U84</f>
        <v>150</v>
      </c>
      <c r="V88" s="186">
        <f>V86+V85+V84</f>
        <v>150</v>
      </c>
      <c r="W88" s="186">
        <f>W86+W85+W84</f>
        <v>158.89999999999998</v>
      </c>
      <c r="X88" s="186">
        <f>X86+X85+X84</f>
        <v>578.9</v>
      </c>
    </row>
    <row r="89" spans="2:20" ht="22.5" customHeight="1">
      <c r="B89" s="98">
        <v>1126100</v>
      </c>
      <c r="C89" s="94" t="s">
        <v>90</v>
      </c>
      <c r="D89" s="97">
        <v>426100</v>
      </c>
      <c r="E89" s="310"/>
      <c r="F89" s="310"/>
      <c r="G89" s="311"/>
      <c r="H89" s="312"/>
      <c r="I89" s="235"/>
      <c r="J89" s="235"/>
      <c r="K89" s="235"/>
      <c r="L89" s="235"/>
      <c r="M89" s="235"/>
      <c r="N89" s="155">
        <v>7238.977520901256</v>
      </c>
      <c r="O89" s="155">
        <v>1447.7955041802513</v>
      </c>
      <c r="P89" s="227">
        <v>3402.31943482359</v>
      </c>
      <c r="Q89" s="227">
        <v>5212.063815048904</v>
      </c>
      <c r="R89" s="227">
        <v>7238.977520901256</v>
      </c>
      <c r="S89" s="167"/>
      <c r="T89" s="167"/>
    </row>
    <row r="90" spans="2:20" ht="20.25" customHeight="1">
      <c r="B90" s="98"/>
      <c r="C90" s="64" t="s">
        <v>63</v>
      </c>
      <c r="D90" s="97"/>
      <c r="E90" s="310"/>
      <c r="F90" s="310"/>
      <c r="G90" s="322"/>
      <c r="H90" s="323"/>
      <c r="I90" s="235"/>
      <c r="J90" s="66"/>
      <c r="K90" s="66"/>
      <c r="L90" s="66"/>
      <c r="M90" s="235"/>
      <c r="N90" s="155">
        <v>14051.939463298315</v>
      </c>
      <c r="O90" s="155">
        <v>2810.387892659663</v>
      </c>
      <c r="P90" s="227">
        <v>6604.411547750207</v>
      </c>
      <c r="Q90" s="227">
        <v>10117.396413574786</v>
      </c>
      <c r="R90" s="227">
        <v>14051.939463298315</v>
      </c>
      <c r="S90" s="167"/>
      <c r="T90" s="167"/>
    </row>
    <row r="91" spans="2:20" ht="20.25" customHeight="1">
      <c r="B91" s="98"/>
      <c r="C91" s="64" t="s">
        <v>64</v>
      </c>
      <c r="D91" s="97"/>
      <c r="E91" s="310"/>
      <c r="F91" s="310"/>
      <c r="G91" s="322"/>
      <c r="H91" s="323"/>
      <c r="I91" s="235"/>
      <c r="J91" s="66"/>
      <c r="K91" s="66"/>
      <c r="L91" s="66"/>
      <c r="M91" s="235"/>
      <c r="N91" s="155">
        <v>16752.983015039554</v>
      </c>
      <c r="O91" s="155">
        <v>3350.5966030079107</v>
      </c>
      <c r="P91" s="227">
        <v>7873.90201706859</v>
      </c>
      <c r="Q91" s="227">
        <v>12062.147770828478</v>
      </c>
      <c r="R91" s="227">
        <v>16752.983015039554</v>
      </c>
      <c r="S91" s="167"/>
      <c r="T91" s="167"/>
    </row>
    <row r="92" spans="2:20" ht="21" customHeight="1">
      <c r="B92" s="98"/>
      <c r="C92" s="64" t="s">
        <v>65</v>
      </c>
      <c r="D92" s="97"/>
      <c r="E92" s="310"/>
      <c r="F92" s="310"/>
      <c r="G92" s="322"/>
      <c r="H92" s="323"/>
      <c r="I92" s="235"/>
      <c r="J92" s="66"/>
      <c r="K92" s="66"/>
      <c r="L92" s="66"/>
      <c r="M92" s="235"/>
      <c r="N92" s="155">
        <f>N91+N90+N89</f>
        <v>38043.899999239125</v>
      </c>
      <c r="O92" s="155">
        <f>O91+O90+O89</f>
        <v>7608.779999847825</v>
      </c>
      <c r="P92" s="155">
        <f>P91+P90+P89</f>
        <v>17880.63299964239</v>
      </c>
      <c r="Q92" s="155">
        <f>Q91+Q90+Q89</f>
        <v>27391.607999452168</v>
      </c>
      <c r="R92" s="155">
        <f>R91+R90+R89</f>
        <v>38043.899999239125</v>
      </c>
      <c r="S92" s="167"/>
      <c r="T92" s="167"/>
    </row>
    <row r="93" spans="2:20" ht="21" customHeight="1">
      <c r="B93" s="98">
        <v>1126700</v>
      </c>
      <c r="C93" s="107" t="s">
        <v>91</v>
      </c>
      <c r="D93" s="97">
        <v>426700</v>
      </c>
      <c r="E93" s="310"/>
      <c r="F93" s="310"/>
      <c r="G93" s="310"/>
      <c r="H93" s="310"/>
      <c r="I93" s="66"/>
      <c r="J93" s="66"/>
      <c r="K93" s="66"/>
      <c r="L93" s="66"/>
      <c r="M93" s="66"/>
      <c r="N93" s="155"/>
      <c r="O93" s="155"/>
      <c r="P93" s="167"/>
      <c r="Q93" s="167"/>
      <c r="R93" s="167"/>
      <c r="S93" s="167"/>
      <c r="T93" s="167"/>
    </row>
    <row r="94" spans="2:20" ht="16.5" customHeight="1">
      <c r="B94" s="98"/>
      <c r="C94" s="64" t="s">
        <v>63</v>
      </c>
      <c r="D94" s="97"/>
      <c r="E94" s="310"/>
      <c r="F94" s="310"/>
      <c r="G94" s="310"/>
      <c r="H94" s="310"/>
      <c r="I94" s="229"/>
      <c r="J94" s="230"/>
      <c r="K94" s="230"/>
      <c r="L94" s="230"/>
      <c r="M94" s="229"/>
      <c r="N94" s="155"/>
      <c r="O94" s="155"/>
      <c r="P94" s="167"/>
      <c r="Q94" s="167"/>
      <c r="R94" s="167"/>
      <c r="S94" s="167"/>
      <c r="T94" s="167"/>
    </row>
    <row r="95" spans="2:20" ht="16.5" customHeight="1">
      <c r="B95" s="98"/>
      <c r="C95" s="64" t="s">
        <v>64</v>
      </c>
      <c r="D95" s="97"/>
      <c r="E95" s="310"/>
      <c r="F95" s="310"/>
      <c r="G95" s="310"/>
      <c r="H95" s="310"/>
      <c r="I95" s="229"/>
      <c r="J95" s="230"/>
      <c r="K95" s="230"/>
      <c r="L95" s="230"/>
      <c r="M95" s="229"/>
      <c r="N95" s="155"/>
      <c r="O95" s="155"/>
      <c r="P95" s="167"/>
      <c r="Q95" s="167"/>
      <c r="R95" s="167"/>
      <c r="S95" s="167"/>
      <c r="T95" s="167"/>
    </row>
    <row r="96" spans="2:20" ht="16.5" customHeight="1">
      <c r="B96" s="98"/>
      <c r="C96" s="64" t="s">
        <v>65</v>
      </c>
      <c r="D96" s="97"/>
      <c r="E96" s="310"/>
      <c r="F96" s="310"/>
      <c r="G96" s="310"/>
      <c r="H96" s="310"/>
      <c r="I96" s="229"/>
      <c r="J96" s="230"/>
      <c r="K96" s="230"/>
      <c r="L96" s="230"/>
      <c r="M96" s="229"/>
      <c r="N96" s="155"/>
      <c r="O96" s="155"/>
      <c r="P96" s="167"/>
      <c r="Q96" s="167"/>
      <c r="R96" s="167"/>
      <c r="S96" s="167"/>
      <c r="T96" s="167"/>
    </row>
    <row r="97" spans="2:20" ht="19.5" customHeight="1">
      <c r="B97" s="98">
        <v>1126800</v>
      </c>
      <c r="C97" s="108" t="s">
        <v>92</v>
      </c>
      <c r="D97" s="97">
        <v>426900</v>
      </c>
      <c r="E97" s="310"/>
      <c r="F97" s="310"/>
      <c r="G97" s="310"/>
      <c r="H97" s="310"/>
      <c r="I97" s="228"/>
      <c r="J97" s="228"/>
      <c r="K97" s="228"/>
      <c r="L97" s="228"/>
      <c r="M97" s="228"/>
      <c r="N97" s="155"/>
      <c r="O97" s="155"/>
      <c r="P97" s="167"/>
      <c r="Q97" s="167"/>
      <c r="R97" s="167"/>
      <c r="S97" s="167"/>
      <c r="T97" s="167"/>
    </row>
    <row r="98" spans="2:20" ht="18.75" customHeight="1">
      <c r="B98" s="98"/>
      <c r="C98" s="64" t="s">
        <v>63</v>
      </c>
      <c r="D98" s="97"/>
      <c r="E98" s="310"/>
      <c r="F98" s="310"/>
      <c r="G98" s="310"/>
      <c r="H98" s="310"/>
      <c r="I98" s="198"/>
      <c r="J98" s="198"/>
      <c r="K98" s="198"/>
      <c r="L98" s="198"/>
      <c r="M98" s="198"/>
      <c r="N98" s="155"/>
      <c r="O98" s="155"/>
      <c r="P98" s="167"/>
      <c r="Q98" s="167"/>
      <c r="R98" s="167"/>
      <c r="S98" s="167"/>
      <c r="T98" s="167"/>
    </row>
    <row r="99" spans="2:20" ht="18.75" customHeight="1">
      <c r="B99" s="98"/>
      <c r="C99" s="64" t="s">
        <v>64</v>
      </c>
      <c r="D99" s="97"/>
      <c r="E99" s="310"/>
      <c r="F99" s="310"/>
      <c r="G99" s="310"/>
      <c r="H99" s="310"/>
      <c r="I99" s="198"/>
      <c r="J99" s="198"/>
      <c r="K99" s="198"/>
      <c r="L99" s="198"/>
      <c r="M99" s="198"/>
      <c r="N99" s="155"/>
      <c r="O99" s="155"/>
      <c r="P99" s="167"/>
      <c r="Q99" s="167"/>
      <c r="R99" s="167"/>
      <c r="S99" s="167"/>
      <c r="T99" s="167"/>
    </row>
    <row r="100" spans="2:20" ht="18.75" customHeight="1" thickBot="1">
      <c r="B100" s="98"/>
      <c r="C100" s="64" t="s">
        <v>65</v>
      </c>
      <c r="D100" s="97"/>
      <c r="E100" s="310"/>
      <c r="F100" s="310"/>
      <c r="G100" s="310"/>
      <c r="H100" s="310"/>
      <c r="I100" s="198"/>
      <c r="J100" s="198"/>
      <c r="K100" s="198"/>
      <c r="L100" s="198"/>
      <c r="M100" s="198"/>
      <c r="N100" s="155"/>
      <c r="O100" s="155"/>
      <c r="P100" s="167"/>
      <c r="Q100" s="167"/>
      <c r="R100" s="167"/>
      <c r="S100" s="167"/>
      <c r="T100" s="167"/>
    </row>
    <row r="101" spans="2:20" ht="26.25" thickBot="1">
      <c r="B101" s="98">
        <v>1200000</v>
      </c>
      <c r="C101" s="108" t="s">
        <v>93</v>
      </c>
      <c r="D101" s="97" t="s">
        <v>67</v>
      </c>
      <c r="E101" s="310"/>
      <c r="F101" s="310"/>
      <c r="G101" s="310"/>
      <c r="H101" s="310"/>
      <c r="I101" s="214"/>
      <c r="J101" s="214"/>
      <c r="K101" s="214"/>
      <c r="L101" s="214"/>
      <c r="M101" s="214"/>
      <c r="N101" s="155"/>
      <c r="O101" s="155"/>
      <c r="P101" s="167"/>
      <c r="Q101" s="167"/>
      <c r="R101" s="167"/>
      <c r="S101" s="167"/>
      <c r="T101" s="167"/>
    </row>
    <row r="102" spans="2:20" ht="15.75" customHeight="1">
      <c r="B102" s="98">
        <v>1210000</v>
      </c>
      <c r="C102" s="109" t="s">
        <v>94</v>
      </c>
      <c r="D102" s="97" t="s">
        <v>67</v>
      </c>
      <c r="E102" s="310"/>
      <c r="F102" s="310"/>
      <c r="G102" s="310"/>
      <c r="H102" s="310"/>
      <c r="I102" s="66"/>
      <c r="J102" s="143"/>
      <c r="K102" s="143"/>
      <c r="L102" s="143"/>
      <c r="M102" s="66"/>
      <c r="N102" s="155"/>
      <c r="O102" s="155"/>
      <c r="P102" s="167"/>
      <c r="Q102" s="167"/>
      <c r="R102" s="167"/>
      <c r="S102" s="167"/>
      <c r="T102" s="167"/>
    </row>
    <row r="103" spans="2:20" ht="26.25" customHeight="1">
      <c r="B103" s="98">
        <v>1211000</v>
      </c>
      <c r="C103" s="87" t="s">
        <v>95</v>
      </c>
      <c r="D103" s="97">
        <v>511100</v>
      </c>
      <c r="E103" s="310"/>
      <c r="F103" s="310"/>
      <c r="G103" s="310"/>
      <c r="H103" s="310"/>
      <c r="I103" s="66"/>
      <c r="J103" s="143"/>
      <c r="K103" s="143"/>
      <c r="L103" s="143"/>
      <c r="M103" s="66"/>
      <c r="N103" s="155"/>
      <c r="O103" s="155"/>
      <c r="P103" s="167"/>
      <c r="Q103" s="167"/>
      <c r="R103" s="167"/>
      <c r="S103" s="167"/>
      <c r="T103" s="167"/>
    </row>
    <row r="104" spans="2:20" ht="14.25">
      <c r="B104" s="98">
        <v>1000000</v>
      </c>
      <c r="C104" s="110" t="s">
        <v>96</v>
      </c>
      <c r="D104" s="97" t="s">
        <v>67</v>
      </c>
      <c r="E104" s="310"/>
      <c r="F104" s="310"/>
      <c r="G104" s="310"/>
      <c r="H104" s="310"/>
      <c r="I104" s="66"/>
      <c r="J104" s="66"/>
      <c r="K104" s="66"/>
      <c r="L104" s="66"/>
      <c r="M104" s="66"/>
      <c r="N104" s="155"/>
      <c r="O104" s="155"/>
      <c r="P104" s="167"/>
      <c r="Q104" s="167"/>
      <c r="R104" s="167"/>
      <c r="S104" s="167"/>
      <c r="T104" s="167"/>
    </row>
    <row r="105" spans="16:20" ht="12.75">
      <c r="P105" s="167"/>
      <c r="Q105" s="167"/>
      <c r="R105" s="167"/>
      <c r="S105" s="167"/>
      <c r="T105" s="167"/>
    </row>
    <row r="106" spans="3:20" ht="12.75">
      <c r="C106" s="112" t="s">
        <v>150</v>
      </c>
      <c r="P106" s="167"/>
      <c r="Q106" s="167"/>
      <c r="R106" s="167"/>
      <c r="S106" s="167"/>
      <c r="T106" s="167"/>
    </row>
    <row r="107" spans="7:20" ht="12.75">
      <c r="G107" s="1"/>
      <c r="P107" s="167"/>
      <c r="Q107" s="167"/>
      <c r="R107" s="167"/>
      <c r="S107" s="167"/>
      <c r="T107" s="167"/>
    </row>
    <row r="108" spans="7:20" ht="12.75">
      <c r="G108" s="1"/>
      <c r="P108" s="167"/>
      <c r="Q108" s="167"/>
      <c r="R108" s="167"/>
      <c r="S108" s="167"/>
      <c r="T108" s="167"/>
    </row>
    <row r="109" spans="2:20" ht="12.75">
      <c r="B109" s="111"/>
      <c r="C109" s="112"/>
      <c r="D109" s="113"/>
      <c r="E109" s="113"/>
      <c r="F109" s="113"/>
      <c r="G109" s="113" t="s">
        <v>146</v>
      </c>
      <c r="H109" s="113"/>
      <c r="I109" s="168"/>
      <c r="J109" s="169"/>
      <c r="K109" s="169"/>
      <c r="L109" s="169"/>
      <c r="M109" s="114"/>
      <c r="N109" s="114"/>
      <c r="O109" s="114"/>
      <c r="P109" s="170"/>
      <c r="Q109" s="170"/>
      <c r="R109" s="170"/>
      <c r="S109" s="170"/>
      <c r="T109" s="167"/>
    </row>
    <row r="110" spans="2:20" ht="12.75">
      <c r="B110" s="111"/>
      <c r="C110" s="113"/>
      <c r="D110" s="113"/>
      <c r="E110" s="113"/>
      <c r="F110" s="113"/>
      <c r="G110" s="113"/>
      <c r="H110" s="113"/>
      <c r="I110" s="171"/>
      <c r="J110" s="169"/>
      <c r="K110" s="169"/>
      <c r="L110" s="169"/>
      <c r="M110" s="114"/>
      <c r="N110" s="114"/>
      <c r="O110" s="114"/>
      <c r="P110" s="170"/>
      <c r="Q110" s="170"/>
      <c r="R110" s="170"/>
      <c r="S110" s="170"/>
      <c r="T110" s="167"/>
    </row>
    <row r="111" spans="2:20" ht="12.75">
      <c r="B111" s="111"/>
      <c r="C111" s="113"/>
      <c r="D111" s="113"/>
      <c r="E111" s="113"/>
      <c r="F111" s="113"/>
      <c r="G111" s="113"/>
      <c r="H111" s="113"/>
      <c r="I111" s="171"/>
      <c r="J111" s="169"/>
      <c r="K111" s="169"/>
      <c r="L111" s="169"/>
      <c r="M111" s="114"/>
      <c r="N111" s="114"/>
      <c r="O111" s="114"/>
      <c r="P111" s="172"/>
      <c r="Q111" s="170"/>
      <c r="R111" s="170"/>
      <c r="S111" s="170"/>
      <c r="T111" s="167"/>
    </row>
    <row r="112" spans="2:20" ht="15.75">
      <c r="B112" s="111"/>
      <c r="C112" s="116" t="s">
        <v>97</v>
      </c>
      <c r="D112" s="117"/>
      <c r="E112" s="118" t="s">
        <v>98</v>
      </c>
      <c r="F112" s="119"/>
      <c r="G112" s="115"/>
      <c r="H112" s="115"/>
      <c r="I112" s="173"/>
      <c r="J112" s="320" t="s">
        <v>99</v>
      </c>
      <c r="K112" s="320"/>
      <c r="L112" s="169"/>
      <c r="M112" s="114"/>
      <c r="N112" s="114"/>
      <c r="O112" s="114"/>
      <c r="P112" s="174"/>
      <c r="Q112" s="170"/>
      <c r="R112" s="170"/>
      <c r="S112" s="170"/>
      <c r="T112" s="167"/>
    </row>
    <row r="113" spans="2:20" ht="12.75">
      <c r="B113" s="111"/>
      <c r="C113" s="120"/>
      <c r="D113" s="117"/>
      <c r="E113" s="118" t="s">
        <v>100</v>
      </c>
      <c r="F113" s="119"/>
      <c r="G113" s="115"/>
      <c r="H113" s="115"/>
      <c r="I113" s="173"/>
      <c r="J113" s="321" t="s">
        <v>101</v>
      </c>
      <c r="K113" s="321"/>
      <c r="L113" s="169"/>
      <c r="M113" s="114"/>
      <c r="N113" s="114"/>
      <c r="O113" s="114"/>
      <c r="P113" s="174"/>
      <c r="Q113" s="170"/>
      <c r="R113" s="170"/>
      <c r="S113" s="170"/>
      <c r="T113" s="167"/>
    </row>
    <row r="114" spans="2:20" ht="12.75">
      <c r="B114" s="249" t="s">
        <v>102</v>
      </c>
      <c r="C114" s="120"/>
      <c r="D114" s="117"/>
      <c r="E114" s="118"/>
      <c r="F114" s="119"/>
      <c r="G114" s="115"/>
      <c r="H114" s="115"/>
      <c r="I114" s="173"/>
      <c r="J114" s="175"/>
      <c r="K114" s="175"/>
      <c r="L114" s="169"/>
      <c r="M114" s="114"/>
      <c r="N114" s="114"/>
      <c r="O114" s="114"/>
      <c r="P114" s="174"/>
      <c r="Q114" s="170"/>
      <c r="R114" s="170"/>
      <c r="S114" s="170"/>
      <c r="T114" s="160"/>
    </row>
    <row r="115" spans="2:20" ht="25.5">
      <c r="B115" s="111"/>
      <c r="C115" s="116" t="s">
        <v>137</v>
      </c>
      <c r="D115" s="117"/>
      <c r="E115" s="118" t="s">
        <v>98</v>
      </c>
      <c r="F115" s="119"/>
      <c r="G115" s="115"/>
      <c r="H115" s="115"/>
      <c r="I115" s="173"/>
      <c r="J115" s="176" t="s">
        <v>109</v>
      </c>
      <c r="K115" s="173"/>
      <c r="L115" s="169"/>
      <c r="M115" s="114"/>
      <c r="N115" s="114"/>
      <c r="O115" s="114"/>
      <c r="P115" s="174"/>
      <c r="Q115" s="170"/>
      <c r="R115" s="170"/>
      <c r="S115" s="170"/>
      <c r="T115" s="160"/>
    </row>
    <row r="116" spans="2:20" ht="12.75">
      <c r="B116" s="111"/>
      <c r="C116" s="120"/>
      <c r="D116" s="117"/>
      <c r="E116" s="118" t="s">
        <v>100</v>
      </c>
      <c r="F116" s="119"/>
      <c r="G116" s="115"/>
      <c r="H116" s="115"/>
      <c r="I116" s="173"/>
      <c r="J116" s="321" t="s">
        <v>101</v>
      </c>
      <c r="K116" s="321"/>
      <c r="L116" s="169"/>
      <c r="M116" s="114"/>
      <c r="N116" s="114"/>
      <c r="O116" s="114"/>
      <c r="P116" s="174"/>
      <c r="Q116" s="170"/>
      <c r="R116" s="170"/>
      <c r="S116" s="170"/>
      <c r="T116" s="160"/>
    </row>
    <row r="117" spans="16:20" ht="12.75">
      <c r="P117" s="167"/>
      <c r="Q117" s="167"/>
      <c r="R117" s="167"/>
      <c r="S117" s="160"/>
      <c r="T117" s="160"/>
    </row>
    <row r="118" spans="16:20" ht="12.75">
      <c r="P118" s="167"/>
      <c r="Q118" s="167"/>
      <c r="R118" s="167"/>
      <c r="S118" s="160"/>
      <c r="T118" s="160"/>
    </row>
    <row r="119" spans="16:20" ht="12.75">
      <c r="P119" s="167"/>
      <c r="Q119" s="167"/>
      <c r="R119" s="167"/>
      <c r="S119" s="167"/>
      <c r="T119" s="167"/>
    </row>
    <row r="120" spans="16:20" ht="12.75">
      <c r="P120" s="167"/>
      <c r="Q120" s="167"/>
      <c r="R120" s="167"/>
      <c r="S120" s="167"/>
      <c r="T120" s="167"/>
    </row>
    <row r="121" spans="16:20" ht="12.75">
      <c r="P121" s="167"/>
      <c r="Q121" s="167"/>
      <c r="R121" s="167"/>
      <c r="S121" s="167"/>
      <c r="T121" s="167"/>
    </row>
    <row r="122" spans="16:20" ht="12.75">
      <c r="P122" s="167"/>
      <c r="Q122" s="167"/>
      <c r="R122" s="167"/>
      <c r="S122" s="167"/>
      <c r="T122" s="167"/>
    </row>
    <row r="123" spans="16:20" ht="12.75">
      <c r="P123" s="167"/>
      <c r="Q123" s="167"/>
      <c r="R123" s="167"/>
      <c r="S123" s="167"/>
      <c r="T123" s="167"/>
    </row>
    <row r="124" spans="16:20" ht="12.75">
      <c r="P124" s="167"/>
      <c r="Q124" s="167"/>
      <c r="R124" s="167"/>
      <c r="S124" s="167"/>
      <c r="T124" s="167"/>
    </row>
    <row r="125" spans="16:20" ht="12.75">
      <c r="P125" s="167"/>
      <c r="Q125" s="167"/>
      <c r="R125" s="167"/>
      <c r="S125" s="167"/>
      <c r="T125" s="167"/>
    </row>
    <row r="126" spans="16:20" ht="12.75">
      <c r="P126" s="167"/>
      <c r="Q126" s="167"/>
      <c r="R126" s="167"/>
      <c r="S126" s="167"/>
      <c r="T126" s="167"/>
    </row>
    <row r="127" spans="16:20" ht="12.75">
      <c r="P127" s="167"/>
      <c r="Q127" s="167"/>
      <c r="R127" s="167"/>
      <c r="S127" s="167"/>
      <c r="T127" s="167"/>
    </row>
    <row r="128" ht="15.75" customHeight="1"/>
    <row r="131" ht="9" customHeight="1"/>
  </sheetData>
  <sheetProtection/>
  <mergeCells count="173">
    <mergeCell ref="E104:F104"/>
    <mergeCell ref="G104:H104"/>
    <mergeCell ref="J112:K112"/>
    <mergeCell ref="J113:K113"/>
    <mergeCell ref="J116:K116"/>
    <mergeCell ref="E101:F101"/>
    <mergeCell ref="G101:H101"/>
    <mergeCell ref="E102:F102"/>
    <mergeCell ref="G102:H102"/>
    <mergeCell ref="E103:F103"/>
    <mergeCell ref="G103:H103"/>
    <mergeCell ref="E98:F98"/>
    <mergeCell ref="G98:H98"/>
    <mergeCell ref="E99:F99"/>
    <mergeCell ref="G99:H99"/>
    <mergeCell ref="E100:F100"/>
    <mergeCell ref="G100:H100"/>
    <mergeCell ref="E95:F95"/>
    <mergeCell ref="G95:H95"/>
    <mergeCell ref="E96:F96"/>
    <mergeCell ref="G96:H96"/>
    <mergeCell ref="E97:F97"/>
    <mergeCell ref="G97:H97"/>
    <mergeCell ref="E92:F92"/>
    <mergeCell ref="G92:H92"/>
    <mergeCell ref="E93:F93"/>
    <mergeCell ref="G93:H93"/>
    <mergeCell ref="E94:F94"/>
    <mergeCell ref="G94:H94"/>
    <mergeCell ref="E89:F89"/>
    <mergeCell ref="G89:H89"/>
    <mergeCell ref="E90:F90"/>
    <mergeCell ref="G90:H90"/>
    <mergeCell ref="E91:F91"/>
    <mergeCell ref="G91:H91"/>
    <mergeCell ref="E85:F85"/>
    <mergeCell ref="G85:H85"/>
    <mergeCell ref="E86:F86"/>
    <mergeCell ref="G86:H86"/>
    <mergeCell ref="E88:F88"/>
    <mergeCell ref="G88:H88"/>
    <mergeCell ref="E82:F82"/>
    <mergeCell ref="G82:H82"/>
    <mergeCell ref="E83:F83"/>
    <mergeCell ref="G83:H83"/>
    <mergeCell ref="E84:F84"/>
    <mergeCell ref="G84:H84"/>
    <mergeCell ref="E79:F79"/>
    <mergeCell ref="G79:H79"/>
    <mergeCell ref="E80:F80"/>
    <mergeCell ref="G80:H80"/>
    <mergeCell ref="E81:F81"/>
    <mergeCell ref="G81:H81"/>
    <mergeCell ref="E75:F75"/>
    <mergeCell ref="G75:H75"/>
    <mergeCell ref="E76:F76"/>
    <mergeCell ref="G76:H76"/>
    <mergeCell ref="E78:F78"/>
    <mergeCell ref="G78:H78"/>
    <mergeCell ref="E72:F72"/>
    <mergeCell ref="G72:H72"/>
    <mergeCell ref="E73:F73"/>
    <mergeCell ref="G73:H73"/>
    <mergeCell ref="E74:F74"/>
    <mergeCell ref="G74:H74"/>
    <mergeCell ref="E68:F68"/>
    <mergeCell ref="G68:H68"/>
    <mergeCell ref="E69:F69"/>
    <mergeCell ref="G69:H69"/>
    <mergeCell ref="E70:F70"/>
    <mergeCell ref="G70:H70"/>
    <mergeCell ref="E65:F65"/>
    <mergeCell ref="G65:H65"/>
    <mergeCell ref="E66:F66"/>
    <mergeCell ref="G66:H66"/>
    <mergeCell ref="E67:F67"/>
    <mergeCell ref="G67:H67"/>
    <mergeCell ref="E62:F62"/>
    <mergeCell ref="G62:H62"/>
    <mergeCell ref="E63:F63"/>
    <mergeCell ref="G63:H63"/>
    <mergeCell ref="E64:F64"/>
    <mergeCell ref="G64:H64"/>
    <mergeCell ref="E59:F59"/>
    <mergeCell ref="G59:H59"/>
    <mergeCell ref="E60:F60"/>
    <mergeCell ref="G60:H60"/>
    <mergeCell ref="E61:F61"/>
    <mergeCell ref="G61:H61"/>
    <mergeCell ref="E55:F55"/>
    <mergeCell ref="G55:H55"/>
    <mergeCell ref="E56:F56"/>
    <mergeCell ref="G56:H56"/>
    <mergeCell ref="E57:F57"/>
    <mergeCell ref="G57:H57"/>
    <mergeCell ref="E51:F51"/>
    <mergeCell ref="G51:H51"/>
    <mergeCell ref="E53:F53"/>
    <mergeCell ref="G53:H53"/>
    <mergeCell ref="E54:F54"/>
    <mergeCell ref="G54:H54"/>
    <mergeCell ref="E48:F48"/>
    <mergeCell ref="G48:H48"/>
    <mergeCell ref="E49:F49"/>
    <mergeCell ref="G49:H49"/>
    <mergeCell ref="E50:F50"/>
    <mergeCell ref="G50:H50"/>
    <mergeCell ref="E44:F44"/>
    <mergeCell ref="G44:H44"/>
    <mergeCell ref="E46:F46"/>
    <mergeCell ref="G46:H46"/>
    <mergeCell ref="E47:F47"/>
    <mergeCell ref="G47:H47"/>
    <mergeCell ref="E41:F41"/>
    <mergeCell ref="G41:H41"/>
    <mergeCell ref="E42:F42"/>
    <mergeCell ref="G42:H42"/>
    <mergeCell ref="E43:F43"/>
    <mergeCell ref="G43:H43"/>
    <mergeCell ref="E37:F37"/>
    <mergeCell ref="G37:H37"/>
    <mergeCell ref="E38:F38"/>
    <mergeCell ref="G38:H38"/>
    <mergeCell ref="E39:F39"/>
    <mergeCell ref="G39:H39"/>
    <mergeCell ref="E33:F33"/>
    <mergeCell ref="G33:H33"/>
    <mergeCell ref="E35:F35"/>
    <mergeCell ref="G35:H35"/>
    <mergeCell ref="E36:F36"/>
    <mergeCell ref="G36:H36"/>
    <mergeCell ref="E30:F30"/>
    <mergeCell ref="G30:H30"/>
    <mergeCell ref="E31:F31"/>
    <mergeCell ref="G31:H31"/>
    <mergeCell ref="E32:F32"/>
    <mergeCell ref="G32:H32"/>
    <mergeCell ref="G26:H26"/>
    <mergeCell ref="E27:F27"/>
    <mergeCell ref="G27:H27"/>
    <mergeCell ref="E28:F28"/>
    <mergeCell ref="G28:H28"/>
    <mergeCell ref="E29:F29"/>
    <mergeCell ref="G29:H29"/>
    <mergeCell ref="I21:M21"/>
    <mergeCell ref="F22:G22"/>
    <mergeCell ref="I22:K22"/>
    <mergeCell ref="A24:C24"/>
    <mergeCell ref="B25:B26"/>
    <mergeCell ref="C25:D25"/>
    <mergeCell ref="E25:H25"/>
    <mergeCell ref="I25:I26"/>
    <mergeCell ref="J25:M25"/>
    <mergeCell ref="E26:F26"/>
    <mergeCell ref="B13:D13"/>
    <mergeCell ref="I17:J17"/>
    <mergeCell ref="K17:L17"/>
    <mergeCell ref="F18:G18"/>
    <mergeCell ref="I18:M18"/>
    <mergeCell ref="I19:J19"/>
    <mergeCell ref="B7:F7"/>
    <mergeCell ref="G7:I7"/>
    <mergeCell ref="B8:F8"/>
    <mergeCell ref="B10:C10"/>
    <mergeCell ref="F10:H10"/>
    <mergeCell ref="A11:D11"/>
    <mergeCell ref="F11:H11"/>
    <mergeCell ref="J1:M1"/>
    <mergeCell ref="J2:M2"/>
    <mergeCell ref="J3:M3"/>
    <mergeCell ref="J4:M4"/>
    <mergeCell ref="A6:B6"/>
    <mergeCell ref="C6:K6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27"/>
  <sheetViews>
    <sheetView tabSelected="1" zoomScalePageLayoutView="0" workbookViewId="0" topLeftCell="A14">
      <selection activeCell="T26" sqref="T26"/>
    </sheetView>
  </sheetViews>
  <sheetFormatPr defaultColWidth="9.140625" defaultRowHeight="12.75"/>
  <cols>
    <col min="1" max="1" width="2.421875" style="1" customWidth="1"/>
    <col min="2" max="2" width="10.140625" style="1" customWidth="1"/>
    <col min="3" max="3" width="42.421875" style="2" customWidth="1"/>
    <col min="4" max="4" width="10.7109375" style="3" customWidth="1"/>
    <col min="5" max="5" width="7.00390625" style="1" customWidth="1"/>
    <col min="6" max="6" width="4.7109375" style="4" customWidth="1"/>
    <col min="7" max="7" width="7.8515625" style="4" customWidth="1"/>
    <col min="8" max="8" width="3.57421875" style="1" customWidth="1"/>
    <col min="9" max="9" width="11.00390625" style="1" customWidth="1"/>
    <col min="10" max="10" width="10.140625" style="1" customWidth="1"/>
    <col min="11" max="11" width="10.421875" style="1" customWidth="1"/>
    <col min="12" max="14" width="10.8515625" style="1" customWidth="1"/>
    <col min="15" max="18" width="9.7109375" style="1" customWidth="1"/>
    <col min="19" max="21" width="9.140625" style="1" customWidth="1"/>
    <col min="22" max="22" width="15.00390625" style="1" customWidth="1"/>
    <col min="23" max="23" width="11.8515625" style="1" customWidth="1"/>
    <col min="24" max="16384" width="9.140625" style="1" customWidth="1"/>
  </cols>
  <sheetData>
    <row r="1" spans="10:14" ht="12.75">
      <c r="J1" s="272" t="s">
        <v>0</v>
      </c>
      <c r="K1" s="272"/>
      <c r="L1" s="272"/>
      <c r="M1" s="272"/>
      <c r="N1" s="6"/>
    </row>
    <row r="2" spans="2:14" s="8" customFormat="1" ht="29.25" customHeight="1">
      <c r="B2" s="9"/>
      <c r="C2" s="9"/>
      <c r="D2" s="9"/>
      <c r="E2" s="9"/>
      <c r="F2" s="9"/>
      <c r="G2" s="9"/>
      <c r="H2" s="9"/>
      <c r="I2" s="9"/>
      <c r="J2" s="273" t="s">
        <v>1</v>
      </c>
      <c r="K2" s="273"/>
      <c r="L2" s="273"/>
      <c r="M2" s="273"/>
      <c r="N2" s="10"/>
    </row>
    <row r="3" spans="2:14" s="11" customFormat="1" ht="14.25" customHeight="1">
      <c r="B3" s="12"/>
      <c r="C3" s="12"/>
      <c r="D3" s="12"/>
      <c r="E3" s="12"/>
      <c r="F3" s="12"/>
      <c r="G3" s="12"/>
      <c r="H3" s="12"/>
      <c r="I3" s="12"/>
      <c r="J3" s="274" t="s">
        <v>104</v>
      </c>
      <c r="K3" s="274"/>
      <c r="L3" s="274"/>
      <c r="M3" s="274"/>
      <c r="N3" s="13"/>
    </row>
    <row r="4" spans="2:14" s="11" customFormat="1" ht="21.75" customHeight="1">
      <c r="B4" s="12"/>
      <c r="C4" s="17" t="s">
        <v>3</v>
      </c>
      <c r="D4" s="12"/>
      <c r="E4" s="12"/>
      <c r="F4" s="12"/>
      <c r="G4" s="12"/>
      <c r="H4" s="12"/>
      <c r="I4" s="12"/>
      <c r="J4" s="275" t="s">
        <v>2</v>
      </c>
      <c r="K4" s="275"/>
      <c r="L4" s="275"/>
      <c r="M4" s="275"/>
      <c r="N4" s="14"/>
    </row>
    <row r="5" spans="2:14" s="15" customFormat="1" ht="6.75" customHeight="1" hidden="1"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2" s="8" customFormat="1" ht="18.75" customHeight="1">
      <c r="A6" s="272" t="s">
        <v>4</v>
      </c>
      <c r="B6" s="272"/>
      <c r="C6" s="357" t="s">
        <v>158</v>
      </c>
      <c r="D6" s="358"/>
      <c r="E6" s="358"/>
      <c r="F6" s="358"/>
      <c r="G6" s="358"/>
      <c r="H6" s="358"/>
      <c r="I6" s="358"/>
      <c r="J6" s="358"/>
      <c r="K6" s="18"/>
      <c r="L6" s="18"/>
    </row>
    <row r="7" spans="1:12" s="8" customFormat="1" ht="21.75" customHeight="1">
      <c r="A7" s="19"/>
      <c r="B7" s="277"/>
      <c r="C7" s="277"/>
      <c r="D7" s="277"/>
      <c r="E7" s="277"/>
      <c r="F7" s="277"/>
      <c r="G7" s="278" t="s">
        <v>5</v>
      </c>
      <c r="H7" s="278"/>
      <c r="I7" s="278"/>
      <c r="J7" s="20"/>
      <c r="K7" s="20"/>
      <c r="L7" s="20"/>
    </row>
    <row r="8" spans="1:12" s="8" customFormat="1" ht="11.25" customHeight="1">
      <c r="A8" s="19"/>
      <c r="B8" s="279"/>
      <c r="C8" s="279"/>
      <c r="D8" s="279"/>
      <c r="E8" s="279"/>
      <c r="F8" s="279"/>
      <c r="G8" s="21"/>
      <c r="H8" s="21"/>
      <c r="I8" s="21"/>
      <c r="J8" s="20"/>
      <c r="K8" s="20"/>
      <c r="L8" s="20"/>
    </row>
    <row r="9" spans="1:12" s="8" customFormat="1" ht="12" customHeight="1">
      <c r="A9" s="19"/>
      <c r="B9" s="22" t="s">
        <v>6</v>
      </c>
      <c r="C9" s="22" t="s">
        <v>7</v>
      </c>
      <c r="D9" s="23" t="s">
        <v>156</v>
      </c>
      <c r="E9" s="23"/>
      <c r="F9" s="23"/>
      <c r="G9" s="21"/>
      <c r="H9" s="21"/>
      <c r="I9" s="21"/>
      <c r="J9" s="20"/>
      <c r="K9" s="20"/>
      <c r="L9" s="20"/>
    </row>
    <row r="10" spans="1:12" s="8" customFormat="1" ht="21.75" customHeight="1">
      <c r="A10" s="19"/>
      <c r="B10" s="280" t="s">
        <v>8</v>
      </c>
      <c r="C10" s="280"/>
      <c r="D10" s="23"/>
      <c r="E10" s="23"/>
      <c r="F10" s="281" t="s">
        <v>144</v>
      </c>
      <c r="G10" s="281"/>
      <c r="H10" s="281"/>
      <c r="I10" s="21"/>
      <c r="J10" s="20"/>
      <c r="K10" s="20"/>
      <c r="L10" s="20"/>
    </row>
    <row r="11" spans="1:12" s="8" customFormat="1" ht="18.75" customHeight="1">
      <c r="A11" s="281" t="s">
        <v>10</v>
      </c>
      <c r="B11" s="281"/>
      <c r="C11" s="281"/>
      <c r="D11" s="281"/>
      <c r="E11" s="23"/>
      <c r="F11" s="282" t="s">
        <v>136</v>
      </c>
      <c r="G11" s="282"/>
      <c r="H11" s="282"/>
      <c r="I11" s="21"/>
      <c r="J11" s="20"/>
      <c r="K11" s="20"/>
      <c r="L11" s="20"/>
    </row>
    <row r="12" spans="1:12" s="8" customFormat="1" ht="20.25" customHeight="1">
      <c r="A12" s="23"/>
      <c r="B12" s="23"/>
      <c r="C12" s="25" t="s">
        <v>12</v>
      </c>
      <c r="D12" s="23"/>
      <c r="E12" s="23"/>
      <c r="F12" s="23"/>
      <c r="G12" s="24"/>
      <c r="H12" s="24"/>
      <c r="I12" s="21"/>
      <c r="J12" s="20"/>
      <c r="K12" s="20"/>
      <c r="L12" s="20"/>
    </row>
    <row r="13" spans="1:12" s="8" customFormat="1" ht="27" customHeight="1">
      <c r="A13" s="23"/>
      <c r="B13" s="283" t="s">
        <v>157</v>
      </c>
      <c r="C13" s="283"/>
      <c r="D13" s="283"/>
      <c r="E13" s="23"/>
      <c r="F13" s="23"/>
      <c r="G13" s="24"/>
      <c r="H13" s="24"/>
      <c r="I13" s="21"/>
      <c r="J13" s="20"/>
      <c r="K13" s="20"/>
      <c r="L13" s="20"/>
    </row>
    <row r="14" spans="1:12" s="8" customFormat="1" ht="14.25" customHeight="1">
      <c r="A14" s="23"/>
      <c r="B14" s="23"/>
      <c r="C14" s="23"/>
      <c r="D14" s="23"/>
      <c r="E14" s="23"/>
      <c r="F14" s="23"/>
      <c r="G14" s="24"/>
      <c r="H14" s="24"/>
      <c r="I14" s="21"/>
      <c r="J14" s="20"/>
      <c r="K14" s="20"/>
      <c r="L14" s="20"/>
    </row>
    <row r="15" spans="1:11" s="29" customFormat="1" ht="18" customHeight="1">
      <c r="A15" s="27" t="s">
        <v>13</v>
      </c>
      <c r="B15" s="28"/>
      <c r="C15" s="256" t="s">
        <v>152</v>
      </c>
      <c r="D15" s="28"/>
      <c r="I15" s="30" t="s">
        <v>14</v>
      </c>
      <c r="K15" s="28"/>
    </row>
    <row r="16" spans="1:14" s="27" customFormat="1" ht="19.5" customHeight="1">
      <c r="A16" s="27" t="s">
        <v>15</v>
      </c>
      <c r="C16" s="257" t="s">
        <v>153</v>
      </c>
      <c r="I16" s="27" t="s">
        <v>16</v>
      </c>
      <c r="J16" s="32" t="s">
        <v>17</v>
      </c>
      <c r="K16" s="32" t="s">
        <v>18</v>
      </c>
      <c r="L16" s="32" t="s">
        <v>19</v>
      </c>
      <c r="M16" s="33"/>
      <c r="N16" s="33"/>
    </row>
    <row r="17" spans="1:12" s="27" customFormat="1" ht="15" customHeight="1">
      <c r="A17" s="27" t="s">
        <v>20</v>
      </c>
      <c r="G17" s="35"/>
      <c r="I17" s="284" t="s">
        <v>21</v>
      </c>
      <c r="J17" s="284"/>
      <c r="K17" s="285" t="s">
        <v>22</v>
      </c>
      <c r="L17" s="285"/>
    </row>
    <row r="18" spans="1:14" s="27" customFormat="1" ht="15" customHeight="1" thickBot="1">
      <c r="A18" s="27" t="s">
        <v>23</v>
      </c>
      <c r="E18" s="37"/>
      <c r="F18" s="286">
        <v>106006</v>
      </c>
      <c r="G18" s="287"/>
      <c r="I18" s="284" t="s">
        <v>24</v>
      </c>
      <c r="J18" s="284"/>
      <c r="K18" s="284"/>
      <c r="L18" s="284"/>
      <c r="M18" s="284"/>
      <c r="N18" s="28"/>
    </row>
    <row r="19" spans="1:11" s="27" customFormat="1" ht="15" customHeight="1" thickBot="1">
      <c r="A19" s="27" t="s">
        <v>25</v>
      </c>
      <c r="G19" s="35"/>
      <c r="I19" s="284" t="s">
        <v>26</v>
      </c>
      <c r="J19" s="356"/>
      <c r="K19" s="38" t="s">
        <v>27</v>
      </c>
    </row>
    <row r="20" spans="1:7" s="27" customFormat="1" ht="24.75" customHeight="1">
      <c r="A20" s="27" t="s">
        <v>28</v>
      </c>
      <c r="B20" s="39"/>
      <c r="C20" s="40"/>
      <c r="E20" s="39"/>
      <c r="F20" s="30"/>
      <c r="G20" s="35"/>
    </row>
    <row r="21" spans="1:13" s="27" customFormat="1" ht="15" customHeight="1" thickBot="1">
      <c r="A21" s="30" t="s">
        <v>29</v>
      </c>
      <c r="B21" s="30"/>
      <c r="C21" s="41"/>
      <c r="D21" s="30"/>
      <c r="F21" s="144"/>
      <c r="G21" s="144"/>
      <c r="I21" s="288" t="s">
        <v>30</v>
      </c>
      <c r="J21" s="288"/>
      <c r="K21" s="288"/>
      <c r="L21" s="288"/>
      <c r="M21" s="288"/>
    </row>
    <row r="22" spans="1:14" s="27" customFormat="1" ht="15" customHeight="1" thickBot="1">
      <c r="A22" s="35" t="s">
        <v>31</v>
      </c>
      <c r="B22" s="35"/>
      <c r="C22" s="39"/>
      <c r="D22" s="39"/>
      <c r="E22" s="35"/>
      <c r="F22" s="289"/>
      <c r="G22" s="290"/>
      <c r="I22" s="291" t="s">
        <v>32</v>
      </c>
      <c r="J22" s="291"/>
      <c r="K22" s="345"/>
      <c r="L22" s="42"/>
      <c r="M22" s="42"/>
      <c r="N22" s="43"/>
    </row>
    <row r="23" spans="1:14" s="39" customFormat="1" ht="15" customHeight="1">
      <c r="A23" s="27" t="s">
        <v>33</v>
      </c>
      <c r="B23" s="27"/>
      <c r="C23" s="27"/>
      <c r="D23" s="30"/>
      <c r="E23" s="30"/>
      <c r="F23" s="30"/>
      <c r="G23" s="35"/>
      <c r="I23" s="39" t="s">
        <v>34</v>
      </c>
      <c r="K23" s="27"/>
      <c r="L23" s="27"/>
      <c r="M23" s="27"/>
      <c r="N23" s="27"/>
    </row>
    <row r="24" spans="1:10" s="30" customFormat="1" ht="17.25" customHeight="1" thickBot="1">
      <c r="A24" s="292" t="s">
        <v>35</v>
      </c>
      <c r="B24" s="292"/>
      <c r="C24" s="292"/>
      <c r="D24" s="44"/>
      <c r="E24" s="45"/>
      <c r="F24" s="44"/>
      <c r="G24" s="35"/>
      <c r="H24" s="39"/>
      <c r="I24" s="39"/>
      <c r="J24" s="39"/>
    </row>
    <row r="25" spans="2:19" s="5" customFormat="1" ht="29.25" customHeight="1" thickBot="1">
      <c r="B25" s="346" t="s">
        <v>36</v>
      </c>
      <c r="C25" s="348" t="s">
        <v>37</v>
      </c>
      <c r="D25" s="349"/>
      <c r="E25" s="340" t="s">
        <v>38</v>
      </c>
      <c r="F25" s="350"/>
      <c r="G25" s="350"/>
      <c r="H25" s="341"/>
      <c r="I25" s="351" t="s">
        <v>39</v>
      </c>
      <c r="J25" s="340" t="s">
        <v>40</v>
      </c>
      <c r="K25" s="350"/>
      <c r="L25" s="350"/>
      <c r="M25" s="353"/>
      <c r="N25" s="149"/>
      <c r="O25" s="47"/>
      <c r="P25" s="47"/>
      <c r="Q25" s="47"/>
      <c r="R25" s="47"/>
      <c r="S25" s="47"/>
    </row>
    <row r="26" spans="2:19" s="48" customFormat="1" ht="81.75" customHeight="1" thickBot="1">
      <c r="B26" s="347"/>
      <c r="C26" s="49" t="s">
        <v>41</v>
      </c>
      <c r="D26" s="50" t="s">
        <v>42</v>
      </c>
      <c r="E26" s="354" t="s">
        <v>43</v>
      </c>
      <c r="F26" s="355"/>
      <c r="G26" s="340" t="s">
        <v>44</v>
      </c>
      <c r="H26" s="341"/>
      <c r="I26" s="352"/>
      <c r="J26" s="49" t="s">
        <v>45</v>
      </c>
      <c r="K26" s="181" t="s">
        <v>46</v>
      </c>
      <c r="L26" s="49" t="s">
        <v>47</v>
      </c>
      <c r="M26" s="147" t="s">
        <v>48</v>
      </c>
      <c r="N26" s="149"/>
      <c r="O26" s="47"/>
      <c r="P26" s="177"/>
      <c r="Q26" s="47"/>
      <c r="R26" s="47"/>
      <c r="S26" s="47"/>
    </row>
    <row r="27" spans="2:19" ht="14.25" customHeight="1" thickBot="1">
      <c r="B27" s="46" t="s">
        <v>49</v>
      </c>
      <c r="C27" s="51" t="s">
        <v>50</v>
      </c>
      <c r="D27" s="52" t="s">
        <v>51</v>
      </c>
      <c r="E27" s="342" t="s">
        <v>52</v>
      </c>
      <c r="F27" s="343"/>
      <c r="G27" s="342" t="s">
        <v>53</v>
      </c>
      <c r="H27" s="343"/>
      <c r="I27" s="199" t="s">
        <v>54</v>
      </c>
      <c r="J27" s="180" t="s">
        <v>55</v>
      </c>
      <c r="K27" s="182" t="s">
        <v>56</v>
      </c>
      <c r="L27" s="180" t="s">
        <v>57</v>
      </c>
      <c r="M27" s="182" t="s">
        <v>58</v>
      </c>
      <c r="N27" s="179"/>
      <c r="O27" s="47"/>
      <c r="P27" s="178"/>
      <c r="Q27" s="178"/>
      <c r="R27" s="47"/>
      <c r="S27" s="47"/>
    </row>
    <row r="28" spans="1:19" s="47" customFormat="1" ht="27" customHeight="1" thickBot="1">
      <c r="A28" s="53"/>
      <c r="B28" s="54">
        <v>1100000</v>
      </c>
      <c r="C28" s="55" t="s">
        <v>59</v>
      </c>
      <c r="D28" s="56" t="s">
        <v>60</v>
      </c>
      <c r="E28" s="309"/>
      <c r="F28" s="330"/>
      <c r="G28" s="331"/>
      <c r="H28" s="344"/>
      <c r="I28" s="246">
        <v>22290.5</v>
      </c>
      <c r="J28" s="200">
        <v>4490</v>
      </c>
      <c r="K28" s="200">
        <v>10250</v>
      </c>
      <c r="L28" s="200">
        <v>16010</v>
      </c>
      <c r="M28" s="247">
        <f>I28</f>
        <v>22290.5</v>
      </c>
      <c r="N28" s="160"/>
      <c r="O28" s="58"/>
      <c r="P28" s="156"/>
      <c r="Q28" s="156"/>
      <c r="R28" s="58"/>
      <c r="S28" s="58"/>
    </row>
    <row r="29" spans="1:14" s="47" customFormat="1" ht="22.5" customHeight="1" thickBot="1">
      <c r="A29" s="53"/>
      <c r="B29" s="54"/>
      <c r="C29" s="59" t="s">
        <v>61</v>
      </c>
      <c r="D29" s="56"/>
      <c r="E29" s="309"/>
      <c r="F29" s="330"/>
      <c r="G29" s="331"/>
      <c r="H29" s="344"/>
      <c r="I29" s="246">
        <f>I28</f>
        <v>22290.5</v>
      </c>
      <c r="J29" s="200">
        <v>4490</v>
      </c>
      <c r="K29" s="200">
        <v>10250</v>
      </c>
      <c r="L29" s="200">
        <v>16010</v>
      </c>
      <c r="M29" s="247">
        <f>I29</f>
        <v>22290.5</v>
      </c>
      <c r="N29" s="160"/>
    </row>
    <row r="30" spans="1:14" s="47" customFormat="1" ht="18.75" customHeight="1" thickBot="1">
      <c r="A30" s="53"/>
      <c r="B30" s="60"/>
      <c r="C30" s="61" t="s">
        <v>159</v>
      </c>
      <c r="D30" s="62"/>
      <c r="E30" s="315">
        <v>21.7</v>
      </c>
      <c r="F30" s="316"/>
      <c r="G30" s="309"/>
      <c r="H30" s="330"/>
      <c r="I30" s="201"/>
      <c r="J30" s="201"/>
      <c r="K30" s="201"/>
      <c r="L30" s="201"/>
      <c r="M30" s="201"/>
      <c r="N30" s="160"/>
    </row>
    <row r="31" spans="1:24" s="58" customFormat="1" ht="21" customHeight="1" thickBot="1">
      <c r="A31" s="53"/>
      <c r="B31" s="63"/>
      <c r="C31" s="64" t="s">
        <v>63</v>
      </c>
      <c r="D31" s="65"/>
      <c r="E31" s="311"/>
      <c r="F31" s="312"/>
      <c r="G31" s="331"/>
      <c r="H31" s="332"/>
      <c r="I31" s="66">
        <v>11368.4</v>
      </c>
      <c r="J31" s="143">
        <v>2136</v>
      </c>
      <c r="K31" s="143">
        <v>4818</v>
      </c>
      <c r="L31" s="143">
        <v>7500</v>
      </c>
      <c r="M31" s="66">
        <f>I31</f>
        <v>11368.4</v>
      </c>
      <c r="N31" s="159"/>
      <c r="O31" s="155"/>
      <c r="P31" s="155"/>
      <c r="Q31" s="155"/>
      <c r="R31" s="155"/>
      <c r="S31" s="186"/>
      <c r="V31" s="160"/>
      <c r="W31" s="160"/>
      <c r="X31" s="160"/>
    </row>
    <row r="32" spans="1:24" s="47" customFormat="1" ht="20.25" customHeight="1">
      <c r="A32" s="67"/>
      <c r="B32" s="68"/>
      <c r="C32" s="64" t="s">
        <v>64</v>
      </c>
      <c r="D32" s="69"/>
      <c r="E32" s="311"/>
      <c r="F32" s="312"/>
      <c r="G32" s="315"/>
      <c r="H32" s="316"/>
      <c r="I32" s="66">
        <v>10922.1</v>
      </c>
      <c r="J32" s="143">
        <v>2354</v>
      </c>
      <c r="K32" s="143">
        <v>5432</v>
      </c>
      <c r="L32" s="143">
        <v>8510</v>
      </c>
      <c r="M32" s="66">
        <f>I32</f>
        <v>10922.1</v>
      </c>
      <c r="N32" s="159"/>
      <c r="O32" s="155"/>
      <c r="P32" s="155"/>
      <c r="Q32" s="155"/>
      <c r="R32" s="155"/>
      <c r="S32" s="186"/>
      <c r="V32" s="160"/>
      <c r="W32" s="160"/>
      <c r="X32" s="160"/>
    </row>
    <row r="33" spans="1:24" s="47" customFormat="1" ht="22.5" customHeight="1" thickBot="1">
      <c r="A33" s="67"/>
      <c r="B33" s="63"/>
      <c r="C33" s="64" t="s">
        <v>65</v>
      </c>
      <c r="D33" s="70"/>
      <c r="E33" s="311"/>
      <c r="F33" s="312"/>
      <c r="G33" s="311"/>
      <c r="H33" s="312"/>
      <c r="I33" s="66"/>
      <c r="J33" s="66"/>
      <c r="K33" s="66"/>
      <c r="L33" s="66"/>
      <c r="M33" s="66"/>
      <c r="N33" s="159"/>
      <c r="O33" s="155"/>
      <c r="P33" s="155"/>
      <c r="Q33" s="155"/>
      <c r="R33" s="155"/>
      <c r="S33" s="186"/>
      <c r="V33" s="160"/>
      <c r="W33" s="160"/>
      <c r="X33" s="160"/>
    </row>
    <row r="34" spans="1:15" s="47" customFormat="1" ht="28.5" customHeight="1" hidden="1">
      <c r="A34" s="67"/>
      <c r="B34" s="125"/>
      <c r="C34" s="126"/>
      <c r="D34" s="127"/>
      <c r="E34" s="128"/>
      <c r="F34" s="128"/>
      <c r="G34" s="128"/>
      <c r="H34" s="128"/>
      <c r="I34" s="74" t="str">
        <f>IF(I29=I31+I32+I33,"ok","000")</f>
        <v>ok</v>
      </c>
      <c r="J34" s="74" t="str">
        <f>IF(J29=J31+J32+J33,"ok","000")</f>
        <v>ok</v>
      </c>
      <c r="K34" s="74" t="str">
        <f>IF(K29=K31+K32+K33,"ok","000")</f>
        <v>ok</v>
      </c>
      <c r="L34" s="74" t="str">
        <f>IF(L29=L31+L32+L33,"ok","000")</f>
        <v>ok</v>
      </c>
      <c r="M34" s="66" t="str">
        <f>I34</f>
        <v>ok</v>
      </c>
      <c r="N34" s="155"/>
      <c r="O34" s="160"/>
    </row>
    <row r="35" spans="1:15" s="47" customFormat="1" ht="49.5" customHeight="1" thickBot="1">
      <c r="A35" s="67"/>
      <c r="B35" s="71">
        <v>1110000</v>
      </c>
      <c r="C35" s="72" t="s">
        <v>66</v>
      </c>
      <c r="D35" s="73" t="s">
        <v>67</v>
      </c>
      <c r="E35" s="328"/>
      <c r="F35" s="329"/>
      <c r="G35" s="328"/>
      <c r="H35" s="329"/>
      <c r="I35" s="234"/>
      <c r="J35" s="234"/>
      <c r="K35" s="234"/>
      <c r="L35" s="234"/>
      <c r="M35" s="234"/>
      <c r="N35" s="155"/>
      <c r="O35" s="160"/>
    </row>
    <row r="36" spans="1:23" s="47" customFormat="1" ht="24.75" customHeight="1" thickBot="1">
      <c r="A36" s="67"/>
      <c r="B36" s="75">
        <v>1111000</v>
      </c>
      <c r="C36" s="239" t="s">
        <v>68</v>
      </c>
      <c r="D36" s="241" t="s">
        <v>69</v>
      </c>
      <c r="E36" s="309"/>
      <c r="F36" s="330"/>
      <c r="G36" s="331"/>
      <c r="H36" s="332"/>
      <c r="I36" s="57">
        <v>19352</v>
      </c>
      <c r="J36" s="142">
        <v>3870.3</v>
      </c>
      <c r="K36" s="142">
        <v>8876.6</v>
      </c>
      <c r="L36" s="142">
        <v>13912.1</v>
      </c>
      <c r="M36" s="242">
        <f>I36</f>
        <v>19352</v>
      </c>
      <c r="N36" s="155"/>
      <c r="O36" s="155"/>
      <c r="P36" s="155"/>
      <c r="Q36" s="155"/>
      <c r="R36" s="155"/>
      <c r="S36" s="186"/>
      <c r="W36" s="183"/>
    </row>
    <row r="37" spans="1:23" s="47" customFormat="1" ht="21" customHeight="1" thickBot="1">
      <c r="A37" s="67"/>
      <c r="B37" s="78"/>
      <c r="C37" s="79" t="s">
        <v>63</v>
      </c>
      <c r="D37" s="80"/>
      <c r="E37" s="315"/>
      <c r="F37" s="316"/>
      <c r="G37" s="331"/>
      <c r="H37" s="332"/>
      <c r="I37" s="57">
        <v>9867.2</v>
      </c>
      <c r="J37" s="269">
        <v>1818.8</v>
      </c>
      <c r="K37" s="269">
        <v>4116</v>
      </c>
      <c r="L37" s="269">
        <v>6429.6</v>
      </c>
      <c r="M37" s="270">
        <v>9867.2</v>
      </c>
      <c r="N37" s="159"/>
      <c r="O37" s="155"/>
      <c r="P37" s="155"/>
      <c r="Q37" s="155"/>
      <c r="R37" s="155"/>
      <c r="S37" s="186"/>
      <c r="W37" s="183"/>
    </row>
    <row r="38" spans="1:23" s="47" customFormat="1" ht="21" customHeight="1" thickBot="1">
      <c r="A38" s="67"/>
      <c r="B38" s="81"/>
      <c r="C38" s="64" t="s">
        <v>64</v>
      </c>
      <c r="D38" s="69"/>
      <c r="E38" s="311"/>
      <c r="F38" s="312"/>
      <c r="G38" s="331"/>
      <c r="H38" s="332"/>
      <c r="I38" s="57">
        <v>9484.8</v>
      </c>
      <c r="J38" s="271">
        <v>2051.5</v>
      </c>
      <c r="K38" s="271">
        <v>4760.6</v>
      </c>
      <c r="L38" s="271">
        <v>7482.5</v>
      </c>
      <c r="M38" s="270">
        <v>9484.8</v>
      </c>
      <c r="N38" s="159"/>
      <c r="O38" s="155"/>
      <c r="P38" s="155"/>
      <c r="Q38" s="155"/>
      <c r="R38" s="155"/>
      <c r="S38" s="186"/>
      <c r="W38" s="183"/>
    </row>
    <row r="39" spans="1:23" s="47" customFormat="1" ht="21.75" customHeight="1" thickBot="1">
      <c r="A39" s="67"/>
      <c r="B39" s="83"/>
      <c r="C39" s="84" t="s">
        <v>65</v>
      </c>
      <c r="D39" s="85"/>
      <c r="E39" s="311"/>
      <c r="F39" s="312"/>
      <c r="G39" s="331"/>
      <c r="H39" s="332"/>
      <c r="I39" s="57"/>
      <c r="J39" s="143"/>
      <c r="K39" s="143"/>
      <c r="L39" s="143"/>
      <c r="M39" s="242"/>
      <c r="N39" s="159"/>
      <c r="O39" s="155"/>
      <c r="P39" s="155"/>
      <c r="Q39" s="155"/>
      <c r="R39" s="155"/>
      <c r="S39" s="186"/>
      <c r="W39" s="183"/>
    </row>
    <row r="40" spans="1:23" s="47" customFormat="1" ht="21.75" customHeight="1" hidden="1">
      <c r="A40" s="67"/>
      <c r="B40" s="129"/>
      <c r="C40" s="130"/>
      <c r="D40" s="131"/>
      <c r="E40" s="132"/>
      <c r="F40" s="132"/>
      <c r="G40" s="231"/>
      <c r="H40" s="231"/>
      <c r="I40" s="74"/>
      <c r="J40" s="74"/>
      <c r="K40" s="74"/>
      <c r="L40" s="143"/>
      <c r="M40" s="66"/>
      <c r="N40" s="159"/>
      <c r="O40" s="160"/>
      <c r="W40" s="184"/>
    </row>
    <row r="41" spans="1:23" s="47" customFormat="1" ht="23.25" customHeight="1" thickBot="1">
      <c r="A41" s="67"/>
      <c r="B41" s="75">
        <v>1117000</v>
      </c>
      <c r="C41" s="76" t="s">
        <v>70</v>
      </c>
      <c r="D41" s="77" t="s">
        <v>71</v>
      </c>
      <c r="E41" s="309"/>
      <c r="F41" s="330"/>
      <c r="G41" s="326"/>
      <c r="H41" s="327"/>
      <c r="I41" s="233"/>
      <c r="J41" s="233"/>
      <c r="K41" s="233"/>
      <c r="L41" s="233"/>
      <c r="M41" s="233"/>
      <c r="N41" s="193"/>
      <c r="O41" s="193"/>
      <c r="P41" s="193"/>
      <c r="Q41" s="193"/>
      <c r="R41" s="193"/>
      <c r="S41" s="196"/>
      <c r="W41" s="184"/>
    </row>
    <row r="42" spans="1:23" s="47" customFormat="1" ht="29.25" customHeight="1">
      <c r="A42" s="67"/>
      <c r="B42" s="60"/>
      <c r="C42" s="79" t="s">
        <v>63</v>
      </c>
      <c r="D42" s="86"/>
      <c r="E42" s="315"/>
      <c r="F42" s="316"/>
      <c r="G42" s="311"/>
      <c r="H42" s="312"/>
      <c r="I42" s="66"/>
      <c r="J42" s="162"/>
      <c r="K42" s="162"/>
      <c r="L42" s="162"/>
      <c r="M42" s="232"/>
      <c r="N42" s="194"/>
      <c r="O42" s="193"/>
      <c r="P42" s="193"/>
      <c r="Q42" s="193"/>
      <c r="R42" s="193"/>
      <c r="S42" s="196"/>
      <c r="W42" s="183"/>
    </row>
    <row r="43" spans="1:23" s="47" customFormat="1" ht="19.5" customHeight="1">
      <c r="A43" s="67"/>
      <c r="B43" s="63"/>
      <c r="C43" s="64" t="s">
        <v>64</v>
      </c>
      <c r="D43" s="69"/>
      <c r="E43" s="311"/>
      <c r="F43" s="312"/>
      <c r="G43" s="311"/>
      <c r="H43" s="312"/>
      <c r="I43" s="66"/>
      <c r="J43" s="143"/>
      <c r="K43" s="143"/>
      <c r="L43" s="143"/>
      <c r="M43" s="66"/>
      <c r="N43" s="194"/>
      <c r="O43" s="193"/>
      <c r="P43" s="193"/>
      <c r="Q43" s="193"/>
      <c r="R43" s="193"/>
      <c r="S43" s="196"/>
      <c r="W43" s="183"/>
    </row>
    <row r="44" spans="1:23" s="47" customFormat="1" ht="18.75" customHeight="1">
      <c r="A44" s="67"/>
      <c r="B44" s="63"/>
      <c r="C44" s="64" t="s">
        <v>65</v>
      </c>
      <c r="D44" s="69"/>
      <c r="E44" s="311"/>
      <c r="F44" s="312"/>
      <c r="G44" s="311"/>
      <c r="H44" s="312"/>
      <c r="I44" s="74"/>
      <c r="J44" s="143"/>
      <c r="K44" s="143"/>
      <c r="L44" s="143"/>
      <c r="M44" s="66"/>
      <c r="N44" s="194"/>
      <c r="O44" s="193"/>
      <c r="P44" s="193"/>
      <c r="Q44" s="193"/>
      <c r="R44" s="193"/>
      <c r="S44" s="196"/>
      <c r="W44" s="183"/>
    </row>
    <row r="45" spans="1:23" s="47" customFormat="1" ht="18.75" customHeight="1" hidden="1">
      <c r="A45" s="67"/>
      <c r="B45" s="133"/>
      <c r="C45" s="134"/>
      <c r="D45" s="135"/>
      <c r="E45" s="136"/>
      <c r="F45" s="136"/>
      <c r="G45" s="66"/>
      <c r="H45" s="66"/>
      <c r="I45" s="74"/>
      <c r="J45" s="74"/>
      <c r="K45" s="74"/>
      <c r="L45" s="74"/>
      <c r="M45" s="74"/>
      <c r="N45" s="164"/>
      <c r="O45" s="160"/>
      <c r="P45" s="58"/>
      <c r="Q45" s="58"/>
      <c r="R45" s="58"/>
      <c r="S45" s="58"/>
      <c r="W45" s="183"/>
    </row>
    <row r="46" spans="1:23" s="47" customFormat="1" ht="25.5">
      <c r="A46" s="67"/>
      <c r="B46" s="63">
        <v>1120000</v>
      </c>
      <c r="C46" s="87" t="s">
        <v>72</v>
      </c>
      <c r="D46" s="70" t="s">
        <v>67</v>
      </c>
      <c r="E46" s="311"/>
      <c r="F46" s="312"/>
      <c r="G46" s="311"/>
      <c r="H46" s="312"/>
      <c r="I46" s="66"/>
      <c r="J46" s="143"/>
      <c r="K46" s="143"/>
      <c r="L46" s="143"/>
      <c r="M46" s="66"/>
      <c r="N46" s="155"/>
      <c r="O46" s="160"/>
      <c r="V46" s="177"/>
      <c r="W46" s="212"/>
    </row>
    <row r="47" spans="1:23" s="47" customFormat="1" ht="15.75" customHeight="1" thickBot="1">
      <c r="A47" s="67"/>
      <c r="B47" s="71">
        <v>1121000</v>
      </c>
      <c r="C47" s="88" t="s">
        <v>73</v>
      </c>
      <c r="D47" s="85"/>
      <c r="E47" s="328"/>
      <c r="F47" s="329"/>
      <c r="G47" s="328"/>
      <c r="H47" s="329"/>
      <c r="I47" s="74"/>
      <c r="J47" s="161"/>
      <c r="K47" s="161"/>
      <c r="L47" s="161"/>
      <c r="M47" s="74"/>
      <c r="N47" s="155"/>
      <c r="O47" s="160"/>
      <c r="W47" s="183"/>
    </row>
    <row r="48" spans="1:23" s="58" customFormat="1" ht="18.75" customHeight="1" thickBot="1">
      <c r="A48" s="67"/>
      <c r="B48" s="54">
        <v>112120</v>
      </c>
      <c r="C48" s="89" t="s">
        <v>74</v>
      </c>
      <c r="D48" s="243" t="s">
        <v>75</v>
      </c>
      <c r="E48" s="337"/>
      <c r="F48" s="330"/>
      <c r="G48" s="331"/>
      <c r="H48" s="332"/>
      <c r="I48" s="57">
        <v>220</v>
      </c>
      <c r="J48" s="142">
        <v>44</v>
      </c>
      <c r="K48" s="142">
        <v>101.2</v>
      </c>
      <c r="L48" s="142">
        <v>156.2</v>
      </c>
      <c r="M48" s="236">
        <f>I48</f>
        <v>220</v>
      </c>
      <c r="N48" s="155"/>
      <c r="O48" s="155"/>
      <c r="P48" s="155"/>
      <c r="Q48" s="155"/>
      <c r="R48" s="155"/>
      <c r="S48" s="186"/>
      <c r="W48" s="185"/>
    </row>
    <row r="49" spans="1:23" s="47" customFormat="1" ht="18" customHeight="1" thickBot="1">
      <c r="A49" s="67"/>
      <c r="B49" s="60"/>
      <c r="C49" s="79" t="s">
        <v>63</v>
      </c>
      <c r="D49" s="80"/>
      <c r="E49" s="315"/>
      <c r="F49" s="316"/>
      <c r="G49" s="338"/>
      <c r="H49" s="339"/>
      <c r="I49" s="57">
        <v>113</v>
      </c>
      <c r="J49" s="165">
        <v>22.6</v>
      </c>
      <c r="K49" s="244">
        <v>52</v>
      </c>
      <c r="L49" s="165">
        <v>80.2</v>
      </c>
      <c r="M49" s="236">
        <f>I49</f>
        <v>113</v>
      </c>
      <c r="N49" s="164"/>
      <c r="O49" s="155"/>
      <c r="P49" s="155"/>
      <c r="Q49" s="155"/>
      <c r="R49" s="155"/>
      <c r="S49" s="186"/>
      <c r="W49" s="184"/>
    </row>
    <row r="50" spans="1:19" s="47" customFormat="1" ht="18" customHeight="1" thickBot="1">
      <c r="A50" s="67"/>
      <c r="B50" s="63"/>
      <c r="C50" s="64" t="s">
        <v>64</v>
      </c>
      <c r="D50" s="70"/>
      <c r="E50" s="311"/>
      <c r="F50" s="312"/>
      <c r="G50" s="311"/>
      <c r="H50" s="312"/>
      <c r="I50" s="57">
        <v>107</v>
      </c>
      <c r="J50" s="143">
        <v>21.4</v>
      </c>
      <c r="K50" s="143">
        <v>49.2</v>
      </c>
      <c r="L50" s="143">
        <v>76</v>
      </c>
      <c r="M50" s="236">
        <f>I50</f>
        <v>107</v>
      </c>
      <c r="N50" s="164"/>
      <c r="O50" s="155"/>
      <c r="P50" s="155"/>
      <c r="Q50" s="155"/>
      <c r="R50" s="155"/>
      <c r="S50" s="186"/>
    </row>
    <row r="51" spans="1:19" s="47" customFormat="1" ht="18" customHeight="1" thickBot="1">
      <c r="A51" s="67"/>
      <c r="B51" s="63"/>
      <c r="C51" s="64" t="s">
        <v>65</v>
      </c>
      <c r="D51" s="69"/>
      <c r="E51" s="311"/>
      <c r="F51" s="312"/>
      <c r="G51" s="311"/>
      <c r="H51" s="312"/>
      <c r="I51" s="57"/>
      <c r="J51" s="165"/>
      <c r="K51" s="165"/>
      <c r="L51" s="165"/>
      <c r="M51" s="236"/>
      <c r="N51" s="164"/>
      <c r="O51" s="155"/>
      <c r="P51" s="155"/>
      <c r="Q51" s="155"/>
      <c r="R51" s="155"/>
      <c r="S51" s="186"/>
    </row>
    <row r="52" spans="1:19" s="47" customFormat="1" ht="21" customHeight="1" hidden="1">
      <c r="A52" s="67"/>
      <c r="B52" s="133"/>
      <c r="C52" s="126"/>
      <c r="D52" s="137"/>
      <c r="E52" s="128"/>
      <c r="F52" s="128"/>
      <c r="G52" s="74"/>
      <c r="H52" s="74"/>
      <c r="I52" s="57">
        <f>G52+E52</f>
        <v>0</v>
      </c>
      <c r="J52" s="74" t="str">
        <f>IF(J48=J49+J50+J51,"ok","000")</f>
        <v>ok</v>
      </c>
      <c r="K52" s="74" t="str">
        <f>IF(K48=K49+K50+K51,"ok","000")</f>
        <v>ok</v>
      </c>
      <c r="L52" s="74" t="str">
        <f>IF(L48=L49+L50+L51,"ok","000")</f>
        <v>ok</v>
      </c>
      <c r="M52" s="74" t="str">
        <f>IF(M48=M49+M50+M51,"ok","000")</f>
        <v>ok</v>
      </c>
      <c r="N52" s="164"/>
      <c r="O52" s="160"/>
      <c r="P52" s="58"/>
      <c r="Q52" s="58"/>
      <c r="R52" s="58"/>
      <c r="S52" s="177"/>
    </row>
    <row r="53" spans="1:19" s="47" customFormat="1" ht="15" thickBot="1">
      <c r="A53" s="67"/>
      <c r="B53" s="81">
        <v>112130</v>
      </c>
      <c r="C53" s="90" t="s">
        <v>76</v>
      </c>
      <c r="D53" s="85" t="s">
        <v>77</v>
      </c>
      <c r="E53" s="328"/>
      <c r="F53" s="329"/>
      <c r="G53" s="328"/>
      <c r="H53" s="329"/>
      <c r="I53" s="248"/>
      <c r="J53" s="248"/>
      <c r="K53" s="248"/>
      <c r="L53" s="248"/>
      <c r="M53" s="233"/>
      <c r="N53" s="155"/>
      <c r="O53" s="186"/>
      <c r="P53" s="186"/>
      <c r="Q53" s="186"/>
      <c r="R53" s="186"/>
      <c r="S53" s="186"/>
    </row>
    <row r="54" spans="1:19" s="47" customFormat="1" ht="15.75" customHeight="1" thickBot="1">
      <c r="A54" s="67"/>
      <c r="B54" s="91"/>
      <c r="C54" s="92" t="s">
        <v>78</v>
      </c>
      <c r="D54" s="77" t="s">
        <v>79</v>
      </c>
      <c r="E54" s="309"/>
      <c r="F54" s="330"/>
      <c r="G54" s="331"/>
      <c r="H54" s="332"/>
      <c r="I54" s="57">
        <v>770</v>
      </c>
      <c r="J54" s="162">
        <v>154</v>
      </c>
      <c r="K54" s="162">
        <v>354.2</v>
      </c>
      <c r="L54" s="162">
        <v>546.7</v>
      </c>
      <c r="M54" s="57">
        <f>I54</f>
        <v>770</v>
      </c>
      <c r="N54" s="155"/>
      <c r="O54" s="155"/>
      <c r="P54" s="155"/>
      <c r="Q54" s="155"/>
      <c r="R54" s="155"/>
      <c r="S54" s="186"/>
    </row>
    <row r="55" spans="1:19" s="58" customFormat="1" ht="17.25" customHeight="1" thickBot="1">
      <c r="A55" s="53"/>
      <c r="B55" s="63"/>
      <c r="C55" s="79" t="s">
        <v>63</v>
      </c>
      <c r="D55" s="86"/>
      <c r="E55" s="315"/>
      <c r="F55" s="316"/>
      <c r="G55" s="315"/>
      <c r="H55" s="316"/>
      <c r="I55" s="57">
        <v>393</v>
      </c>
      <c r="J55" s="162">
        <v>78.6</v>
      </c>
      <c r="K55" s="162">
        <v>180.8</v>
      </c>
      <c r="L55" s="162">
        <v>279</v>
      </c>
      <c r="M55" s="57">
        <f>I55</f>
        <v>393</v>
      </c>
      <c r="N55" s="164"/>
      <c r="O55" s="155"/>
      <c r="P55" s="155"/>
      <c r="Q55" s="155"/>
      <c r="R55" s="155"/>
      <c r="S55" s="186"/>
    </row>
    <row r="56" spans="1:19" s="58" customFormat="1" ht="17.25" customHeight="1" thickBot="1">
      <c r="A56" s="67"/>
      <c r="B56" s="63"/>
      <c r="C56" s="64" t="s">
        <v>64</v>
      </c>
      <c r="D56" s="69"/>
      <c r="E56" s="311"/>
      <c r="F56" s="312"/>
      <c r="G56" s="311"/>
      <c r="H56" s="312"/>
      <c r="I56" s="57">
        <v>377</v>
      </c>
      <c r="J56" s="143">
        <v>75.4</v>
      </c>
      <c r="K56" s="143">
        <v>173.4</v>
      </c>
      <c r="L56" s="143">
        <v>267.7</v>
      </c>
      <c r="M56" s="57">
        <f>I56</f>
        <v>377</v>
      </c>
      <c r="N56" s="164"/>
      <c r="O56" s="155"/>
      <c r="P56" s="155"/>
      <c r="Q56" s="155"/>
      <c r="R56" s="155"/>
      <c r="S56" s="186"/>
    </row>
    <row r="57" spans="1:19" s="47" customFormat="1" ht="17.25" customHeight="1" thickBot="1">
      <c r="A57" s="53"/>
      <c r="B57" s="93"/>
      <c r="C57" s="64" t="s">
        <v>65</v>
      </c>
      <c r="D57" s="70"/>
      <c r="E57" s="311"/>
      <c r="F57" s="312"/>
      <c r="G57" s="311"/>
      <c r="H57" s="312"/>
      <c r="I57" s="57"/>
      <c r="J57" s="165"/>
      <c r="K57" s="165"/>
      <c r="L57" s="165"/>
      <c r="M57" s="57"/>
      <c r="N57" s="164"/>
      <c r="O57" s="155"/>
      <c r="P57" s="155"/>
      <c r="Q57" s="155"/>
      <c r="R57" s="155"/>
      <c r="S57" s="186"/>
    </row>
    <row r="58" spans="1:19" s="47" customFormat="1" ht="18.75" customHeight="1" hidden="1">
      <c r="A58" s="53"/>
      <c r="B58" s="133"/>
      <c r="C58" s="126"/>
      <c r="D58" s="137"/>
      <c r="E58" s="128"/>
      <c r="F58" s="128"/>
      <c r="G58" s="74"/>
      <c r="H58" s="74"/>
      <c r="I58" s="57"/>
      <c r="J58" s="74"/>
      <c r="K58" s="74"/>
      <c r="L58" s="74"/>
      <c r="M58" s="74"/>
      <c r="N58" s="164"/>
      <c r="O58" s="160"/>
      <c r="S58" s="177"/>
    </row>
    <row r="59" spans="1:19" s="47" customFormat="1" ht="16.5" customHeight="1">
      <c r="A59" s="53"/>
      <c r="B59" s="93"/>
      <c r="C59" s="94" t="s">
        <v>80</v>
      </c>
      <c r="D59" s="260" t="s">
        <v>81</v>
      </c>
      <c r="E59" s="311"/>
      <c r="F59" s="312"/>
      <c r="G59" s="311"/>
      <c r="H59" s="312"/>
      <c r="I59" s="74">
        <v>40</v>
      </c>
      <c r="J59" s="74">
        <v>40</v>
      </c>
      <c r="K59" s="74">
        <v>40</v>
      </c>
      <c r="L59" s="74">
        <v>40</v>
      </c>
      <c r="M59" s="74">
        <v>40</v>
      </c>
      <c r="N59" s="155"/>
      <c r="O59" s="186"/>
      <c r="P59" s="186"/>
      <c r="Q59" s="186"/>
      <c r="R59" s="186"/>
      <c r="S59" s="186"/>
    </row>
    <row r="60" spans="1:19" s="48" customFormat="1" ht="17.25" customHeight="1">
      <c r="A60" s="67"/>
      <c r="B60" s="95"/>
      <c r="C60" s="64" t="s">
        <v>63</v>
      </c>
      <c r="D60" s="260"/>
      <c r="E60" s="311"/>
      <c r="F60" s="312"/>
      <c r="G60" s="311"/>
      <c r="H60" s="312"/>
      <c r="I60" s="66">
        <v>21.2</v>
      </c>
      <c r="J60" s="143">
        <v>21.2</v>
      </c>
      <c r="K60" s="143">
        <v>21.2</v>
      </c>
      <c r="L60" s="143">
        <v>21.2</v>
      </c>
      <c r="M60" s="66">
        <v>21.2</v>
      </c>
      <c r="N60" s="155"/>
      <c r="O60" s="160"/>
      <c r="P60" s="47"/>
      <c r="Q60" s="47"/>
      <c r="R60" s="47"/>
      <c r="S60" s="177"/>
    </row>
    <row r="61" spans="1:19" s="47" customFormat="1" ht="17.25" customHeight="1">
      <c r="A61" s="67"/>
      <c r="B61" s="96"/>
      <c r="C61" s="64" t="s">
        <v>64</v>
      </c>
      <c r="D61" s="97"/>
      <c r="E61" s="311"/>
      <c r="F61" s="312"/>
      <c r="G61" s="311"/>
      <c r="H61" s="312"/>
      <c r="I61" s="66">
        <v>18.8</v>
      </c>
      <c r="J61" s="143">
        <v>18.8</v>
      </c>
      <c r="K61" s="143">
        <v>18.8</v>
      </c>
      <c r="L61" s="143">
        <v>18.8</v>
      </c>
      <c r="M61" s="66">
        <v>18.8</v>
      </c>
      <c r="N61" s="155"/>
      <c r="O61" s="160"/>
      <c r="S61" s="177"/>
    </row>
    <row r="62" spans="1:19" s="47" customFormat="1" ht="17.25" customHeight="1">
      <c r="A62" s="67"/>
      <c r="B62" s="98"/>
      <c r="C62" s="64" t="s">
        <v>65</v>
      </c>
      <c r="D62" s="259"/>
      <c r="E62" s="335"/>
      <c r="F62" s="336"/>
      <c r="G62" s="335"/>
      <c r="H62" s="336"/>
      <c r="I62" s="198"/>
      <c r="J62" s="258"/>
      <c r="K62" s="258"/>
      <c r="L62" s="258"/>
      <c r="M62" s="66"/>
      <c r="N62" s="155"/>
      <c r="O62" s="160"/>
      <c r="S62" s="177"/>
    </row>
    <row r="63" spans="1:19" s="47" customFormat="1" ht="16.5" customHeight="1">
      <c r="A63" s="67"/>
      <c r="B63" s="98"/>
      <c r="C63" s="99" t="s">
        <v>82</v>
      </c>
      <c r="D63" s="259">
        <v>421323</v>
      </c>
      <c r="E63" s="335"/>
      <c r="F63" s="336"/>
      <c r="G63" s="335"/>
      <c r="H63" s="336"/>
      <c r="I63" s="198"/>
      <c r="J63" s="258"/>
      <c r="K63" s="258"/>
      <c r="L63" s="258"/>
      <c r="M63" s="66"/>
      <c r="N63" s="155"/>
      <c r="O63" s="160"/>
      <c r="S63" s="177"/>
    </row>
    <row r="64" spans="1:19" s="47" customFormat="1" ht="17.25" customHeight="1">
      <c r="A64" s="67"/>
      <c r="B64" s="98"/>
      <c r="C64" s="64" t="s">
        <v>63</v>
      </c>
      <c r="D64" s="97"/>
      <c r="E64" s="311"/>
      <c r="F64" s="312"/>
      <c r="G64" s="311"/>
      <c r="H64" s="312"/>
      <c r="I64" s="66"/>
      <c r="J64" s="143"/>
      <c r="K64" s="143"/>
      <c r="L64" s="143"/>
      <c r="M64" s="66"/>
      <c r="N64" s="155"/>
      <c r="O64" s="160"/>
      <c r="S64" s="177"/>
    </row>
    <row r="65" spans="1:19" s="47" customFormat="1" ht="14.25">
      <c r="A65" s="67"/>
      <c r="B65" s="98"/>
      <c r="C65" s="64" t="s">
        <v>64</v>
      </c>
      <c r="D65" s="97"/>
      <c r="E65" s="311"/>
      <c r="F65" s="312"/>
      <c r="G65" s="311"/>
      <c r="H65" s="312"/>
      <c r="I65" s="66"/>
      <c r="J65" s="143"/>
      <c r="K65" s="143"/>
      <c r="L65" s="143"/>
      <c r="M65" s="66"/>
      <c r="N65" s="155"/>
      <c r="O65" s="160"/>
      <c r="S65" s="177"/>
    </row>
    <row r="66" spans="1:19" s="47" customFormat="1" ht="16.5" customHeight="1" thickBot="1">
      <c r="A66" s="67"/>
      <c r="B66" s="98"/>
      <c r="C66" s="84" t="s">
        <v>65</v>
      </c>
      <c r="D66" s="100"/>
      <c r="E66" s="328"/>
      <c r="F66" s="329"/>
      <c r="G66" s="328"/>
      <c r="H66" s="329"/>
      <c r="I66" s="74"/>
      <c r="J66" s="161"/>
      <c r="K66" s="161"/>
      <c r="L66" s="161"/>
      <c r="M66" s="74"/>
      <c r="N66" s="155"/>
      <c r="O66" s="160"/>
      <c r="S66" s="177"/>
    </row>
    <row r="67" spans="1:19" s="47" customFormat="1" ht="23.25" customHeight="1" thickBot="1">
      <c r="A67" s="67"/>
      <c r="B67" s="101">
        <v>112140</v>
      </c>
      <c r="C67" s="92" t="s">
        <v>83</v>
      </c>
      <c r="D67" s="102"/>
      <c r="E67" s="102"/>
      <c r="F67" s="102"/>
      <c r="G67" s="331"/>
      <c r="H67" s="332"/>
      <c r="I67" s="57"/>
      <c r="J67" s="162"/>
      <c r="K67" s="162"/>
      <c r="L67" s="162"/>
      <c r="M67" s="57"/>
      <c r="N67" s="155"/>
      <c r="O67" s="155"/>
      <c r="P67" s="155"/>
      <c r="Q67" s="155"/>
      <c r="R67" s="155"/>
      <c r="S67" s="186"/>
    </row>
    <row r="68" spans="1:19" s="47" customFormat="1" ht="15.75" customHeight="1" thickBot="1">
      <c r="A68" s="67"/>
      <c r="B68" s="98"/>
      <c r="C68" s="79" t="s">
        <v>63</v>
      </c>
      <c r="D68" s="61"/>
      <c r="E68" s="315"/>
      <c r="F68" s="316"/>
      <c r="G68" s="315"/>
      <c r="H68" s="316"/>
      <c r="I68" s="57"/>
      <c r="J68" s="162"/>
      <c r="K68" s="162"/>
      <c r="L68" s="162"/>
      <c r="M68" s="57"/>
      <c r="N68" s="164"/>
      <c r="O68" s="155"/>
      <c r="P68" s="155"/>
      <c r="Q68" s="155"/>
      <c r="R68" s="155"/>
      <c r="S68" s="186"/>
    </row>
    <row r="69" spans="1:19" s="47" customFormat="1" ht="15.75" customHeight="1" thickBot="1">
      <c r="A69" s="67"/>
      <c r="B69" s="98"/>
      <c r="C69" s="64" t="s">
        <v>64</v>
      </c>
      <c r="D69" s="97"/>
      <c r="E69" s="311"/>
      <c r="F69" s="312"/>
      <c r="G69" s="311"/>
      <c r="H69" s="312"/>
      <c r="I69" s="57"/>
      <c r="J69" s="143"/>
      <c r="K69" s="143"/>
      <c r="L69" s="143"/>
      <c r="M69" s="57"/>
      <c r="N69" s="164"/>
      <c r="O69" s="155"/>
      <c r="P69" s="155"/>
      <c r="Q69" s="155"/>
      <c r="R69" s="155"/>
      <c r="S69" s="186"/>
    </row>
    <row r="70" spans="2:19" ht="15.75" customHeight="1" thickBot="1">
      <c r="B70" s="98"/>
      <c r="C70" s="64" t="s">
        <v>65</v>
      </c>
      <c r="D70" s="97"/>
      <c r="E70" s="311"/>
      <c r="F70" s="312"/>
      <c r="G70" s="311"/>
      <c r="H70" s="312"/>
      <c r="I70" s="57"/>
      <c r="J70" s="165"/>
      <c r="K70" s="165"/>
      <c r="L70" s="165"/>
      <c r="M70" s="57"/>
      <c r="N70" s="164"/>
      <c r="O70" s="155"/>
      <c r="P70" s="155"/>
      <c r="Q70" s="155"/>
      <c r="R70" s="155"/>
      <c r="S70" s="186"/>
    </row>
    <row r="71" spans="2:19" ht="14.25" customHeight="1" hidden="1">
      <c r="B71" s="138"/>
      <c r="C71" s="126"/>
      <c r="D71" s="139"/>
      <c r="E71" s="128"/>
      <c r="F71" s="128"/>
      <c r="G71" s="74"/>
      <c r="H71" s="74"/>
      <c r="I71" s="74"/>
      <c r="J71" s="74"/>
      <c r="K71" s="74"/>
      <c r="L71" s="74"/>
      <c r="M71" s="74"/>
      <c r="N71" s="164"/>
      <c r="O71" s="167"/>
      <c r="S71" s="195"/>
    </row>
    <row r="72" spans="2:19" ht="26.25" thickBot="1">
      <c r="B72" s="103">
        <v>1122000</v>
      </c>
      <c r="C72" s="88" t="s">
        <v>84</v>
      </c>
      <c r="D72" s="100"/>
      <c r="E72" s="328"/>
      <c r="F72" s="329"/>
      <c r="G72" s="333"/>
      <c r="H72" s="334"/>
      <c r="I72" s="248"/>
      <c r="J72" s="248"/>
      <c r="K72" s="248"/>
      <c r="L72" s="248"/>
      <c r="M72" s="248"/>
      <c r="N72" s="155"/>
      <c r="O72" s="186"/>
      <c r="P72" s="186"/>
      <c r="Q72" s="186"/>
      <c r="R72" s="186"/>
      <c r="S72" s="186"/>
    </row>
    <row r="73" spans="2:19" ht="15" thickBot="1">
      <c r="B73" s="104">
        <v>112210</v>
      </c>
      <c r="C73" s="76" t="s">
        <v>85</v>
      </c>
      <c r="D73" s="102">
        <v>422100</v>
      </c>
      <c r="E73" s="309"/>
      <c r="F73" s="330"/>
      <c r="G73" s="331"/>
      <c r="H73" s="332"/>
      <c r="I73" s="57">
        <v>250</v>
      </c>
      <c r="J73" s="162">
        <v>50</v>
      </c>
      <c r="K73" s="162">
        <v>115</v>
      </c>
      <c r="L73" s="162">
        <v>177.5</v>
      </c>
      <c r="M73" s="57">
        <f>I73</f>
        <v>250</v>
      </c>
      <c r="N73" s="155"/>
      <c r="O73" s="155"/>
      <c r="P73" s="155"/>
      <c r="Q73" s="155"/>
      <c r="R73" s="155"/>
      <c r="S73" s="186"/>
    </row>
    <row r="74" spans="2:19" ht="15" thickBot="1">
      <c r="B74" s="105"/>
      <c r="C74" s="79" t="s">
        <v>63</v>
      </c>
      <c r="D74" s="61"/>
      <c r="E74" s="315"/>
      <c r="F74" s="316"/>
      <c r="G74" s="315"/>
      <c r="H74" s="316"/>
      <c r="I74" s="57">
        <v>128</v>
      </c>
      <c r="J74" s="162">
        <v>25.6</v>
      </c>
      <c r="K74" s="162">
        <v>59</v>
      </c>
      <c r="L74" s="162">
        <v>90</v>
      </c>
      <c r="M74" s="57">
        <f>I74</f>
        <v>128</v>
      </c>
      <c r="N74" s="164"/>
      <c r="O74" s="155"/>
      <c r="P74" s="155"/>
      <c r="Q74" s="155"/>
      <c r="R74" s="155"/>
      <c r="S74" s="186"/>
    </row>
    <row r="75" spans="2:19" ht="15" thickBot="1">
      <c r="B75" s="98"/>
      <c r="C75" s="64" t="s">
        <v>64</v>
      </c>
      <c r="D75" s="97"/>
      <c r="E75" s="311"/>
      <c r="F75" s="312"/>
      <c r="G75" s="311"/>
      <c r="H75" s="312"/>
      <c r="I75" s="57">
        <v>122</v>
      </c>
      <c r="J75" s="143">
        <v>24.4</v>
      </c>
      <c r="K75" s="143">
        <v>56</v>
      </c>
      <c r="L75" s="143">
        <v>87.5</v>
      </c>
      <c r="M75" s="57">
        <f>I75</f>
        <v>122</v>
      </c>
      <c r="N75" s="164"/>
      <c r="O75" s="155"/>
      <c r="P75" s="155"/>
      <c r="Q75" s="155"/>
      <c r="R75" s="155"/>
      <c r="S75" s="186"/>
    </row>
    <row r="76" spans="2:19" ht="15" thickBot="1">
      <c r="B76" s="98"/>
      <c r="C76" s="64" t="s">
        <v>65</v>
      </c>
      <c r="D76" s="97"/>
      <c r="E76" s="311"/>
      <c r="F76" s="312"/>
      <c r="G76" s="311"/>
      <c r="H76" s="312"/>
      <c r="I76" s="57"/>
      <c r="J76" s="165"/>
      <c r="K76" s="165"/>
      <c r="L76" s="165"/>
      <c r="M76" s="57"/>
      <c r="N76" s="164"/>
      <c r="O76" s="155"/>
      <c r="P76" s="155"/>
      <c r="Q76" s="155"/>
      <c r="R76" s="155"/>
      <c r="S76" s="186"/>
    </row>
    <row r="77" spans="2:19" ht="14.25" customHeight="1" hidden="1">
      <c r="B77" s="140"/>
      <c r="C77" s="134"/>
      <c r="D77" s="141"/>
      <c r="E77" s="136"/>
      <c r="F77" s="136"/>
      <c r="G77" s="66"/>
      <c r="H77" s="66"/>
      <c r="I77" s="57">
        <f>E77+G77</f>
        <v>0</v>
      </c>
      <c r="J77" s="74"/>
      <c r="K77" s="74"/>
      <c r="L77" s="74"/>
      <c r="M77" s="232"/>
      <c r="N77" s="164"/>
      <c r="O77" s="167"/>
      <c r="S77" s="195"/>
    </row>
    <row r="78" spans="2:19" ht="14.25">
      <c r="B78" s="98">
        <v>1122300</v>
      </c>
      <c r="C78" s="94" t="s">
        <v>86</v>
      </c>
      <c r="D78" s="97">
        <v>422900</v>
      </c>
      <c r="E78" s="311"/>
      <c r="F78" s="312"/>
      <c r="G78" s="326"/>
      <c r="H78" s="327"/>
      <c r="I78" s="233"/>
      <c r="J78" s="233"/>
      <c r="K78" s="233"/>
      <c r="L78" s="233"/>
      <c r="M78" s="233"/>
      <c r="N78" s="155"/>
      <c r="O78" s="186"/>
      <c r="P78" s="186"/>
      <c r="Q78" s="186"/>
      <c r="R78" s="186"/>
      <c r="S78" s="186"/>
    </row>
    <row r="79" spans="2:19" ht="14.25">
      <c r="B79" s="98"/>
      <c r="C79" s="64" t="s">
        <v>63</v>
      </c>
      <c r="D79" s="97"/>
      <c r="E79" s="311"/>
      <c r="F79" s="312"/>
      <c r="G79" s="326"/>
      <c r="H79" s="327"/>
      <c r="I79" s="250"/>
      <c r="J79" s="250"/>
      <c r="K79" s="250"/>
      <c r="L79" s="250"/>
      <c r="M79" s="250"/>
      <c r="N79" s="155"/>
      <c r="O79" s="167"/>
      <c r="S79" s="195"/>
    </row>
    <row r="80" spans="2:19" ht="14.25">
      <c r="B80" s="98"/>
      <c r="C80" s="64" t="s">
        <v>64</v>
      </c>
      <c r="D80" s="97"/>
      <c r="E80" s="311"/>
      <c r="F80" s="312"/>
      <c r="G80" s="311"/>
      <c r="H80" s="312"/>
      <c r="I80" s="66"/>
      <c r="J80" s="143"/>
      <c r="K80" s="143"/>
      <c r="L80" s="143"/>
      <c r="M80" s="66"/>
      <c r="N80" s="155"/>
      <c r="O80" s="167"/>
      <c r="S80" s="195"/>
    </row>
    <row r="81" spans="2:19" ht="14.25">
      <c r="B81" s="98"/>
      <c r="C81" s="64" t="s">
        <v>65</v>
      </c>
      <c r="D81" s="97"/>
      <c r="E81" s="311"/>
      <c r="F81" s="312"/>
      <c r="G81" s="311"/>
      <c r="H81" s="312"/>
      <c r="I81" s="66"/>
      <c r="J81" s="143"/>
      <c r="K81" s="143"/>
      <c r="L81" s="143"/>
      <c r="M81" s="66"/>
      <c r="N81" s="155"/>
      <c r="O81" s="167"/>
      <c r="S81" s="195"/>
    </row>
    <row r="82" spans="2:19" ht="33" customHeight="1" thickBot="1">
      <c r="B82" s="145">
        <v>1123000</v>
      </c>
      <c r="C82" s="88" t="s">
        <v>87</v>
      </c>
      <c r="D82" s="100" t="s">
        <v>67</v>
      </c>
      <c r="E82" s="328"/>
      <c r="F82" s="329"/>
      <c r="G82" s="328"/>
      <c r="H82" s="329"/>
      <c r="I82" s="74"/>
      <c r="J82" s="161"/>
      <c r="K82" s="161"/>
      <c r="L82" s="161"/>
      <c r="M82" s="74"/>
      <c r="N82" s="155"/>
      <c r="O82" s="167"/>
      <c r="S82" s="195"/>
    </row>
    <row r="83" spans="2:19" ht="30" customHeight="1" thickBot="1">
      <c r="B83" s="104">
        <v>1123800</v>
      </c>
      <c r="C83" s="106" t="s">
        <v>88</v>
      </c>
      <c r="D83" s="102">
        <v>423900</v>
      </c>
      <c r="E83" s="309"/>
      <c r="F83" s="330"/>
      <c r="G83" s="331"/>
      <c r="H83" s="332"/>
      <c r="I83" s="57">
        <v>1658.5</v>
      </c>
      <c r="J83" s="162">
        <v>331.7</v>
      </c>
      <c r="K83" s="162">
        <v>763</v>
      </c>
      <c r="L83" s="162">
        <v>1177.5</v>
      </c>
      <c r="M83" s="57">
        <f>I83</f>
        <v>1658.5</v>
      </c>
      <c r="N83" s="155"/>
      <c r="O83" s="155"/>
      <c r="P83" s="155"/>
      <c r="Q83" s="155"/>
      <c r="R83" s="155"/>
      <c r="S83" s="186"/>
    </row>
    <row r="84" spans="2:19" ht="15.75" customHeight="1" thickBot="1">
      <c r="B84" s="105"/>
      <c r="C84" s="79" t="s">
        <v>63</v>
      </c>
      <c r="D84" s="61"/>
      <c r="E84" s="315"/>
      <c r="F84" s="316"/>
      <c r="G84" s="331"/>
      <c r="H84" s="332"/>
      <c r="I84" s="57">
        <v>846</v>
      </c>
      <c r="J84" s="162">
        <v>169.2</v>
      </c>
      <c r="K84" s="162">
        <v>389</v>
      </c>
      <c r="L84" s="162">
        <v>600</v>
      </c>
      <c r="M84" s="57">
        <f>I84</f>
        <v>846</v>
      </c>
      <c r="N84" s="164"/>
      <c r="O84" s="155"/>
      <c r="P84" s="155"/>
      <c r="Q84" s="155"/>
      <c r="R84" s="155"/>
      <c r="S84" s="186"/>
    </row>
    <row r="85" spans="2:19" ht="15.75" customHeight="1" thickBot="1">
      <c r="B85" s="98"/>
      <c r="C85" s="64" t="s">
        <v>64</v>
      </c>
      <c r="D85" s="97"/>
      <c r="E85" s="311"/>
      <c r="F85" s="312"/>
      <c r="G85" s="315"/>
      <c r="H85" s="316"/>
      <c r="I85" s="57">
        <v>812.5</v>
      </c>
      <c r="J85" s="143">
        <v>162.5</v>
      </c>
      <c r="K85" s="143">
        <v>374</v>
      </c>
      <c r="L85" s="143">
        <v>577.5</v>
      </c>
      <c r="M85" s="57">
        <f>I85</f>
        <v>812.5</v>
      </c>
      <c r="N85" s="164"/>
      <c r="O85" s="155"/>
      <c r="P85" s="155"/>
      <c r="Q85" s="155"/>
      <c r="R85" s="155"/>
      <c r="S85" s="186"/>
    </row>
    <row r="86" spans="2:19" ht="15.75" customHeight="1" thickBot="1">
      <c r="B86" s="98"/>
      <c r="C86" s="64" t="s">
        <v>65</v>
      </c>
      <c r="D86" s="97"/>
      <c r="E86" s="311"/>
      <c r="F86" s="312"/>
      <c r="G86" s="311"/>
      <c r="H86" s="312"/>
      <c r="I86" s="57"/>
      <c r="J86" s="165"/>
      <c r="K86" s="165"/>
      <c r="L86" s="165"/>
      <c r="M86" s="57"/>
      <c r="N86" s="164"/>
      <c r="O86" s="155"/>
      <c r="P86" s="155"/>
      <c r="Q86" s="155"/>
      <c r="R86" s="155"/>
      <c r="S86" s="186"/>
    </row>
    <row r="87" spans="2:19" ht="24" customHeight="1" hidden="1">
      <c r="B87" s="140"/>
      <c r="C87" s="134"/>
      <c r="D87" s="141"/>
      <c r="E87" s="136"/>
      <c r="F87" s="136"/>
      <c r="G87" s="66"/>
      <c r="H87" s="66"/>
      <c r="I87" s="74"/>
      <c r="J87" s="74"/>
      <c r="K87" s="74"/>
      <c r="L87" s="74"/>
      <c r="M87" s="232">
        <f>I87</f>
        <v>0</v>
      </c>
      <c r="N87" s="164"/>
      <c r="O87" s="155"/>
      <c r="P87" s="155"/>
      <c r="Q87" s="155"/>
      <c r="R87" s="155"/>
      <c r="S87" s="157"/>
    </row>
    <row r="88" spans="2:19" ht="24" customHeight="1">
      <c r="B88" s="98">
        <v>1126000</v>
      </c>
      <c r="C88" s="146" t="s">
        <v>89</v>
      </c>
      <c r="D88" s="97" t="s">
        <v>67</v>
      </c>
      <c r="E88" s="311"/>
      <c r="F88" s="312"/>
      <c r="G88" s="326"/>
      <c r="H88" s="327"/>
      <c r="I88" s="233"/>
      <c r="J88" s="233"/>
      <c r="K88" s="233"/>
      <c r="L88" s="233"/>
      <c r="M88" s="233"/>
      <c r="N88" s="155"/>
      <c r="O88" s="186"/>
      <c r="P88" s="186"/>
      <c r="Q88" s="186"/>
      <c r="R88" s="186"/>
      <c r="S88" s="186"/>
    </row>
    <row r="89" spans="2:15" ht="22.5" customHeight="1">
      <c r="B89" s="98">
        <v>1126100</v>
      </c>
      <c r="C89" s="94" t="s">
        <v>90</v>
      </c>
      <c r="D89" s="97">
        <v>426100</v>
      </c>
      <c r="E89" s="311"/>
      <c r="F89" s="312"/>
      <c r="G89" s="311"/>
      <c r="H89" s="312"/>
      <c r="I89" s="250"/>
      <c r="J89" s="250"/>
      <c r="K89" s="250"/>
      <c r="L89" s="250"/>
      <c r="M89" s="250"/>
      <c r="N89" s="155"/>
      <c r="O89" s="167"/>
    </row>
    <row r="90" spans="2:15" ht="20.25" customHeight="1">
      <c r="B90" s="98"/>
      <c r="C90" s="64" t="s">
        <v>63</v>
      </c>
      <c r="D90" s="97"/>
      <c r="E90" s="311"/>
      <c r="F90" s="312"/>
      <c r="G90" s="311"/>
      <c r="H90" s="312"/>
      <c r="I90" s="250"/>
      <c r="J90" s="66"/>
      <c r="K90" s="66"/>
      <c r="L90" s="66"/>
      <c r="M90" s="250"/>
      <c r="N90" s="155"/>
      <c r="O90" s="167"/>
    </row>
    <row r="91" spans="2:15" ht="20.25" customHeight="1">
      <c r="B91" s="98"/>
      <c r="C91" s="64" t="s">
        <v>64</v>
      </c>
      <c r="D91" s="97"/>
      <c r="E91" s="311"/>
      <c r="F91" s="312"/>
      <c r="G91" s="311"/>
      <c r="H91" s="312"/>
      <c r="I91" s="250"/>
      <c r="J91" s="66"/>
      <c r="K91" s="66"/>
      <c r="L91" s="66"/>
      <c r="M91" s="250"/>
      <c r="N91" s="155"/>
      <c r="O91" s="167"/>
    </row>
    <row r="92" spans="2:15" ht="21" customHeight="1">
      <c r="B92" s="98"/>
      <c r="C92" s="64" t="s">
        <v>65</v>
      </c>
      <c r="D92" s="97"/>
      <c r="E92" s="311"/>
      <c r="F92" s="312"/>
      <c r="G92" s="311"/>
      <c r="H92" s="312"/>
      <c r="I92" s="250"/>
      <c r="J92" s="66"/>
      <c r="K92" s="66"/>
      <c r="L92" s="66"/>
      <c r="M92" s="250"/>
      <c r="N92" s="155"/>
      <c r="O92" s="167"/>
    </row>
    <row r="93" spans="2:15" ht="21" customHeight="1">
      <c r="B93" s="98">
        <v>1126700</v>
      </c>
      <c r="C93" s="107" t="s">
        <v>91</v>
      </c>
      <c r="D93" s="97">
        <v>426700</v>
      </c>
      <c r="E93" s="311"/>
      <c r="F93" s="312"/>
      <c r="G93" s="322"/>
      <c r="H93" s="323"/>
      <c r="I93" s="66"/>
      <c r="J93" s="66"/>
      <c r="K93" s="66"/>
      <c r="L93" s="66"/>
      <c r="M93" s="66"/>
      <c r="N93" s="155"/>
      <c r="O93" s="167"/>
    </row>
    <row r="94" spans="2:15" ht="16.5" customHeight="1">
      <c r="B94" s="98"/>
      <c r="C94" s="64" t="s">
        <v>63</v>
      </c>
      <c r="D94" s="97"/>
      <c r="E94" s="311"/>
      <c r="F94" s="312"/>
      <c r="G94" s="311"/>
      <c r="H94" s="312"/>
      <c r="I94" s="229"/>
      <c r="J94" s="230"/>
      <c r="K94" s="230"/>
      <c r="L94" s="230"/>
      <c r="M94" s="229"/>
      <c r="N94" s="155"/>
      <c r="O94" s="167"/>
    </row>
    <row r="95" spans="2:15" ht="16.5" customHeight="1">
      <c r="B95" s="98"/>
      <c r="C95" s="64" t="s">
        <v>64</v>
      </c>
      <c r="D95" s="97"/>
      <c r="E95" s="311"/>
      <c r="F95" s="312"/>
      <c r="G95" s="311"/>
      <c r="H95" s="312"/>
      <c r="I95" s="229"/>
      <c r="J95" s="230"/>
      <c r="K95" s="230"/>
      <c r="L95" s="230"/>
      <c r="M95" s="229"/>
      <c r="N95" s="155"/>
      <c r="O95" s="167"/>
    </row>
    <row r="96" spans="2:15" ht="16.5" customHeight="1">
      <c r="B96" s="98"/>
      <c r="C96" s="64" t="s">
        <v>65</v>
      </c>
      <c r="D96" s="97"/>
      <c r="E96" s="311"/>
      <c r="F96" s="312"/>
      <c r="G96" s="311"/>
      <c r="H96" s="312"/>
      <c r="I96" s="229"/>
      <c r="J96" s="230"/>
      <c r="K96" s="230"/>
      <c r="L96" s="230"/>
      <c r="M96" s="229"/>
      <c r="N96" s="155"/>
      <c r="O96" s="167"/>
    </row>
    <row r="97" spans="2:15" ht="19.5" customHeight="1">
      <c r="B97" s="98">
        <v>1126800</v>
      </c>
      <c r="C97" s="108" t="s">
        <v>92</v>
      </c>
      <c r="D97" s="97">
        <v>426900</v>
      </c>
      <c r="E97" s="311"/>
      <c r="F97" s="312"/>
      <c r="G97" s="311"/>
      <c r="H97" s="312"/>
      <c r="I97" s="228"/>
      <c r="J97" s="228"/>
      <c r="K97" s="228"/>
      <c r="L97" s="228"/>
      <c r="M97" s="228"/>
      <c r="N97" s="155"/>
      <c r="O97" s="167"/>
    </row>
    <row r="98" spans="2:15" ht="18.75" customHeight="1">
      <c r="B98" s="98"/>
      <c r="C98" s="64" t="s">
        <v>63</v>
      </c>
      <c r="D98" s="97"/>
      <c r="E98" s="311"/>
      <c r="F98" s="312"/>
      <c r="G98" s="311"/>
      <c r="H98" s="312"/>
      <c r="I98" s="198"/>
      <c r="J98" s="198"/>
      <c r="K98" s="198"/>
      <c r="L98" s="198"/>
      <c r="M98" s="198"/>
      <c r="N98" s="155"/>
      <c r="O98" s="167"/>
    </row>
    <row r="99" spans="2:15" ht="18.75" customHeight="1">
      <c r="B99" s="98"/>
      <c r="C99" s="64" t="s">
        <v>64</v>
      </c>
      <c r="D99" s="97"/>
      <c r="E99" s="311"/>
      <c r="F99" s="312"/>
      <c r="G99" s="311"/>
      <c r="H99" s="312"/>
      <c r="I99" s="198"/>
      <c r="J99" s="198"/>
      <c r="K99" s="198"/>
      <c r="L99" s="198"/>
      <c r="M99" s="198"/>
      <c r="N99" s="155"/>
      <c r="O99" s="167"/>
    </row>
    <row r="100" spans="2:15" ht="18.75" customHeight="1" thickBot="1">
      <c r="B100" s="98"/>
      <c r="C100" s="64" t="s">
        <v>65</v>
      </c>
      <c r="D100" s="97"/>
      <c r="E100" s="311"/>
      <c r="F100" s="312"/>
      <c r="G100" s="311"/>
      <c r="H100" s="312"/>
      <c r="I100" s="198"/>
      <c r="J100" s="198"/>
      <c r="K100" s="198"/>
      <c r="L100" s="198"/>
      <c r="M100" s="198"/>
      <c r="N100" s="155"/>
      <c r="O100" s="167"/>
    </row>
    <row r="101" spans="2:15" ht="26.25" thickBot="1">
      <c r="B101" s="98">
        <v>1200000</v>
      </c>
      <c r="C101" s="108" t="s">
        <v>93</v>
      </c>
      <c r="D101" s="97" t="s">
        <v>67</v>
      </c>
      <c r="E101" s="311"/>
      <c r="F101" s="312"/>
      <c r="G101" s="311"/>
      <c r="H101" s="312"/>
      <c r="I101" s="214"/>
      <c r="J101" s="214"/>
      <c r="K101" s="214"/>
      <c r="L101" s="214"/>
      <c r="M101" s="214"/>
      <c r="N101" s="155"/>
      <c r="O101" s="167"/>
    </row>
    <row r="102" spans="2:15" ht="15.75" customHeight="1">
      <c r="B102" s="98">
        <v>1210000</v>
      </c>
      <c r="C102" s="109" t="s">
        <v>94</v>
      </c>
      <c r="D102" s="97" t="s">
        <v>67</v>
      </c>
      <c r="E102" s="311"/>
      <c r="F102" s="312"/>
      <c r="G102" s="311"/>
      <c r="H102" s="312"/>
      <c r="I102" s="66"/>
      <c r="J102" s="143"/>
      <c r="K102" s="143"/>
      <c r="L102" s="143"/>
      <c r="M102" s="66"/>
      <c r="N102" s="155"/>
      <c r="O102" s="167"/>
    </row>
    <row r="103" spans="2:15" ht="26.25" customHeight="1">
      <c r="B103" s="98">
        <v>1211000</v>
      </c>
      <c r="C103" s="87" t="s">
        <v>95</v>
      </c>
      <c r="D103" s="97">
        <v>511100</v>
      </c>
      <c r="E103" s="311"/>
      <c r="F103" s="312"/>
      <c r="G103" s="311"/>
      <c r="H103" s="312"/>
      <c r="I103" s="66"/>
      <c r="J103" s="143"/>
      <c r="K103" s="143"/>
      <c r="L103" s="143"/>
      <c r="M103" s="66"/>
      <c r="N103" s="155"/>
      <c r="O103" s="167"/>
    </row>
    <row r="104" spans="2:15" ht="14.25">
      <c r="B104" s="98">
        <v>1000000</v>
      </c>
      <c r="C104" s="110" t="s">
        <v>96</v>
      </c>
      <c r="D104" s="97" t="s">
        <v>67</v>
      </c>
      <c r="E104" s="311"/>
      <c r="F104" s="312"/>
      <c r="G104" s="311"/>
      <c r="H104" s="312"/>
      <c r="I104" s="66"/>
      <c r="J104" s="66"/>
      <c r="K104" s="66"/>
      <c r="L104" s="66"/>
      <c r="M104" s="66"/>
      <c r="N104" s="155"/>
      <c r="O104" s="167"/>
    </row>
    <row r="105" ht="12.75">
      <c r="O105" s="167"/>
    </row>
    <row r="106" spans="3:15" ht="12.75">
      <c r="C106" s="112" t="s">
        <v>145</v>
      </c>
      <c r="O106" s="167"/>
    </row>
    <row r="107" spans="7:15" ht="12.75">
      <c r="G107" s="1"/>
      <c r="O107" s="167"/>
    </row>
    <row r="108" spans="7:15" ht="12.75">
      <c r="G108" s="1"/>
      <c r="O108" s="167"/>
    </row>
    <row r="109" spans="2:15" ht="12.75">
      <c r="B109" s="111"/>
      <c r="C109" s="112"/>
      <c r="D109" s="113"/>
      <c r="E109" s="113"/>
      <c r="F109" s="113"/>
      <c r="G109" s="113"/>
      <c r="H109" s="113"/>
      <c r="I109" s="168"/>
      <c r="J109" s="169"/>
      <c r="K109" s="169"/>
      <c r="L109" s="169"/>
      <c r="M109" s="114"/>
      <c r="N109" s="114"/>
      <c r="O109" s="167"/>
    </row>
    <row r="110" spans="2:15" ht="12.75">
      <c r="B110" s="111"/>
      <c r="C110" s="113"/>
      <c r="D110" s="113"/>
      <c r="E110" s="113"/>
      <c r="F110" s="113"/>
      <c r="G110" s="113"/>
      <c r="H110" s="113"/>
      <c r="I110" s="171"/>
      <c r="J110" s="169"/>
      <c r="K110" s="169"/>
      <c r="L110" s="169"/>
      <c r="M110" s="114"/>
      <c r="N110" s="114"/>
      <c r="O110" s="167"/>
    </row>
    <row r="111" spans="2:15" ht="12.75">
      <c r="B111" s="111"/>
      <c r="C111" s="113"/>
      <c r="D111" s="113"/>
      <c r="E111" s="113"/>
      <c r="F111" s="113"/>
      <c r="G111" s="113"/>
      <c r="H111" s="113"/>
      <c r="I111" s="171"/>
      <c r="J111" s="169"/>
      <c r="K111" s="169"/>
      <c r="L111" s="169"/>
      <c r="M111" s="114"/>
      <c r="N111" s="114"/>
      <c r="O111" s="167"/>
    </row>
    <row r="112" spans="2:15" ht="15.75">
      <c r="B112" s="111"/>
      <c r="C112" s="116" t="s">
        <v>97</v>
      </c>
      <c r="D112" s="117"/>
      <c r="E112" s="118" t="s">
        <v>98</v>
      </c>
      <c r="F112" s="119"/>
      <c r="G112" s="115"/>
      <c r="H112" s="115"/>
      <c r="I112" s="173"/>
      <c r="J112" s="320" t="s">
        <v>154</v>
      </c>
      <c r="K112" s="320"/>
      <c r="L112" s="169"/>
      <c r="M112" s="114"/>
      <c r="N112" s="114"/>
      <c r="O112" s="167"/>
    </row>
    <row r="113" spans="2:15" ht="12.75">
      <c r="B113" s="111"/>
      <c r="C113" s="120"/>
      <c r="D113" s="117"/>
      <c r="E113" s="118" t="s">
        <v>100</v>
      </c>
      <c r="F113" s="119"/>
      <c r="G113" s="115"/>
      <c r="H113" s="115"/>
      <c r="I113" s="173"/>
      <c r="J113" s="321" t="s">
        <v>101</v>
      </c>
      <c r="K113" s="321"/>
      <c r="L113" s="169"/>
      <c r="M113" s="114"/>
      <c r="N113" s="114"/>
      <c r="O113" s="167"/>
    </row>
    <row r="114" spans="2:15" ht="12.75">
      <c r="B114" s="249" t="s">
        <v>102</v>
      </c>
      <c r="C114" s="120"/>
      <c r="D114" s="117"/>
      <c r="E114" s="118"/>
      <c r="F114" s="119"/>
      <c r="G114" s="115"/>
      <c r="H114" s="115"/>
      <c r="I114" s="173"/>
      <c r="J114" s="175"/>
      <c r="K114" s="175"/>
      <c r="L114" s="169"/>
      <c r="M114" s="114"/>
      <c r="N114" s="114"/>
      <c r="O114" s="160"/>
    </row>
    <row r="115" spans="2:15" ht="25.5">
      <c r="B115" s="111"/>
      <c r="C115" s="116" t="s">
        <v>137</v>
      </c>
      <c r="D115" s="117"/>
      <c r="E115" s="118" t="s">
        <v>98</v>
      </c>
      <c r="F115" s="119"/>
      <c r="G115" s="115"/>
      <c r="H115" s="115"/>
      <c r="I115" s="173"/>
      <c r="J115" s="176" t="s">
        <v>155</v>
      </c>
      <c r="K115" s="173"/>
      <c r="L115" s="169"/>
      <c r="M115" s="114"/>
      <c r="N115" s="114"/>
      <c r="O115" s="160"/>
    </row>
    <row r="116" spans="2:15" ht="12.75">
      <c r="B116" s="111"/>
      <c r="C116" s="120"/>
      <c r="D116" s="117"/>
      <c r="E116" s="118" t="s">
        <v>100</v>
      </c>
      <c r="F116" s="119"/>
      <c r="G116" s="115"/>
      <c r="H116" s="115"/>
      <c r="I116" s="173"/>
      <c r="J116" s="321" t="s">
        <v>101</v>
      </c>
      <c r="K116" s="321"/>
      <c r="L116" s="169"/>
      <c r="M116" s="114"/>
      <c r="N116" s="114"/>
      <c r="O116" s="160"/>
    </row>
    <row r="117" ht="12.75">
      <c r="O117" s="160"/>
    </row>
    <row r="118" ht="12.75">
      <c r="O118" s="160"/>
    </row>
    <row r="119" ht="12.75">
      <c r="O119" s="167"/>
    </row>
    <row r="120" ht="12.75">
      <c r="O120" s="167"/>
    </row>
    <row r="121" ht="12.75">
      <c r="O121" s="167"/>
    </row>
    <row r="122" ht="12.75">
      <c r="O122" s="167"/>
    </row>
    <row r="123" ht="12.75">
      <c r="O123" s="167"/>
    </row>
    <row r="124" ht="12.75">
      <c r="O124" s="167"/>
    </row>
    <row r="125" ht="12.75">
      <c r="O125" s="167"/>
    </row>
    <row r="126" ht="12.75">
      <c r="O126" s="167"/>
    </row>
    <row r="127" ht="12.75">
      <c r="O127" s="167"/>
    </row>
    <row r="128" ht="15.75" customHeight="1"/>
    <row r="131" ht="9" customHeight="1"/>
  </sheetData>
  <sheetProtection/>
  <mergeCells count="172">
    <mergeCell ref="J1:M1"/>
    <mergeCell ref="J2:M2"/>
    <mergeCell ref="J3:M3"/>
    <mergeCell ref="J4:M4"/>
    <mergeCell ref="A6:B6"/>
    <mergeCell ref="C6:J6"/>
    <mergeCell ref="B7:F7"/>
    <mergeCell ref="G7:I7"/>
    <mergeCell ref="B8:F8"/>
    <mergeCell ref="B10:C10"/>
    <mergeCell ref="F10:H10"/>
    <mergeCell ref="A11:D11"/>
    <mergeCell ref="F11:H11"/>
    <mergeCell ref="B13:D13"/>
    <mergeCell ref="I17:J17"/>
    <mergeCell ref="K17:L17"/>
    <mergeCell ref="F18:G18"/>
    <mergeCell ref="I18:M18"/>
    <mergeCell ref="I19:J19"/>
    <mergeCell ref="I21:M21"/>
    <mergeCell ref="F22:G22"/>
    <mergeCell ref="I22:K22"/>
    <mergeCell ref="A24:C24"/>
    <mergeCell ref="B25:B26"/>
    <mergeCell ref="C25:D25"/>
    <mergeCell ref="E25:H25"/>
    <mergeCell ref="I25:I26"/>
    <mergeCell ref="J25:M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1:F41"/>
    <mergeCell ref="G41:H41"/>
    <mergeCell ref="E42:F42"/>
    <mergeCell ref="G42:H42"/>
    <mergeCell ref="E43:F43"/>
    <mergeCell ref="G43:H43"/>
    <mergeCell ref="E44:F44"/>
    <mergeCell ref="G44:H44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G64:H64"/>
    <mergeCell ref="E59:F59"/>
    <mergeCell ref="G59:H59"/>
    <mergeCell ref="E60:F60"/>
    <mergeCell ref="G60:H60"/>
    <mergeCell ref="E61:F61"/>
    <mergeCell ref="G61:H61"/>
    <mergeCell ref="E65:F65"/>
    <mergeCell ref="G65:H65"/>
    <mergeCell ref="E66:F66"/>
    <mergeCell ref="G66:H66"/>
    <mergeCell ref="G67:H67"/>
    <mergeCell ref="E62:F62"/>
    <mergeCell ref="G62:H62"/>
    <mergeCell ref="E63:F63"/>
    <mergeCell ref="G63:H63"/>
    <mergeCell ref="E64:F64"/>
    <mergeCell ref="E68:F68"/>
    <mergeCell ref="G68:H68"/>
    <mergeCell ref="E69:F69"/>
    <mergeCell ref="G69:H69"/>
    <mergeCell ref="E70:F70"/>
    <mergeCell ref="G70:H70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G103:H103"/>
    <mergeCell ref="E98:F98"/>
    <mergeCell ref="G98:H98"/>
    <mergeCell ref="E99:F99"/>
    <mergeCell ref="G99:H99"/>
    <mergeCell ref="E100:F100"/>
    <mergeCell ref="G100:H100"/>
    <mergeCell ref="E104:F104"/>
    <mergeCell ref="G104:H104"/>
    <mergeCell ref="J112:K112"/>
    <mergeCell ref="J113:K113"/>
    <mergeCell ref="J116:K116"/>
    <mergeCell ref="E101:F101"/>
    <mergeCell ref="G101:H101"/>
    <mergeCell ref="E102:F102"/>
    <mergeCell ref="G102:H102"/>
    <mergeCell ref="E103:F10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261" t="s">
        <v>160</v>
      </c>
      <c r="C1" s="261"/>
      <c r="D1" s="265"/>
      <c r="E1" s="265"/>
      <c r="F1" s="265"/>
    </row>
    <row r="2" spans="2:6" ht="12.75">
      <c r="B2" s="261" t="s">
        <v>161</v>
      </c>
      <c r="C2" s="261"/>
      <c r="D2" s="265"/>
      <c r="E2" s="265"/>
      <c r="F2" s="265"/>
    </row>
    <row r="3" spans="2:6" ht="12.75">
      <c r="B3" s="262"/>
      <c r="C3" s="262"/>
      <c r="D3" s="266"/>
      <c r="E3" s="266"/>
      <c r="F3" s="266"/>
    </row>
    <row r="4" spans="2:6" ht="51">
      <c r="B4" s="262" t="s">
        <v>162</v>
      </c>
      <c r="C4" s="262"/>
      <c r="D4" s="266"/>
      <c r="E4" s="266"/>
      <c r="F4" s="266"/>
    </row>
    <row r="5" spans="2:6" ht="12.75">
      <c r="B5" s="262"/>
      <c r="C5" s="262"/>
      <c r="D5" s="266"/>
      <c r="E5" s="266"/>
      <c r="F5" s="266"/>
    </row>
    <row r="6" spans="2:6" ht="25.5">
      <c r="B6" s="261" t="s">
        <v>163</v>
      </c>
      <c r="C6" s="261"/>
      <c r="D6" s="265"/>
      <c r="E6" s="265" t="s">
        <v>164</v>
      </c>
      <c r="F6" s="265" t="s">
        <v>165</v>
      </c>
    </row>
    <row r="7" spans="2:6" ht="13.5" thickBot="1">
      <c r="B7" s="262"/>
      <c r="C7" s="262"/>
      <c r="D7" s="266"/>
      <c r="E7" s="266"/>
      <c r="F7" s="266"/>
    </row>
    <row r="8" spans="2:6" ht="39" thickBot="1">
      <c r="B8" s="263" t="s">
        <v>166</v>
      </c>
      <c r="C8" s="264"/>
      <c r="D8" s="267"/>
      <c r="E8" s="267">
        <v>50</v>
      </c>
      <c r="F8" s="268" t="s">
        <v>167</v>
      </c>
    </row>
    <row r="9" spans="2:6" ht="12.75">
      <c r="B9" s="262"/>
      <c r="C9" s="262"/>
      <c r="D9" s="266"/>
      <c r="E9" s="266"/>
      <c r="F9" s="266"/>
    </row>
    <row r="10" spans="2:6" ht="12.75">
      <c r="B10" s="262"/>
      <c r="C10" s="262"/>
      <c r="D10" s="266"/>
      <c r="E10" s="266"/>
      <c r="F10" s="26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2017-12-22T09:50:39Z</cp:lastPrinted>
  <dcterms:created xsi:type="dcterms:W3CDTF">1996-10-08T23:32:33Z</dcterms:created>
  <dcterms:modified xsi:type="dcterms:W3CDTF">2018-03-06T10:10:06Z</dcterms:modified>
  <cp:category/>
  <cp:version/>
  <cp:contentType/>
  <cp:contentStatus/>
</cp:coreProperties>
</file>